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Kevin\Downloads\"/>
    </mc:Choice>
  </mc:AlternateContent>
  <bookViews>
    <workbookView xWindow="0" yWindow="0" windowWidth="7470" windowHeight="2760"/>
  </bookViews>
  <sheets>
    <sheet name="Ownership" sheetId="4" r:id="rId1"/>
    <sheet name="Sheet1" sheetId="1" r:id="rId2"/>
    <sheet name="Sheet2" sheetId="2" r:id="rId3"/>
    <sheet name="Sheet3" sheetId="3" r:id="rId4"/>
  </sheets>
  <definedNames>
    <definedName name="_xlnm._FilterDatabase" localSheetId="1" hidden="1">Sheet1!$A$1:$F$1480</definedName>
    <definedName name="July_2014" localSheetId="2">Sheet2!$A$1:$D$1479</definedName>
    <definedName name="July_2014LOC" localSheetId="3">Sheet3!$A$1:$C$279</definedName>
  </definedNames>
  <calcPr calcId="152511" concurrentCalc="0"/>
  <pivotCaches>
    <pivotCache cacheId="3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83" i="4" l="1"/>
  <c r="AY84" i="4"/>
  <c r="AY85" i="4"/>
  <c r="AY86" i="4"/>
  <c r="AY87" i="4"/>
  <c r="AY88" i="4"/>
  <c r="AY89" i="4"/>
  <c r="AY90" i="4"/>
  <c r="AY91" i="4"/>
  <c r="AY92" i="4"/>
  <c r="AY93" i="4"/>
  <c r="AY94" i="4"/>
  <c r="AY95" i="4"/>
  <c r="AY96" i="4"/>
  <c r="AY97" i="4"/>
  <c r="AY98" i="4"/>
  <c r="AY99" i="4"/>
  <c r="AY100" i="4"/>
  <c r="AY101" i="4"/>
  <c r="AY102" i="4"/>
  <c r="AY103" i="4"/>
  <c r="AY104" i="4"/>
  <c r="AY105" i="4"/>
  <c r="AY106" i="4"/>
  <c r="AY107" i="4"/>
  <c r="AY108" i="4"/>
  <c r="AY109" i="4"/>
  <c r="AY110" i="4"/>
  <c r="AY111" i="4"/>
  <c r="AY112" i="4"/>
  <c r="AY113" i="4"/>
  <c r="AY114" i="4"/>
  <c r="AY115" i="4"/>
  <c r="AY116" i="4"/>
  <c r="AY117" i="4"/>
  <c r="AY118" i="4"/>
  <c r="AY119" i="4"/>
  <c r="AY120" i="4"/>
  <c r="AY121" i="4"/>
  <c r="AY122" i="4"/>
  <c r="AY123" i="4"/>
  <c r="AY124" i="4"/>
  <c r="AY125" i="4"/>
  <c r="AY126" i="4"/>
  <c r="AY127" i="4"/>
  <c r="AY128" i="4"/>
  <c r="AY129" i="4"/>
  <c r="AY130" i="4"/>
  <c r="AY131" i="4"/>
  <c r="AY132" i="4"/>
  <c r="AY133" i="4"/>
  <c r="AY134" i="4"/>
  <c r="AY135" i="4"/>
  <c r="AY136" i="4"/>
  <c r="AY137" i="4"/>
  <c r="AY138" i="4"/>
  <c r="AY139" i="4"/>
  <c r="AY140" i="4"/>
  <c r="AY141" i="4"/>
  <c r="AY142" i="4"/>
  <c r="AY143" i="4"/>
  <c r="AY144" i="4"/>
  <c r="AY145" i="4"/>
  <c r="AY146" i="4"/>
  <c r="AY147" i="4"/>
  <c r="AY148" i="4"/>
  <c r="AY149" i="4"/>
  <c r="AY150" i="4"/>
  <c r="AY151" i="4"/>
  <c r="AY152" i="4"/>
  <c r="AY153" i="4"/>
  <c r="AY154" i="4"/>
  <c r="AY155" i="4"/>
  <c r="AX155" i="4"/>
  <c r="AX84" i="4"/>
  <c r="AX85" i="4"/>
  <c r="AX86" i="4"/>
  <c r="AX87" i="4"/>
  <c r="AX88" i="4"/>
  <c r="AX89" i="4"/>
  <c r="AX90" i="4"/>
  <c r="AX91" i="4"/>
  <c r="AX92" i="4"/>
  <c r="AX93" i="4"/>
  <c r="AX94" i="4"/>
  <c r="AX95" i="4"/>
  <c r="AX96" i="4"/>
  <c r="AX97" i="4"/>
  <c r="AX98" i="4"/>
  <c r="AX99" i="4"/>
  <c r="AX100" i="4"/>
  <c r="AX101" i="4"/>
  <c r="AX102" i="4"/>
  <c r="AX103" i="4"/>
  <c r="AX104" i="4"/>
  <c r="AX105" i="4"/>
  <c r="AX106" i="4"/>
  <c r="AX107" i="4"/>
  <c r="AX108" i="4"/>
  <c r="AX109" i="4"/>
  <c r="AX110" i="4"/>
  <c r="AX111" i="4"/>
  <c r="AX112" i="4"/>
  <c r="AX113" i="4"/>
  <c r="AX114" i="4"/>
  <c r="AX115" i="4"/>
  <c r="AX116" i="4"/>
  <c r="AX117" i="4"/>
  <c r="AX118" i="4"/>
  <c r="AX119" i="4"/>
  <c r="AX120" i="4"/>
  <c r="AX121" i="4"/>
  <c r="AX122" i="4"/>
  <c r="AX123" i="4"/>
  <c r="AX124" i="4"/>
  <c r="AX125" i="4"/>
  <c r="AX126" i="4"/>
  <c r="AX127" i="4"/>
  <c r="AX128" i="4"/>
  <c r="AX129" i="4"/>
  <c r="AX130" i="4"/>
  <c r="AX131" i="4"/>
  <c r="AX132" i="4"/>
  <c r="AX133" i="4"/>
  <c r="AX134" i="4"/>
  <c r="AX135" i="4"/>
  <c r="AX136" i="4"/>
  <c r="AX137" i="4"/>
  <c r="AX138" i="4"/>
  <c r="AX139" i="4"/>
  <c r="AX140" i="4"/>
  <c r="AX141" i="4"/>
  <c r="AX142" i="4"/>
  <c r="AX143" i="4"/>
  <c r="AX144" i="4"/>
  <c r="AX145" i="4"/>
  <c r="AX146" i="4"/>
  <c r="AX147" i="4"/>
  <c r="AX148" i="4"/>
  <c r="AX149" i="4"/>
  <c r="AX150" i="4"/>
  <c r="AX151" i="4"/>
  <c r="AX152" i="4"/>
  <c r="AX153" i="4"/>
  <c r="AX154" i="4"/>
  <c r="AX83" i="4"/>
  <c r="AW155" i="4"/>
  <c r="AW111" i="4"/>
  <c r="AW84" i="4"/>
  <c r="AW85" i="4"/>
  <c r="AW86" i="4"/>
  <c r="AW87" i="4"/>
  <c r="AW88" i="4"/>
  <c r="AW89" i="4"/>
  <c r="AW90" i="4"/>
  <c r="AW91" i="4"/>
  <c r="AW92" i="4"/>
  <c r="AW93" i="4"/>
  <c r="AW94" i="4"/>
  <c r="AW95" i="4"/>
  <c r="AW96" i="4"/>
  <c r="AW97" i="4"/>
  <c r="AW98" i="4"/>
  <c r="AW99" i="4"/>
  <c r="AW100" i="4"/>
  <c r="AW101" i="4"/>
  <c r="AW102" i="4"/>
  <c r="AW103" i="4"/>
  <c r="AW104" i="4"/>
  <c r="AW105" i="4"/>
  <c r="AW106" i="4"/>
  <c r="AW107" i="4"/>
  <c r="AW108" i="4"/>
  <c r="AW109" i="4"/>
  <c r="AW110" i="4"/>
  <c r="AW112" i="4"/>
  <c r="AW113" i="4"/>
  <c r="AW114" i="4"/>
  <c r="AW115" i="4"/>
  <c r="AW116" i="4"/>
  <c r="AW117" i="4"/>
  <c r="AW118" i="4"/>
  <c r="AW119" i="4"/>
  <c r="AW120" i="4"/>
  <c r="AW121" i="4"/>
  <c r="AW122" i="4"/>
  <c r="AW123" i="4"/>
  <c r="AW124" i="4"/>
  <c r="AW125" i="4"/>
  <c r="AW126" i="4"/>
  <c r="AW127" i="4"/>
  <c r="AW128" i="4"/>
  <c r="AW129" i="4"/>
  <c r="AW130" i="4"/>
  <c r="AW131" i="4"/>
  <c r="AW132" i="4"/>
  <c r="AW133" i="4"/>
  <c r="AW134" i="4"/>
  <c r="AW135" i="4"/>
  <c r="AW136" i="4"/>
  <c r="AW137" i="4"/>
  <c r="AW138" i="4"/>
  <c r="AW139" i="4"/>
  <c r="AW140" i="4"/>
  <c r="AW141" i="4"/>
  <c r="AW142" i="4"/>
  <c r="AW143" i="4"/>
  <c r="AW144" i="4"/>
  <c r="AW145" i="4"/>
  <c r="AW146" i="4"/>
  <c r="AW147" i="4"/>
  <c r="AW148" i="4"/>
  <c r="AW149" i="4"/>
  <c r="AW150" i="4"/>
  <c r="AW151" i="4"/>
  <c r="AW152" i="4"/>
  <c r="AW153" i="4"/>
  <c r="AW154" i="4"/>
  <c r="AW83" i="4"/>
  <c r="AV83" i="4"/>
  <c r="AV84" i="4"/>
  <c r="AV85" i="4"/>
  <c r="AV86" i="4"/>
  <c r="AV87" i="4"/>
  <c r="AV88" i="4"/>
  <c r="AV89" i="4"/>
  <c r="AV90" i="4"/>
  <c r="AV91" i="4"/>
  <c r="AV92" i="4"/>
  <c r="AV93" i="4"/>
  <c r="AV94" i="4"/>
  <c r="AV95" i="4"/>
  <c r="AV96" i="4"/>
  <c r="AV97" i="4"/>
  <c r="AV98" i="4"/>
  <c r="AV99" i="4"/>
  <c r="AV100" i="4"/>
  <c r="AV101" i="4"/>
  <c r="AV102" i="4"/>
  <c r="AV103" i="4"/>
  <c r="AV104" i="4"/>
  <c r="AV105" i="4"/>
  <c r="AV106" i="4"/>
  <c r="AV107" i="4"/>
  <c r="AV108" i="4"/>
  <c r="AV109" i="4"/>
  <c r="AV110" i="4"/>
  <c r="AV112" i="4"/>
  <c r="AV113" i="4"/>
  <c r="AV114" i="4"/>
  <c r="AV115" i="4"/>
  <c r="AV116" i="4"/>
  <c r="AV117" i="4"/>
  <c r="AV118" i="4"/>
  <c r="AV119" i="4"/>
  <c r="AV120" i="4"/>
  <c r="AV121" i="4"/>
  <c r="AV122" i="4"/>
  <c r="AV123" i="4"/>
  <c r="AV124" i="4"/>
  <c r="AV125" i="4"/>
  <c r="AV126" i="4"/>
  <c r="AV127" i="4"/>
  <c r="AV128" i="4"/>
  <c r="AV129" i="4"/>
  <c r="AV130" i="4"/>
  <c r="AV131" i="4"/>
  <c r="AV132" i="4"/>
  <c r="AV133" i="4"/>
  <c r="AV134" i="4"/>
  <c r="AV135" i="4"/>
  <c r="AV136" i="4"/>
  <c r="AV137" i="4"/>
  <c r="AV138" i="4"/>
  <c r="AV139" i="4"/>
  <c r="AV140" i="4"/>
  <c r="AV141" i="4"/>
  <c r="AV142" i="4"/>
  <c r="AV143" i="4"/>
  <c r="AV144" i="4"/>
  <c r="AV145" i="4"/>
  <c r="AV146" i="4"/>
  <c r="AV147" i="4"/>
  <c r="AV148" i="4"/>
  <c r="AV149" i="4"/>
  <c r="AV150" i="4"/>
  <c r="AV151" i="4"/>
  <c r="AV152" i="4"/>
  <c r="AV153" i="4"/>
  <c r="AV154" i="4"/>
  <c r="AU84" i="4"/>
  <c r="AU85" i="4"/>
  <c r="AU86" i="4"/>
  <c r="AU87" i="4"/>
  <c r="AU88" i="4"/>
  <c r="AU89" i="4"/>
  <c r="AU90" i="4"/>
  <c r="AU91" i="4"/>
  <c r="AU92" i="4"/>
  <c r="AU93" i="4"/>
  <c r="AU94" i="4"/>
  <c r="AU95" i="4"/>
  <c r="AU96" i="4"/>
  <c r="AU97" i="4"/>
  <c r="AU98" i="4"/>
  <c r="AU99" i="4"/>
  <c r="AU100" i="4"/>
  <c r="AU101" i="4"/>
  <c r="AU102" i="4"/>
  <c r="AU103" i="4"/>
  <c r="AU104" i="4"/>
  <c r="AU105" i="4"/>
  <c r="AU106" i="4"/>
  <c r="AU107" i="4"/>
  <c r="AU108" i="4"/>
  <c r="AU109" i="4"/>
  <c r="AU110" i="4"/>
  <c r="AU111" i="4"/>
  <c r="AU112" i="4"/>
  <c r="AU113" i="4"/>
  <c r="AU114" i="4"/>
  <c r="AU115" i="4"/>
  <c r="AU116" i="4"/>
  <c r="AU117" i="4"/>
  <c r="AU118" i="4"/>
  <c r="AU119" i="4"/>
  <c r="AU120" i="4"/>
  <c r="AU121" i="4"/>
  <c r="AU122" i="4"/>
  <c r="AU123" i="4"/>
  <c r="AU124" i="4"/>
  <c r="AU125" i="4"/>
  <c r="AU126" i="4"/>
  <c r="AU127" i="4"/>
  <c r="AU128" i="4"/>
  <c r="AU129" i="4"/>
  <c r="AU130" i="4"/>
  <c r="AU131" i="4"/>
  <c r="AU132" i="4"/>
  <c r="AU133" i="4"/>
  <c r="AU134" i="4"/>
  <c r="AU135" i="4"/>
  <c r="AU136" i="4"/>
  <c r="AU137" i="4"/>
  <c r="AU138" i="4"/>
  <c r="AU139" i="4"/>
  <c r="AU140" i="4"/>
  <c r="AU141" i="4"/>
  <c r="AU142" i="4"/>
  <c r="AU143" i="4"/>
  <c r="AU144" i="4"/>
  <c r="AU145" i="4"/>
  <c r="AU146" i="4"/>
  <c r="AU147" i="4"/>
  <c r="AU148" i="4"/>
  <c r="AU149" i="4"/>
  <c r="AU150" i="4"/>
  <c r="AU151" i="4"/>
  <c r="AU152" i="4"/>
  <c r="AU153" i="4"/>
  <c r="AU154" i="4"/>
  <c r="AU83" i="4"/>
  <c r="AU81" i="4"/>
  <c r="CH76" i="4"/>
  <c r="CG76" i="4"/>
  <c r="CF76" i="4"/>
  <c r="CE76" i="4"/>
  <c r="CD76" i="4"/>
  <c r="CC76" i="4"/>
  <c r="CB76" i="4"/>
  <c r="CA76" i="4"/>
  <c r="BZ76" i="4"/>
  <c r="BY76" i="4"/>
  <c r="BX76" i="4"/>
  <c r="BW76" i="4"/>
  <c r="BV76" i="4"/>
  <c r="BU76" i="4"/>
  <c r="BT76" i="4"/>
  <c r="BS76" i="4"/>
  <c r="BR76" i="4"/>
  <c r="BQ76" i="4"/>
  <c r="BP76" i="4"/>
  <c r="BO76" i="4"/>
  <c r="BN76" i="4"/>
  <c r="BM76" i="4"/>
  <c r="BL76" i="4"/>
  <c r="BK76" i="4"/>
  <c r="BI76" i="4"/>
  <c r="BH76" i="4"/>
  <c r="BG76" i="4"/>
  <c r="BF76" i="4"/>
  <c r="BE76" i="4"/>
  <c r="BD76" i="4"/>
  <c r="BC76" i="4"/>
  <c r="BB76" i="4"/>
  <c r="BA76" i="4"/>
  <c r="AZ76" i="4"/>
  <c r="AY76" i="4"/>
  <c r="AX76" i="4"/>
  <c r="AW76" i="4"/>
  <c r="AV76" i="4"/>
  <c r="AU76" i="4"/>
  <c r="CH75" i="4"/>
  <c r="CG75" i="4"/>
  <c r="CF75" i="4"/>
  <c r="CE75" i="4"/>
  <c r="CD75" i="4"/>
  <c r="CC75" i="4"/>
  <c r="CB75" i="4"/>
  <c r="CA75" i="4"/>
  <c r="BZ75" i="4"/>
  <c r="BY75" i="4"/>
  <c r="BX75" i="4"/>
  <c r="BW75" i="4"/>
  <c r="BV75" i="4"/>
  <c r="BU75" i="4"/>
  <c r="BT75" i="4"/>
  <c r="BS75" i="4"/>
  <c r="BR75" i="4"/>
  <c r="BQ75" i="4"/>
  <c r="BP75" i="4"/>
  <c r="BO75" i="4"/>
  <c r="BN75" i="4"/>
  <c r="BM75" i="4"/>
  <c r="BL75" i="4"/>
  <c r="BK75" i="4"/>
  <c r="BJ75" i="4"/>
  <c r="BI75" i="4"/>
  <c r="BH75" i="4"/>
  <c r="BG75" i="4"/>
  <c r="BF75" i="4"/>
  <c r="BE75" i="4"/>
  <c r="BD75" i="4"/>
  <c r="BC75" i="4"/>
  <c r="BB75" i="4"/>
  <c r="BA75" i="4"/>
  <c r="AY75" i="4"/>
  <c r="AX75" i="4"/>
  <c r="AW75" i="4"/>
  <c r="AV75" i="4"/>
  <c r="AU75" i="4"/>
  <c r="CH74" i="4"/>
  <c r="CG74" i="4"/>
  <c r="CF74" i="4"/>
  <c r="CE74" i="4"/>
  <c r="CD74" i="4"/>
  <c r="CC74" i="4"/>
  <c r="CB74" i="4"/>
  <c r="CA74" i="4"/>
  <c r="BZ74" i="4"/>
  <c r="BY74" i="4"/>
  <c r="BX74" i="4"/>
  <c r="BW74" i="4"/>
  <c r="BV74" i="4"/>
  <c r="BU74" i="4"/>
  <c r="BT74" i="4"/>
  <c r="BS74" i="4"/>
  <c r="BR74" i="4"/>
  <c r="BQ74" i="4"/>
  <c r="BP74" i="4"/>
  <c r="BO74" i="4"/>
  <c r="BN74" i="4"/>
  <c r="BM74" i="4"/>
  <c r="BL74" i="4"/>
  <c r="BK74" i="4"/>
  <c r="BI74" i="4"/>
  <c r="BH74" i="4"/>
  <c r="BG74" i="4"/>
  <c r="BF74" i="4"/>
  <c r="BE74" i="4"/>
  <c r="BD74" i="4"/>
  <c r="BC74" i="4"/>
  <c r="BB74" i="4"/>
  <c r="BA74" i="4"/>
  <c r="AZ74" i="4"/>
  <c r="AY74" i="4"/>
  <c r="AX74" i="4"/>
  <c r="AW74" i="4"/>
  <c r="AV74" i="4"/>
  <c r="AU74" i="4"/>
  <c r="CH73" i="4"/>
  <c r="CG73" i="4"/>
  <c r="CF73" i="4"/>
  <c r="CE73" i="4"/>
  <c r="CD73" i="4"/>
  <c r="CC73" i="4"/>
  <c r="CB73" i="4"/>
  <c r="CA73" i="4"/>
  <c r="BZ73" i="4"/>
  <c r="BY73" i="4"/>
  <c r="BX73" i="4"/>
  <c r="BW73" i="4"/>
  <c r="BV73" i="4"/>
  <c r="BU73" i="4"/>
  <c r="BT73" i="4"/>
  <c r="BS73" i="4"/>
  <c r="BR73" i="4"/>
  <c r="BQ73" i="4"/>
  <c r="BP73" i="4"/>
  <c r="BO73" i="4"/>
  <c r="BN73" i="4"/>
  <c r="BM73" i="4"/>
  <c r="BL73" i="4"/>
  <c r="BK73" i="4"/>
  <c r="BJ73" i="4"/>
  <c r="BI73" i="4"/>
  <c r="BH73" i="4"/>
  <c r="BG73" i="4"/>
  <c r="BF73" i="4"/>
  <c r="BE73" i="4"/>
  <c r="BD73" i="4"/>
  <c r="BC73" i="4"/>
  <c r="BB73" i="4"/>
  <c r="BA73" i="4"/>
  <c r="AY73" i="4"/>
  <c r="AX73" i="4"/>
  <c r="AW73" i="4"/>
  <c r="AV73" i="4"/>
  <c r="AU73" i="4"/>
  <c r="CH72" i="4"/>
  <c r="CG72" i="4"/>
  <c r="CF72" i="4"/>
  <c r="CE72" i="4"/>
  <c r="CD72" i="4"/>
  <c r="CC72" i="4"/>
  <c r="CB72" i="4"/>
  <c r="CA72" i="4"/>
  <c r="BZ72" i="4"/>
  <c r="BY72" i="4"/>
  <c r="BX72" i="4"/>
  <c r="BW72" i="4"/>
  <c r="BV72" i="4"/>
  <c r="BU72" i="4"/>
  <c r="BT72" i="4"/>
  <c r="BS72" i="4"/>
  <c r="BR72" i="4"/>
  <c r="BQ72" i="4"/>
  <c r="BP72" i="4"/>
  <c r="BO72" i="4"/>
  <c r="BN72" i="4"/>
  <c r="BM72" i="4"/>
  <c r="BL72" i="4"/>
  <c r="BK72" i="4"/>
  <c r="BJ72" i="4"/>
  <c r="BI72" i="4"/>
  <c r="BG72" i="4"/>
  <c r="BF72" i="4"/>
  <c r="BE72" i="4"/>
  <c r="BD72" i="4"/>
  <c r="BC72" i="4"/>
  <c r="BB72" i="4"/>
  <c r="BA72" i="4"/>
  <c r="AY72" i="4"/>
  <c r="AX72" i="4"/>
  <c r="AW72" i="4"/>
  <c r="AV72" i="4"/>
  <c r="AU72" i="4"/>
  <c r="CH71" i="4"/>
  <c r="CG71" i="4"/>
  <c r="CF71" i="4"/>
  <c r="CE71" i="4"/>
  <c r="CD71" i="4"/>
  <c r="CC71" i="4"/>
  <c r="CB71" i="4"/>
  <c r="CA71" i="4"/>
  <c r="BZ71" i="4"/>
  <c r="BY71" i="4"/>
  <c r="BX71" i="4"/>
  <c r="BW71" i="4"/>
  <c r="BV71" i="4"/>
  <c r="BU71" i="4"/>
  <c r="BT71" i="4"/>
  <c r="BS71" i="4"/>
  <c r="BR71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BE71" i="4"/>
  <c r="BD71" i="4"/>
  <c r="BC71" i="4"/>
  <c r="BB71" i="4"/>
  <c r="BA71" i="4"/>
  <c r="AY71" i="4"/>
  <c r="AX71" i="4"/>
  <c r="AW71" i="4"/>
  <c r="AV71" i="4"/>
  <c r="AU71" i="4"/>
  <c r="CH70" i="4"/>
  <c r="CG70" i="4"/>
  <c r="CF70" i="4"/>
  <c r="CE70" i="4"/>
  <c r="CD70" i="4"/>
  <c r="CC70" i="4"/>
  <c r="CB70" i="4"/>
  <c r="CA70" i="4"/>
  <c r="BZ70" i="4"/>
  <c r="BY70" i="4"/>
  <c r="BX70" i="4"/>
  <c r="BW70" i="4"/>
  <c r="BV70" i="4"/>
  <c r="BU70" i="4"/>
  <c r="BT70" i="4"/>
  <c r="BS70" i="4"/>
  <c r="BR70" i="4"/>
  <c r="BQ70" i="4"/>
  <c r="BP70" i="4"/>
  <c r="BO70" i="4"/>
  <c r="BN70" i="4"/>
  <c r="BM70" i="4"/>
  <c r="BL70" i="4"/>
  <c r="BK70" i="4"/>
  <c r="BJ70" i="4"/>
  <c r="BI70" i="4"/>
  <c r="BH70" i="4"/>
  <c r="BG70" i="4"/>
  <c r="BF70" i="4"/>
  <c r="BE70" i="4"/>
  <c r="BD70" i="4"/>
  <c r="BC70" i="4"/>
  <c r="BB70" i="4"/>
  <c r="BA70" i="4"/>
  <c r="AY70" i="4"/>
  <c r="AX70" i="4"/>
  <c r="AW70" i="4"/>
  <c r="AV70" i="4"/>
  <c r="AU70" i="4"/>
  <c r="CH69" i="4"/>
  <c r="CG69" i="4"/>
  <c r="CF69" i="4"/>
  <c r="CE69" i="4"/>
  <c r="CD69" i="4"/>
  <c r="CB69" i="4"/>
  <c r="CA69" i="4"/>
  <c r="BZ69" i="4"/>
  <c r="BX69" i="4"/>
  <c r="BV69" i="4"/>
  <c r="BU69" i="4"/>
  <c r="BS69" i="4"/>
  <c r="BR69" i="4"/>
  <c r="BQ69" i="4"/>
  <c r="BP69" i="4"/>
  <c r="BO69" i="4"/>
  <c r="BN69" i="4"/>
  <c r="BM69" i="4"/>
  <c r="BL69" i="4"/>
  <c r="BK69" i="4"/>
  <c r="BJ69" i="4"/>
  <c r="BI69" i="4"/>
  <c r="BG69" i="4"/>
  <c r="BF69" i="4"/>
  <c r="BE69" i="4"/>
  <c r="BD69" i="4"/>
  <c r="BC69" i="4"/>
  <c r="BB69" i="4"/>
  <c r="AY69" i="4"/>
  <c r="AX69" i="4"/>
  <c r="AW69" i="4"/>
  <c r="AV69" i="4"/>
  <c r="AU69" i="4"/>
  <c r="CH68" i="4"/>
  <c r="CG68" i="4"/>
  <c r="CF68" i="4"/>
  <c r="CE68" i="4"/>
  <c r="CD68" i="4"/>
  <c r="CC68" i="4"/>
  <c r="CB68" i="4"/>
  <c r="CA68" i="4"/>
  <c r="BZ68" i="4"/>
  <c r="BY68" i="4"/>
  <c r="BV68" i="4"/>
  <c r="BU68" i="4"/>
  <c r="BS68" i="4"/>
  <c r="BQ68" i="4"/>
  <c r="BN68" i="4"/>
  <c r="BM68" i="4"/>
  <c r="BK68" i="4"/>
  <c r="BJ68" i="4"/>
  <c r="BH68" i="4"/>
  <c r="BG68" i="4"/>
  <c r="BF68" i="4"/>
  <c r="BE68" i="4"/>
  <c r="BC68" i="4"/>
  <c r="BB68" i="4"/>
  <c r="AY68" i="4"/>
  <c r="AX68" i="4"/>
  <c r="AW68" i="4"/>
  <c r="AU68" i="4"/>
  <c r="CH67" i="4"/>
  <c r="CG67" i="4"/>
  <c r="CF67" i="4"/>
  <c r="CE67" i="4"/>
  <c r="CD67" i="4"/>
  <c r="CC67" i="4"/>
  <c r="CB67" i="4"/>
  <c r="CA67" i="4"/>
  <c r="BZ67" i="4"/>
  <c r="BY67" i="4"/>
  <c r="BX67" i="4"/>
  <c r="BW67" i="4"/>
  <c r="BV67" i="4"/>
  <c r="BU67" i="4"/>
  <c r="BT67" i="4"/>
  <c r="BS67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BE67" i="4"/>
  <c r="BD67" i="4"/>
  <c r="BC67" i="4"/>
  <c r="BB67" i="4"/>
  <c r="AY67" i="4"/>
  <c r="AX67" i="4"/>
  <c r="AW67" i="4"/>
  <c r="AV67" i="4"/>
  <c r="AU67" i="4"/>
  <c r="CH66" i="4"/>
  <c r="CG66" i="4"/>
  <c r="CF66" i="4"/>
  <c r="CE66" i="4"/>
  <c r="CC66" i="4"/>
  <c r="CB66" i="4"/>
  <c r="CA66" i="4"/>
  <c r="BY66" i="4"/>
  <c r="BX66" i="4"/>
  <c r="BW66" i="4"/>
  <c r="BU66" i="4"/>
  <c r="BS66" i="4"/>
  <c r="BR66" i="4"/>
  <c r="BQ66" i="4"/>
  <c r="BP66" i="4"/>
  <c r="BO66" i="4"/>
  <c r="BN66" i="4"/>
  <c r="BK66" i="4"/>
  <c r="BJ66" i="4"/>
  <c r="BI66" i="4"/>
  <c r="BH66" i="4"/>
  <c r="BG66" i="4"/>
  <c r="BF66" i="4"/>
  <c r="BA66" i="4"/>
  <c r="AZ66" i="4"/>
  <c r="AY66" i="4"/>
  <c r="AX66" i="4"/>
  <c r="AW66" i="4"/>
  <c r="AV66" i="4"/>
  <c r="AU66" i="4"/>
  <c r="CG65" i="4"/>
  <c r="CE65" i="4"/>
  <c r="CC65" i="4"/>
  <c r="CA65" i="4"/>
  <c r="BZ65" i="4"/>
  <c r="BY65" i="4"/>
  <c r="BX65" i="4"/>
  <c r="BV65" i="4"/>
  <c r="BU65" i="4"/>
  <c r="BT65" i="4"/>
  <c r="BS65" i="4"/>
  <c r="BP65" i="4"/>
  <c r="BO65" i="4"/>
  <c r="BM65" i="4"/>
  <c r="BL65" i="4"/>
  <c r="BK65" i="4"/>
  <c r="BJ65" i="4"/>
  <c r="BI65" i="4"/>
  <c r="BH65" i="4"/>
  <c r="BF65" i="4"/>
  <c r="BE65" i="4"/>
  <c r="BD65" i="4"/>
  <c r="BC65" i="4"/>
  <c r="BB65" i="4"/>
  <c r="BA65" i="4"/>
  <c r="AX65" i="4"/>
  <c r="AW65" i="4"/>
  <c r="AV65" i="4"/>
  <c r="CH64" i="4"/>
  <c r="CG64" i="4"/>
  <c r="CF64" i="4"/>
  <c r="CE64" i="4"/>
  <c r="CC64" i="4"/>
  <c r="CB64" i="4"/>
  <c r="CA64" i="4"/>
  <c r="BZ64" i="4"/>
  <c r="BY64" i="4"/>
  <c r="BX64" i="4"/>
  <c r="BW64" i="4"/>
  <c r="BV64" i="4"/>
  <c r="BU64" i="4"/>
  <c r="BT64" i="4"/>
  <c r="BS64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BE64" i="4"/>
  <c r="BC64" i="4"/>
  <c r="BB64" i="4"/>
  <c r="BA64" i="4"/>
  <c r="AZ64" i="4"/>
  <c r="AY64" i="4"/>
  <c r="AX64" i="4"/>
  <c r="AW64" i="4"/>
  <c r="AV64" i="4"/>
  <c r="AU64" i="4"/>
  <c r="CH63" i="4"/>
  <c r="CG63" i="4"/>
  <c r="CF63" i="4"/>
  <c r="CE63" i="4"/>
  <c r="CD63" i="4"/>
  <c r="CC63" i="4"/>
  <c r="CB63" i="4"/>
  <c r="CA63" i="4"/>
  <c r="BZ63" i="4"/>
  <c r="BY63" i="4"/>
  <c r="BX63" i="4"/>
  <c r="BW63" i="4"/>
  <c r="BV63" i="4"/>
  <c r="BU63" i="4"/>
  <c r="BT63" i="4"/>
  <c r="BS63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BE63" i="4"/>
  <c r="BD63" i="4"/>
  <c r="BC63" i="4"/>
  <c r="BB63" i="4"/>
  <c r="BA63" i="4"/>
  <c r="AZ63" i="4"/>
  <c r="AY63" i="4"/>
  <c r="AX63" i="4"/>
  <c r="AW63" i="4"/>
  <c r="AV63" i="4"/>
  <c r="AU63" i="4"/>
  <c r="CH62" i="4"/>
  <c r="CG62" i="4"/>
  <c r="CF62" i="4"/>
  <c r="CE62" i="4"/>
  <c r="CD62" i="4"/>
  <c r="CC62" i="4"/>
  <c r="CB62" i="4"/>
  <c r="BZ62" i="4"/>
  <c r="BY62" i="4"/>
  <c r="BX62" i="4"/>
  <c r="BW62" i="4"/>
  <c r="BV62" i="4"/>
  <c r="BU62" i="4"/>
  <c r="BS62" i="4"/>
  <c r="BQ62" i="4"/>
  <c r="BP62" i="4"/>
  <c r="BO62" i="4"/>
  <c r="BN62" i="4"/>
  <c r="BM62" i="4"/>
  <c r="BJ62" i="4"/>
  <c r="BI62" i="4"/>
  <c r="BD62" i="4"/>
  <c r="BC62" i="4"/>
  <c r="BB62" i="4"/>
  <c r="BA62" i="4"/>
  <c r="AZ62" i="4"/>
  <c r="AY62" i="4"/>
  <c r="AX62" i="4"/>
  <c r="AW62" i="4"/>
  <c r="AV62" i="4"/>
  <c r="AU62" i="4"/>
  <c r="CH61" i="4"/>
  <c r="CG61" i="4"/>
  <c r="CF61" i="4"/>
  <c r="CE61" i="4"/>
  <c r="CD61" i="4"/>
  <c r="CC61" i="4"/>
  <c r="CB61" i="4"/>
  <c r="CA61" i="4"/>
  <c r="BZ61" i="4"/>
  <c r="BY61" i="4"/>
  <c r="BX61" i="4"/>
  <c r="BW61" i="4"/>
  <c r="BV61" i="4"/>
  <c r="BU61" i="4"/>
  <c r="BT61" i="4"/>
  <c r="BS61" i="4"/>
  <c r="BR61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BE61" i="4"/>
  <c r="BC61" i="4"/>
  <c r="BB61" i="4"/>
  <c r="BA61" i="4"/>
  <c r="AZ61" i="4"/>
  <c r="AY61" i="4"/>
  <c r="AX61" i="4"/>
  <c r="AW61" i="4"/>
  <c r="AV61" i="4"/>
  <c r="AU61" i="4"/>
  <c r="CH60" i="4"/>
  <c r="CG60" i="4"/>
  <c r="CF60" i="4"/>
  <c r="CE60" i="4"/>
  <c r="CD60" i="4"/>
  <c r="CC60" i="4"/>
  <c r="CB60" i="4"/>
  <c r="CA60" i="4"/>
  <c r="BZ60" i="4"/>
  <c r="BY60" i="4"/>
  <c r="BX60" i="4"/>
  <c r="BW60" i="4"/>
  <c r="BV60" i="4"/>
  <c r="BU60" i="4"/>
  <c r="BT60" i="4"/>
  <c r="BS60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BE60" i="4"/>
  <c r="BD60" i="4"/>
  <c r="BC60" i="4"/>
  <c r="BB60" i="4"/>
  <c r="BA60" i="4"/>
  <c r="AZ60" i="4"/>
  <c r="AY60" i="4"/>
  <c r="AX60" i="4"/>
  <c r="AW60" i="4"/>
  <c r="AV60" i="4"/>
  <c r="AU60" i="4"/>
  <c r="CH59" i="4"/>
  <c r="CF59" i="4"/>
  <c r="CE59" i="4"/>
  <c r="CC59" i="4"/>
  <c r="CB59" i="4"/>
  <c r="BZ59" i="4"/>
  <c r="BY59" i="4"/>
  <c r="BX59" i="4"/>
  <c r="BU59" i="4"/>
  <c r="BT59" i="4"/>
  <c r="BS59" i="4"/>
  <c r="BQ59" i="4"/>
  <c r="BP59" i="4"/>
  <c r="BO59" i="4"/>
  <c r="BN59" i="4"/>
  <c r="BI59" i="4"/>
  <c r="BG59" i="4"/>
  <c r="BC59" i="4"/>
  <c r="BB59" i="4"/>
  <c r="AZ59" i="4"/>
  <c r="AY59" i="4"/>
  <c r="AX59" i="4"/>
  <c r="AW59" i="4"/>
  <c r="AV59" i="4"/>
  <c r="AU59" i="4"/>
  <c r="CH58" i="4"/>
  <c r="CG58" i="4"/>
  <c r="CF58" i="4"/>
  <c r="CE58" i="4"/>
  <c r="CD58" i="4"/>
  <c r="CC58" i="4"/>
  <c r="CB58" i="4"/>
  <c r="CA58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K58" i="4"/>
  <c r="BJ58" i="4"/>
  <c r="BI58" i="4"/>
  <c r="BH58" i="4"/>
  <c r="BG58" i="4"/>
  <c r="BF58" i="4"/>
  <c r="BD58" i="4"/>
  <c r="BC58" i="4"/>
  <c r="BB58" i="4"/>
  <c r="BA58" i="4"/>
  <c r="AZ58" i="4"/>
  <c r="AY58" i="4"/>
  <c r="AX58" i="4"/>
  <c r="AW58" i="4"/>
  <c r="AV58" i="4"/>
  <c r="AU58" i="4"/>
  <c r="CH57" i="4"/>
  <c r="CG57" i="4"/>
  <c r="CF57" i="4"/>
  <c r="CE57" i="4"/>
  <c r="CD57" i="4"/>
  <c r="CC57" i="4"/>
  <c r="CB57" i="4"/>
  <c r="CA57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K57" i="4"/>
  <c r="BJ57" i="4"/>
  <c r="BI57" i="4"/>
  <c r="BH57" i="4"/>
  <c r="BF57" i="4"/>
  <c r="BD57" i="4"/>
  <c r="BC57" i="4"/>
  <c r="BB57" i="4"/>
  <c r="BA57" i="4"/>
  <c r="AZ57" i="4"/>
  <c r="AY57" i="4"/>
  <c r="AX57" i="4"/>
  <c r="AW57" i="4"/>
  <c r="AV57" i="4"/>
  <c r="AU57" i="4"/>
  <c r="CH56" i="4"/>
  <c r="CG56" i="4"/>
  <c r="CF56" i="4"/>
  <c r="CE56" i="4"/>
  <c r="CD56" i="4"/>
  <c r="CC56" i="4"/>
  <c r="CB56" i="4"/>
  <c r="CA56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K56" i="4"/>
  <c r="BJ56" i="4"/>
  <c r="BI56" i="4"/>
  <c r="BH56" i="4"/>
  <c r="BF56" i="4"/>
  <c r="BD56" i="4"/>
  <c r="BC56" i="4"/>
  <c r="BB56" i="4"/>
  <c r="BA56" i="4"/>
  <c r="AZ56" i="4"/>
  <c r="AY56" i="4"/>
  <c r="AX56" i="4"/>
  <c r="AW56" i="4"/>
  <c r="AV56" i="4"/>
  <c r="AU56" i="4"/>
  <c r="CH55" i="4"/>
  <c r="CG55" i="4"/>
  <c r="CF55" i="4"/>
  <c r="CE55" i="4"/>
  <c r="CD55" i="4"/>
  <c r="CC55" i="4"/>
  <c r="CB55" i="4"/>
  <c r="CA55" i="4"/>
  <c r="BZ55" i="4"/>
  <c r="BY55" i="4"/>
  <c r="BX55" i="4"/>
  <c r="BW55" i="4"/>
  <c r="BV55" i="4"/>
  <c r="BU55" i="4"/>
  <c r="BT55" i="4"/>
  <c r="BS55" i="4"/>
  <c r="BR55" i="4"/>
  <c r="BQ55" i="4"/>
  <c r="BP55" i="4"/>
  <c r="BO55" i="4"/>
  <c r="BN55" i="4"/>
  <c r="BM55" i="4"/>
  <c r="BK55" i="4"/>
  <c r="BJ55" i="4"/>
  <c r="BI55" i="4"/>
  <c r="BH55" i="4"/>
  <c r="BD55" i="4"/>
  <c r="BC55" i="4"/>
  <c r="BB55" i="4"/>
  <c r="BA55" i="4"/>
  <c r="AZ55" i="4"/>
  <c r="AY55" i="4"/>
  <c r="AX55" i="4"/>
  <c r="AW55" i="4"/>
  <c r="AV55" i="4"/>
  <c r="AU55" i="4"/>
  <c r="CH54" i="4"/>
  <c r="CG54" i="4"/>
  <c r="CF54" i="4"/>
  <c r="CE54" i="4"/>
  <c r="CD54" i="4"/>
  <c r="CC54" i="4"/>
  <c r="CB54" i="4"/>
  <c r="CA54" i="4"/>
  <c r="BZ54" i="4"/>
  <c r="BY54" i="4"/>
  <c r="BX54" i="4"/>
  <c r="BW54" i="4"/>
  <c r="BV54" i="4"/>
  <c r="BU54" i="4"/>
  <c r="BT54" i="4"/>
  <c r="BS54" i="4"/>
  <c r="BR54" i="4"/>
  <c r="BQ54" i="4"/>
  <c r="BP54" i="4"/>
  <c r="BO54" i="4"/>
  <c r="BN54" i="4"/>
  <c r="BM54" i="4"/>
  <c r="BK54" i="4"/>
  <c r="BJ54" i="4"/>
  <c r="BI54" i="4"/>
  <c r="BH54" i="4"/>
  <c r="BG54" i="4"/>
  <c r="BF54" i="4"/>
  <c r="BE54" i="4"/>
  <c r="BD54" i="4"/>
  <c r="BC54" i="4"/>
  <c r="BB54" i="4"/>
  <c r="BA54" i="4"/>
  <c r="AZ54" i="4"/>
  <c r="AY54" i="4"/>
  <c r="AX54" i="4"/>
  <c r="AW54" i="4"/>
  <c r="AV54" i="4"/>
  <c r="AU54" i="4"/>
  <c r="CH53" i="4"/>
  <c r="CG53" i="4"/>
  <c r="CF53" i="4"/>
  <c r="CE53" i="4"/>
  <c r="CD53" i="4"/>
  <c r="CC53" i="4"/>
  <c r="CB53" i="4"/>
  <c r="CA53" i="4"/>
  <c r="BZ53" i="4"/>
  <c r="BY53" i="4"/>
  <c r="BX53" i="4"/>
  <c r="BW53" i="4"/>
  <c r="BU53" i="4"/>
  <c r="BT53" i="4"/>
  <c r="BS53" i="4"/>
  <c r="BR53" i="4"/>
  <c r="BQ53" i="4"/>
  <c r="BP53" i="4"/>
  <c r="BO53" i="4"/>
  <c r="BN53" i="4"/>
  <c r="BM53" i="4"/>
  <c r="BK53" i="4"/>
  <c r="BJ53" i="4"/>
  <c r="BI53" i="4"/>
  <c r="BH53" i="4"/>
  <c r="BF53" i="4"/>
  <c r="BE53" i="4"/>
  <c r="BD53" i="4"/>
  <c r="BC53" i="4"/>
  <c r="BB53" i="4"/>
  <c r="BA53" i="4"/>
  <c r="AZ53" i="4"/>
  <c r="AY53" i="4"/>
  <c r="AX53" i="4"/>
  <c r="AW53" i="4"/>
  <c r="AV53" i="4"/>
  <c r="AU53" i="4"/>
  <c r="CH52" i="4"/>
  <c r="CG52" i="4"/>
  <c r="CF52" i="4"/>
  <c r="CE52" i="4"/>
  <c r="CD52" i="4"/>
  <c r="CC52" i="4"/>
  <c r="CB52" i="4"/>
  <c r="CA52" i="4"/>
  <c r="BZ52" i="4"/>
  <c r="BY52" i="4"/>
  <c r="BW52" i="4"/>
  <c r="BU52" i="4"/>
  <c r="BS52" i="4"/>
  <c r="BR52" i="4"/>
  <c r="BQ52" i="4"/>
  <c r="BP52" i="4"/>
  <c r="BO52" i="4"/>
  <c r="BN52" i="4"/>
  <c r="BM52" i="4"/>
  <c r="BK52" i="4"/>
  <c r="BI52" i="4"/>
  <c r="BH52" i="4"/>
  <c r="BD52" i="4"/>
  <c r="BC52" i="4"/>
  <c r="BB52" i="4"/>
  <c r="BA52" i="4"/>
  <c r="AZ52" i="4"/>
  <c r="AY52" i="4"/>
  <c r="AX52" i="4"/>
  <c r="AW52" i="4"/>
  <c r="AV52" i="4"/>
  <c r="AU52" i="4"/>
  <c r="CH51" i="4"/>
  <c r="CG51" i="4"/>
  <c r="CF51" i="4"/>
  <c r="CE51" i="4"/>
  <c r="CD51" i="4"/>
  <c r="CC51" i="4"/>
  <c r="CB51" i="4"/>
  <c r="CA51" i="4"/>
  <c r="BZ51" i="4"/>
  <c r="BY51" i="4"/>
  <c r="BX51" i="4"/>
  <c r="BW51" i="4"/>
  <c r="BV51" i="4"/>
  <c r="BU51" i="4"/>
  <c r="BT51" i="4"/>
  <c r="BS51" i="4"/>
  <c r="BR51" i="4"/>
  <c r="BQ51" i="4"/>
  <c r="BP51" i="4"/>
  <c r="BO51" i="4"/>
  <c r="BN51" i="4"/>
  <c r="BM51" i="4"/>
  <c r="BK51" i="4"/>
  <c r="BI51" i="4"/>
  <c r="BH51" i="4"/>
  <c r="BD51" i="4"/>
  <c r="BC51" i="4"/>
  <c r="BB51" i="4"/>
  <c r="BA51" i="4"/>
  <c r="AZ51" i="4"/>
  <c r="AY51" i="4"/>
  <c r="AV51" i="4"/>
  <c r="AU51" i="4"/>
  <c r="CH50" i="4"/>
  <c r="CG50" i="4"/>
  <c r="CF50" i="4"/>
  <c r="CE50" i="4"/>
  <c r="CD50" i="4"/>
  <c r="CC50" i="4"/>
  <c r="CB50" i="4"/>
  <c r="CA50" i="4"/>
  <c r="BZ50" i="4"/>
  <c r="BY50" i="4"/>
  <c r="BX50" i="4"/>
  <c r="BW50" i="4"/>
  <c r="BU50" i="4"/>
  <c r="BT50" i="4"/>
  <c r="BS50" i="4"/>
  <c r="BR50" i="4"/>
  <c r="BQ50" i="4"/>
  <c r="BP50" i="4"/>
  <c r="BO50" i="4"/>
  <c r="BN50" i="4"/>
  <c r="BM50" i="4"/>
  <c r="BK50" i="4"/>
  <c r="BI50" i="4"/>
  <c r="BH50" i="4"/>
  <c r="BE50" i="4"/>
  <c r="BD50" i="4"/>
  <c r="BC50" i="4"/>
  <c r="BB50" i="4"/>
  <c r="BA50" i="4"/>
  <c r="AZ50" i="4"/>
  <c r="AY50" i="4"/>
  <c r="AX50" i="4"/>
  <c r="AV50" i="4"/>
  <c r="AU50" i="4"/>
  <c r="CH49" i="4"/>
  <c r="CG49" i="4"/>
  <c r="CF49" i="4"/>
  <c r="CE49" i="4"/>
  <c r="CD49" i="4"/>
  <c r="CC49" i="4"/>
  <c r="CB49" i="4"/>
  <c r="CA49" i="4"/>
  <c r="BZ49" i="4"/>
  <c r="BY49" i="4"/>
  <c r="BX49" i="4"/>
  <c r="BW49" i="4"/>
  <c r="BV49" i="4"/>
  <c r="BU49" i="4"/>
  <c r="BT49" i="4"/>
  <c r="BS49" i="4"/>
  <c r="BR49" i="4"/>
  <c r="BQ49" i="4"/>
  <c r="BP49" i="4"/>
  <c r="BO49" i="4"/>
  <c r="BN49" i="4"/>
  <c r="BM49" i="4"/>
  <c r="BL49" i="4"/>
  <c r="BK49" i="4"/>
  <c r="BJ49" i="4"/>
  <c r="BI49" i="4"/>
  <c r="BH49" i="4"/>
  <c r="BG49" i="4"/>
  <c r="BF49" i="4"/>
  <c r="BE49" i="4"/>
  <c r="BD49" i="4"/>
  <c r="BC49" i="4"/>
  <c r="BB49" i="4"/>
  <c r="BA49" i="4"/>
  <c r="AY49" i="4"/>
  <c r="AX49" i="4"/>
  <c r="AW49" i="4"/>
  <c r="AV49" i="4"/>
  <c r="AU49" i="4"/>
  <c r="CH48" i="4"/>
  <c r="CG48" i="4"/>
  <c r="CF48" i="4"/>
  <c r="CE48" i="4"/>
  <c r="CC48" i="4"/>
  <c r="BZ48" i="4"/>
  <c r="BY48" i="4"/>
  <c r="BX48" i="4"/>
  <c r="BU48" i="4"/>
  <c r="BT48" i="4"/>
  <c r="BS48" i="4"/>
  <c r="BQ48" i="4"/>
  <c r="BP48" i="4"/>
  <c r="BO48" i="4"/>
  <c r="BN48" i="4"/>
  <c r="BM48" i="4"/>
  <c r="BK48" i="4"/>
  <c r="BJ48" i="4"/>
  <c r="BI48" i="4"/>
  <c r="BG48" i="4"/>
  <c r="BD48" i="4"/>
  <c r="BC48" i="4"/>
  <c r="BB48" i="4"/>
  <c r="AZ48" i="4"/>
  <c r="AY48" i="4"/>
  <c r="AX48" i="4"/>
  <c r="AW48" i="4"/>
  <c r="AV48" i="4"/>
  <c r="AU48" i="4"/>
  <c r="CH47" i="4"/>
  <c r="CG47" i="4"/>
  <c r="CF47" i="4"/>
  <c r="CE47" i="4"/>
  <c r="CD47" i="4"/>
  <c r="CC47" i="4"/>
  <c r="CB47" i="4"/>
  <c r="CA47" i="4"/>
  <c r="BZ47" i="4"/>
  <c r="BY47" i="4"/>
  <c r="BX47" i="4"/>
  <c r="BV47" i="4"/>
  <c r="BU47" i="4"/>
  <c r="BT47" i="4"/>
  <c r="BS47" i="4"/>
  <c r="BQ47" i="4"/>
  <c r="BP47" i="4"/>
  <c r="BO47" i="4"/>
  <c r="BN47" i="4"/>
  <c r="BL47" i="4"/>
  <c r="BJ47" i="4"/>
  <c r="BI47" i="4"/>
  <c r="BG47" i="4"/>
  <c r="BC47" i="4"/>
  <c r="BB47" i="4"/>
  <c r="BA47" i="4"/>
  <c r="AZ47" i="4"/>
  <c r="AY47" i="4"/>
  <c r="AX47" i="4"/>
  <c r="AW47" i="4"/>
  <c r="AV47" i="4"/>
  <c r="AU47" i="4"/>
  <c r="CH46" i="4"/>
  <c r="CG46" i="4"/>
  <c r="CF46" i="4"/>
  <c r="CE46" i="4"/>
  <c r="CC46" i="4"/>
  <c r="CB46" i="4"/>
  <c r="CA46" i="4"/>
  <c r="BZ46" i="4"/>
  <c r="BY46" i="4"/>
  <c r="BX46" i="4"/>
  <c r="BW46" i="4"/>
  <c r="BV46" i="4"/>
  <c r="BU46" i="4"/>
  <c r="BT46" i="4"/>
  <c r="BS46" i="4"/>
  <c r="BQ46" i="4"/>
  <c r="BP46" i="4"/>
  <c r="BO46" i="4"/>
  <c r="BN46" i="4"/>
  <c r="BM46" i="4"/>
  <c r="BL46" i="4"/>
  <c r="BK46" i="4"/>
  <c r="BJ46" i="4"/>
  <c r="BI46" i="4"/>
  <c r="BH46" i="4"/>
  <c r="BG46" i="4"/>
  <c r="BD46" i="4"/>
  <c r="BC46" i="4"/>
  <c r="BB46" i="4"/>
  <c r="BA46" i="4"/>
  <c r="AY46" i="4"/>
  <c r="AX46" i="4"/>
  <c r="AW46" i="4"/>
  <c r="AU46" i="4"/>
  <c r="CH45" i="4"/>
  <c r="CG45" i="4"/>
  <c r="CF45" i="4"/>
  <c r="CE45" i="4"/>
  <c r="CD45" i="4"/>
  <c r="CC45" i="4"/>
  <c r="CA45" i="4"/>
  <c r="BZ45" i="4"/>
  <c r="BY45" i="4"/>
  <c r="BX45" i="4"/>
  <c r="BW45" i="4"/>
  <c r="BU45" i="4"/>
  <c r="BT45" i="4"/>
  <c r="BS45" i="4"/>
  <c r="BQ45" i="4"/>
  <c r="BP45" i="4"/>
  <c r="BO45" i="4"/>
  <c r="BN45" i="4"/>
  <c r="BK45" i="4"/>
  <c r="BJ45" i="4"/>
  <c r="BI45" i="4"/>
  <c r="BH45" i="4"/>
  <c r="BG45" i="4"/>
  <c r="BD45" i="4"/>
  <c r="BC45" i="4"/>
  <c r="BB45" i="4"/>
  <c r="BA45" i="4"/>
  <c r="AZ45" i="4"/>
  <c r="AY45" i="4"/>
  <c r="AX45" i="4"/>
  <c r="AW45" i="4"/>
  <c r="AV45" i="4"/>
  <c r="AU45" i="4"/>
  <c r="CH44" i="4"/>
  <c r="CG44" i="4"/>
  <c r="CF44" i="4"/>
  <c r="CE44" i="4"/>
  <c r="CD44" i="4"/>
  <c r="CC44" i="4"/>
  <c r="CB44" i="4"/>
  <c r="CA44" i="4"/>
  <c r="BZ44" i="4"/>
  <c r="BY44" i="4"/>
  <c r="BX44" i="4"/>
  <c r="BW44" i="4"/>
  <c r="BV44" i="4"/>
  <c r="BU44" i="4"/>
  <c r="BT44" i="4"/>
  <c r="BS44" i="4"/>
  <c r="BQ44" i="4"/>
  <c r="BP44" i="4"/>
  <c r="BO44" i="4"/>
  <c r="BN44" i="4"/>
  <c r="BM44" i="4"/>
  <c r="BL44" i="4"/>
  <c r="BJ44" i="4"/>
  <c r="BI44" i="4"/>
  <c r="BG44" i="4"/>
  <c r="BF44" i="4"/>
  <c r="BE44" i="4"/>
  <c r="BD44" i="4"/>
  <c r="BC44" i="4"/>
  <c r="BB44" i="4"/>
  <c r="BA44" i="4"/>
  <c r="AY44" i="4"/>
  <c r="AX44" i="4"/>
  <c r="AW44" i="4"/>
  <c r="AV44" i="4"/>
  <c r="AU44" i="4"/>
  <c r="CH43" i="4"/>
  <c r="CG43" i="4"/>
  <c r="CF43" i="4"/>
  <c r="CE43" i="4"/>
  <c r="CD43" i="4"/>
  <c r="CC43" i="4"/>
  <c r="CB43" i="4"/>
  <c r="CA43" i="4"/>
  <c r="BZ43" i="4"/>
  <c r="BY43" i="4"/>
  <c r="BX43" i="4"/>
  <c r="BW43" i="4"/>
  <c r="BU43" i="4"/>
  <c r="BT43" i="4"/>
  <c r="BS43" i="4"/>
  <c r="BR43" i="4"/>
  <c r="BQ43" i="4"/>
  <c r="BP43" i="4"/>
  <c r="BO43" i="4"/>
  <c r="BN43" i="4"/>
  <c r="BM43" i="4"/>
  <c r="BJ43" i="4"/>
  <c r="BI43" i="4"/>
  <c r="BH43" i="4"/>
  <c r="BD43" i="4"/>
  <c r="BC43" i="4"/>
  <c r="BB43" i="4"/>
  <c r="BA43" i="4"/>
  <c r="AZ43" i="4"/>
  <c r="AY43" i="4"/>
  <c r="AX43" i="4"/>
  <c r="AW43" i="4"/>
  <c r="AV43" i="4"/>
  <c r="AU43" i="4"/>
  <c r="CH42" i="4"/>
  <c r="CG42" i="4"/>
  <c r="CF42" i="4"/>
  <c r="CE42" i="4"/>
  <c r="CD42" i="4"/>
  <c r="CC42" i="4"/>
  <c r="CB42" i="4"/>
  <c r="CA42" i="4"/>
  <c r="BZ42" i="4"/>
  <c r="BY42" i="4"/>
  <c r="BX42" i="4"/>
  <c r="BW42" i="4"/>
  <c r="BV42" i="4"/>
  <c r="BU42" i="4"/>
  <c r="BT42" i="4"/>
  <c r="BS42" i="4"/>
  <c r="BR42" i="4"/>
  <c r="BQ42" i="4"/>
  <c r="BP42" i="4"/>
  <c r="BO42" i="4"/>
  <c r="BN42" i="4"/>
  <c r="BM42" i="4"/>
  <c r="BL42" i="4"/>
  <c r="BJ42" i="4"/>
  <c r="BI42" i="4"/>
  <c r="BH42" i="4"/>
  <c r="BG42" i="4"/>
  <c r="BF42" i="4"/>
  <c r="BD42" i="4"/>
  <c r="BC42" i="4"/>
  <c r="BB42" i="4"/>
  <c r="BA42" i="4"/>
  <c r="AZ42" i="4"/>
  <c r="AY42" i="4"/>
  <c r="AX42" i="4"/>
  <c r="AW42" i="4"/>
  <c r="AV42" i="4"/>
  <c r="AU42" i="4"/>
  <c r="CH41" i="4"/>
  <c r="CG41" i="4"/>
  <c r="CF41" i="4"/>
  <c r="CE41" i="4"/>
  <c r="CD41" i="4"/>
  <c r="CC41" i="4"/>
  <c r="CB41" i="4"/>
  <c r="CA41" i="4"/>
  <c r="BZ41" i="4"/>
  <c r="BY41" i="4"/>
  <c r="BX41" i="4"/>
  <c r="BW41" i="4"/>
  <c r="BV41" i="4"/>
  <c r="BU41" i="4"/>
  <c r="BT41" i="4"/>
  <c r="BS41" i="4"/>
  <c r="BQ41" i="4"/>
  <c r="BP41" i="4"/>
  <c r="BO41" i="4"/>
  <c r="BN41" i="4"/>
  <c r="BM41" i="4"/>
  <c r="BL41" i="4"/>
  <c r="BK41" i="4"/>
  <c r="BJ41" i="4"/>
  <c r="BI41" i="4"/>
  <c r="BH41" i="4"/>
  <c r="BG41" i="4"/>
  <c r="BD41" i="4"/>
  <c r="BC41" i="4"/>
  <c r="BB41" i="4"/>
  <c r="BA41" i="4"/>
  <c r="AY41" i="4"/>
  <c r="AX41" i="4"/>
  <c r="AW41" i="4"/>
  <c r="AV41" i="4"/>
  <c r="AU41" i="4"/>
  <c r="CH40" i="4"/>
  <c r="CG40" i="4"/>
  <c r="CF40" i="4"/>
  <c r="CE40" i="4"/>
  <c r="CD40" i="4"/>
  <c r="CC40" i="4"/>
  <c r="CB40" i="4"/>
  <c r="CA40" i="4"/>
  <c r="BZ40" i="4"/>
  <c r="BY40" i="4"/>
  <c r="BX40" i="4"/>
  <c r="BW40" i="4"/>
  <c r="BV40" i="4"/>
  <c r="BU40" i="4"/>
  <c r="BT40" i="4"/>
  <c r="BS40" i="4"/>
  <c r="BQ40" i="4"/>
  <c r="BP40" i="4"/>
  <c r="BO40" i="4"/>
  <c r="BN40" i="4"/>
  <c r="BL40" i="4"/>
  <c r="BJ40" i="4"/>
  <c r="BI40" i="4"/>
  <c r="BH40" i="4"/>
  <c r="BG40" i="4"/>
  <c r="BD40" i="4"/>
  <c r="BC40" i="4"/>
  <c r="BB40" i="4"/>
  <c r="BA40" i="4"/>
  <c r="AZ40" i="4"/>
  <c r="AY40" i="4"/>
  <c r="AX40" i="4"/>
  <c r="AW40" i="4"/>
  <c r="AV40" i="4"/>
  <c r="AU40" i="4"/>
  <c r="CH39" i="4"/>
  <c r="CG39" i="4"/>
  <c r="CF39" i="4"/>
  <c r="CE39" i="4"/>
  <c r="CD39" i="4"/>
  <c r="CC39" i="4"/>
  <c r="CB39" i="4"/>
  <c r="CA39" i="4"/>
  <c r="BZ39" i="4"/>
  <c r="BY39" i="4"/>
  <c r="BX39" i="4"/>
  <c r="BW39" i="4"/>
  <c r="BV39" i="4"/>
  <c r="BU39" i="4"/>
  <c r="BT39" i="4"/>
  <c r="BS39" i="4"/>
  <c r="BR39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BD39" i="4"/>
  <c r="BC39" i="4"/>
  <c r="BB39" i="4"/>
  <c r="BA39" i="4"/>
  <c r="AZ39" i="4"/>
  <c r="AY39" i="4"/>
  <c r="AX39" i="4"/>
  <c r="AW39" i="4"/>
  <c r="AV39" i="4"/>
  <c r="AU39" i="4"/>
  <c r="CH38" i="4"/>
  <c r="CG38" i="4"/>
  <c r="CF38" i="4"/>
  <c r="CE38" i="4"/>
  <c r="CD38" i="4"/>
  <c r="CC38" i="4"/>
  <c r="CB38" i="4"/>
  <c r="CA38" i="4"/>
  <c r="BZ38" i="4"/>
  <c r="BY38" i="4"/>
  <c r="BX38" i="4"/>
  <c r="BU38" i="4"/>
  <c r="BT38" i="4"/>
  <c r="BS38" i="4"/>
  <c r="BQ38" i="4"/>
  <c r="BP38" i="4"/>
  <c r="BO38" i="4"/>
  <c r="BN38" i="4"/>
  <c r="BM38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CH37" i="4"/>
  <c r="CG37" i="4"/>
  <c r="CF37" i="4"/>
  <c r="CE37" i="4"/>
  <c r="CC37" i="4"/>
  <c r="CB37" i="4"/>
  <c r="BZ37" i="4"/>
  <c r="BY37" i="4"/>
  <c r="BX37" i="4"/>
  <c r="BV37" i="4"/>
  <c r="BU37" i="4"/>
  <c r="BT37" i="4"/>
  <c r="BS37" i="4"/>
  <c r="BQ37" i="4"/>
  <c r="BP37" i="4"/>
  <c r="BO37" i="4"/>
  <c r="BN37" i="4"/>
  <c r="BM37" i="4"/>
  <c r="BJ37" i="4"/>
  <c r="BI37" i="4"/>
  <c r="BC37" i="4"/>
  <c r="BB37" i="4"/>
  <c r="BA37" i="4"/>
  <c r="AZ37" i="4"/>
  <c r="AX37" i="4"/>
  <c r="AW37" i="4"/>
  <c r="AV37" i="4"/>
  <c r="AU37" i="4"/>
  <c r="CH36" i="4"/>
  <c r="CG36" i="4"/>
  <c r="CF36" i="4"/>
  <c r="CE36" i="4"/>
  <c r="CD36" i="4"/>
  <c r="CC36" i="4"/>
  <c r="CB36" i="4"/>
  <c r="CA36" i="4"/>
  <c r="BZ36" i="4"/>
  <c r="BY36" i="4"/>
  <c r="BX36" i="4"/>
  <c r="BU36" i="4"/>
  <c r="BS36" i="4"/>
  <c r="BR36" i="4"/>
  <c r="BQ36" i="4"/>
  <c r="BP36" i="4"/>
  <c r="BO36" i="4"/>
  <c r="BN36" i="4"/>
  <c r="BM36" i="4"/>
  <c r="BK36" i="4"/>
  <c r="BI36" i="4"/>
  <c r="BD36" i="4"/>
  <c r="BC36" i="4"/>
  <c r="BB36" i="4"/>
  <c r="BA36" i="4"/>
  <c r="AZ36" i="4"/>
  <c r="AY36" i="4"/>
  <c r="AX36" i="4"/>
  <c r="AW36" i="4"/>
  <c r="AV36" i="4"/>
  <c r="AU36" i="4"/>
  <c r="CH35" i="4"/>
  <c r="CG35" i="4"/>
  <c r="CF35" i="4"/>
  <c r="CE35" i="4"/>
  <c r="CC35" i="4"/>
  <c r="CA35" i="4"/>
  <c r="BZ35" i="4"/>
  <c r="BY35" i="4"/>
  <c r="BX35" i="4"/>
  <c r="BW35" i="4"/>
  <c r="BV35" i="4"/>
  <c r="BU35" i="4"/>
  <c r="BT35" i="4"/>
  <c r="BS35" i="4"/>
  <c r="BQ35" i="4"/>
  <c r="BP35" i="4"/>
  <c r="BO35" i="4"/>
  <c r="BN35" i="4"/>
  <c r="BM35" i="4"/>
  <c r="BK35" i="4"/>
  <c r="BJ35" i="4"/>
  <c r="BI35" i="4"/>
  <c r="BF35" i="4"/>
  <c r="BE35" i="4"/>
  <c r="BD35" i="4"/>
  <c r="BC35" i="4"/>
  <c r="BB35" i="4"/>
  <c r="BA35" i="4"/>
  <c r="AZ35" i="4"/>
  <c r="AX35" i="4"/>
  <c r="AW35" i="4"/>
  <c r="AV35" i="4"/>
  <c r="AU35" i="4"/>
  <c r="CH34" i="4"/>
  <c r="CG34" i="4"/>
  <c r="CF34" i="4"/>
  <c r="CE34" i="4"/>
  <c r="CC34" i="4"/>
  <c r="CB34" i="4"/>
  <c r="BZ34" i="4"/>
  <c r="BY34" i="4"/>
  <c r="BU34" i="4"/>
  <c r="BS34" i="4"/>
  <c r="BQ34" i="4"/>
  <c r="BP34" i="4"/>
  <c r="BO34" i="4"/>
  <c r="BN34" i="4"/>
  <c r="BK34" i="4"/>
  <c r="BJ34" i="4"/>
  <c r="BI34" i="4"/>
  <c r="BC34" i="4"/>
  <c r="BB34" i="4"/>
  <c r="AX34" i="4"/>
  <c r="AW34" i="4"/>
  <c r="AV34" i="4"/>
  <c r="AU34" i="4"/>
  <c r="CH32" i="4"/>
  <c r="CG32" i="4"/>
  <c r="CF32" i="4"/>
  <c r="CE32" i="4"/>
  <c r="CD32" i="4"/>
  <c r="CC32" i="4"/>
  <c r="CB32" i="4"/>
  <c r="CA32" i="4"/>
  <c r="BZ32" i="4"/>
  <c r="BY32" i="4"/>
  <c r="BX32" i="4"/>
  <c r="BW32" i="4"/>
  <c r="BV32" i="4"/>
  <c r="BU32" i="4"/>
  <c r="BT32" i="4"/>
  <c r="BS32" i="4"/>
  <c r="BQ32" i="4"/>
  <c r="BP32" i="4"/>
  <c r="BO32" i="4"/>
  <c r="BN32" i="4"/>
  <c r="BM32" i="4"/>
  <c r="BL32" i="4"/>
  <c r="BK32" i="4"/>
  <c r="BJ32" i="4"/>
  <c r="BI32" i="4"/>
  <c r="BE32" i="4"/>
  <c r="BC32" i="4"/>
  <c r="BB32" i="4"/>
  <c r="BA32" i="4"/>
  <c r="AZ32" i="4"/>
  <c r="AY32" i="4"/>
  <c r="AX32" i="4"/>
  <c r="AW32" i="4"/>
  <c r="AV32" i="4"/>
  <c r="AU32" i="4"/>
  <c r="CH31" i="4"/>
  <c r="CG31" i="4"/>
  <c r="CF31" i="4"/>
  <c r="CE31" i="4"/>
  <c r="CD31" i="4"/>
  <c r="CC31" i="4"/>
  <c r="CB31" i="4"/>
  <c r="CA31" i="4"/>
  <c r="BZ31" i="4"/>
  <c r="BY31" i="4"/>
  <c r="BX31" i="4"/>
  <c r="BW31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E31" i="4"/>
  <c r="BD31" i="4"/>
  <c r="BC31" i="4"/>
  <c r="BB31" i="4"/>
  <c r="AZ31" i="4"/>
  <c r="AY31" i="4"/>
  <c r="AX31" i="4"/>
  <c r="AW31" i="4"/>
  <c r="AV31" i="4"/>
  <c r="AU31" i="4"/>
  <c r="CH30" i="4"/>
  <c r="CF30" i="4"/>
  <c r="CE30" i="4"/>
  <c r="CD30" i="4"/>
  <c r="CC30" i="4"/>
  <c r="CB30" i="4"/>
  <c r="CA30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AU30" i="4"/>
  <c r="CH29" i="4"/>
  <c r="CF29" i="4"/>
  <c r="CE29" i="4"/>
  <c r="CC29" i="4"/>
  <c r="CB29" i="4"/>
  <c r="CA29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CH28" i="4"/>
  <c r="CG28" i="4"/>
  <c r="CF28" i="4"/>
  <c r="CE28" i="4"/>
  <c r="CC28" i="4"/>
  <c r="CB28" i="4"/>
  <c r="BZ28" i="4"/>
  <c r="BY28" i="4"/>
  <c r="BX28" i="4"/>
  <c r="BW28" i="4"/>
  <c r="BU28" i="4"/>
  <c r="BT28" i="4"/>
  <c r="BS28" i="4"/>
  <c r="BR28" i="4"/>
  <c r="BQ28" i="4"/>
  <c r="BP28" i="4"/>
  <c r="BO28" i="4"/>
  <c r="BN28" i="4"/>
  <c r="BM28" i="4"/>
  <c r="BL28" i="4"/>
  <c r="BJ28" i="4"/>
  <c r="BI28" i="4"/>
  <c r="BH28" i="4"/>
  <c r="BG28" i="4"/>
  <c r="BF28" i="4"/>
  <c r="BE28" i="4"/>
  <c r="BD28" i="4"/>
  <c r="BC28" i="4"/>
  <c r="BB28" i="4"/>
  <c r="AZ28" i="4"/>
  <c r="AX28" i="4"/>
  <c r="AW28" i="4"/>
  <c r="AV28" i="4"/>
  <c r="AU28" i="4"/>
  <c r="CH27" i="4"/>
  <c r="CG27" i="4"/>
  <c r="CF27" i="4"/>
  <c r="CE27" i="4"/>
  <c r="CC27" i="4"/>
  <c r="CB27" i="4"/>
  <c r="BZ27" i="4"/>
  <c r="BX27" i="4"/>
  <c r="BV27" i="4"/>
  <c r="BU27" i="4"/>
  <c r="BT27" i="4"/>
  <c r="BS27" i="4"/>
  <c r="BQ27" i="4"/>
  <c r="BP27" i="4"/>
  <c r="BO27" i="4"/>
  <c r="BN27" i="4"/>
  <c r="BM27" i="4"/>
  <c r="BJ27" i="4"/>
  <c r="BI27" i="4"/>
  <c r="BF27" i="4"/>
  <c r="BE27" i="4"/>
  <c r="BD27" i="4"/>
  <c r="BC27" i="4"/>
  <c r="BB27" i="4"/>
  <c r="AY27" i="4"/>
  <c r="AX27" i="4"/>
  <c r="AW27" i="4"/>
  <c r="AV27" i="4"/>
  <c r="AU27" i="4"/>
  <c r="CH26" i="4"/>
  <c r="CG26" i="4"/>
  <c r="CF26" i="4"/>
  <c r="CE26" i="4"/>
  <c r="CD26" i="4"/>
  <c r="CC26" i="4"/>
  <c r="CB26" i="4"/>
  <c r="CA26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D26" i="4"/>
  <c r="BC26" i="4"/>
  <c r="BB26" i="4"/>
  <c r="BA26" i="4"/>
  <c r="AY26" i="4"/>
  <c r="AX26" i="4"/>
  <c r="AW26" i="4"/>
  <c r="AV26" i="4"/>
  <c r="AU26" i="4"/>
  <c r="CH25" i="4"/>
  <c r="CG25" i="4"/>
  <c r="CF25" i="4"/>
  <c r="CE25" i="4"/>
  <c r="CD25" i="4"/>
  <c r="CC25" i="4"/>
  <c r="CB25" i="4"/>
  <c r="CA25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BA25" i="4"/>
  <c r="AY25" i="4"/>
  <c r="AX25" i="4"/>
  <c r="AW25" i="4"/>
  <c r="AV25" i="4"/>
  <c r="AU25" i="4"/>
  <c r="CH24" i="4"/>
  <c r="CG24" i="4"/>
  <c r="CF24" i="4"/>
  <c r="CE24" i="4"/>
  <c r="CD24" i="4"/>
  <c r="CC24" i="4"/>
  <c r="CB24" i="4"/>
  <c r="CA24" i="4"/>
  <c r="BZ24" i="4"/>
  <c r="BY24" i="4"/>
  <c r="BX24" i="4"/>
  <c r="BW24" i="4"/>
  <c r="BV24" i="4"/>
  <c r="BT24" i="4"/>
  <c r="BS24" i="4"/>
  <c r="BR24" i="4"/>
  <c r="BQ24" i="4"/>
  <c r="BN24" i="4"/>
  <c r="BM24" i="4"/>
  <c r="BL24" i="4"/>
  <c r="BK24" i="4"/>
  <c r="BJ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CH23" i="4"/>
  <c r="CG23" i="4"/>
  <c r="CF23" i="4"/>
  <c r="CE23" i="4"/>
  <c r="CC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C23" i="4"/>
  <c r="BB23" i="4"/>
  <c r="BA23" i="4"/>
  <c r="AZ23" i="4"/>
  <c r="AY23" i="4"/>
  <c r="AX23" i="4"/>
  <c r="AW23" i="4"/>
  <c r="AV23" i="4"/>
  <c r="AU23" i="4"/>
  <c r="CH22" i="4"/>
  <c r="CG22" i="4"/>
  <c r="CE22" i="4"/>
  <c r="CD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CH21" i="4"/>
  <c r="CG21" i="4"/>
  <c r="CF21" i="4"/>
  <c r="CE21" i="4"/>
  <c r="CC21" i="4"/>
  <c r="CB21" i="4"/>
  <c r="CA21" i="4"/>
  <c r="BZ21" i="4"/>
  <c r="BY21" i="4"/>
  <c r="BX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CH20" i="4"/>
  <c r="CG20" i="4"/>
  <c r="CF20" i="4"/>
  <c r="CE20" i="4"/>
  <c r="CC20" i="4"/>
  <c r="CB20" i="4"/>
  <c r="BZ20" i="4"/>
  <c r="BY20" i="4"/>
  <c r="BX20" i="4"/>
  <c r="BW20" i="4"/>
  <c r="BV20" i="4"/>
  <c r="BU20" i="4"/>
  <c r="BT20" i="4"/>
  <c r="BS20" i="4"/>
  <c r="BR20" i="4"/>
  <c r="BQ20" i="4"/>
  <c r="BP20" i="4"/>
  <c r="BN20" i="4"/>
  <c r="BL20" i="4"/>
  <c r="BJ20" i="4"/>
  <c r="BI20" i="4"/>
  <c r="BH20" i="4"/>
  <c r="BG20" i="4"/>
  <c r="BE20" i="4"/>
  <c r="BD20" i="4"/>
  <c r="BC20" i="4"/>
  <c r="BB20" i="4"/>
  <c r="BA20" i="4"/>
  <c r="AZ20" i="4"/>
  <c r="AY20" i="4"/>
  <c r="AX20" i="4"/>
  <c r="AW20" i="4"/>
  <c r="AV20" i="4"/>
  <c r="CH19" i="4"/>
  <c r="CG19" i="4"/>
  <c r="CF19" i="4"/>
  <c r="CE19" i="4"/>
  <c r="CD19" i="4"/>
  <c r="CC19" i="4"/>
  <c r="CB19" i="4"/>
  <c r="CA19" i="4"/>
  <c r="BZ19" i="4"/>
  <c r="BY19" i="4"/>
  <c r="BX19" i="4"/>
  <c r="BV19" i="4"/>
  <c r="BU19" i="4"/>
  <c r="BT19" i="4"/>
  <c r="BS19" i="4"/>
  <c r="BR19" i="4"/>
  <c r="BQ19" i="4"/>
  <c r="BP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CH18" i="4"/>
  <c r="CG18" i="4"/>
  <c r="CF18" i="4"/>
  <c r="CE18" i="4"/>
  <c r="CD18" i="4"/>
  <c r="CC18" i="4"/>
  <c r="CB18" i="4"/>
  <c r="CA18" i="4"/>
  <c r="BZ18" i="4"/>
  <c r="BY18" i="4"/>
  <c r="BX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CH17" i="4"/>
  <c r="CG17" i="4"/>
  <c r="CF17" i="4"/>
  <c r="CE17" i="4"/>
  <c r="CD17" i="4"/>
  <c r="CC17" i="4"/>
  <c r="CB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C16" i="4"/>
  <c r="BB16" i="4"/>
  <c r="BA16" i="4"/>
  <c r="AZ16" i="4"/>
  <c r="AY16" i="4"/>
  <c r="AX16" i="4"/>
  <c r="AW16" i="4"/>
  <c r="AV16" i="4"/>
  <c r="AU16" i="4"/>
  <c r="CH15" i="4"/>
  <c r="CG15" i="4"/>
  <c r="CF15" i="4"/>
  <c r="CE15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C15" i="4"/>
  <c r="BB15" i="4"/>
  <c r="BA15" i="4"/>
  <c r="AZ15" i="4"/>
  <c r="AX15" i="4"/>
  <c r="AW15" i="4"/>
  <c r="AV15" i="4"/>
  <c r="AU15" i="4"/>
  <c r="CH14" i="4"/>
  <c r="CG14" i="4"/>
  <c r="CF14" i="4"/>
  <c r="CE14" i="4"/>
  <c r="CD14" i="4"/>
  <c r="CC14" i="4"/>
  <c r="CB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CH13" i="4"/>
  <c r="CG13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C13" i="4"/>
  <c r="BB13" i="4"/>
  <c r="BA13" i="4"/>
  <c r="AZ13" i="4"/>
  <c r="AY13" i="4"/>
  <c r="AX13" i="4"/>
  <c r="AW13" i="4"/>
  <c r="AV13" i="4"/>
  <c r="AU13" i="4"/>
  <c r="CH12" i="4"/>
  <c r="CG12" i="4"/>
  <c r="CE12" i="4"/>
  <c r="CD12" i="4"/>
  <c r="CC12" i="4"/>
  <c r="CB12" i="4"/>
  <c r="CA12" i="4"/>
  <c r="BZ12" i="4"/>
  <c r="BY12" i="4"/>
  <c r="BX12" i="4"/>
  <c r="BW12" i="4"/>
  <c r="BV12" i="4"/>
  <c r="BU12" i="4"/>
  <c r="BT12" i="4"/>
  <c r="BS12" i="4"/>
  <c r="BR12" i="4"/>
  <c r="BQ12" i="4"/>
  <c r="BP12" i="4"/>
  <c r="BN12" i="4"/>
  <c r="BL12" i="4"/>
  <c r="BK12" i="4"/>
  <c r="BJ12" i="4"/>
  <c r="BI12" i="4"/>
  <c r="BH12" i="4"/>
  <c r="BG12" i="4"/>
  <c r="BE12" i="4"/>
  <c r="BD12" i="4"/>
  <c r="BC12" i="4"/>
  <c r="BB12" i="4"/>
  <c r="BA12" i="4"/>
  <c r="AZ12" i="4"/>
  <c r="AY12" i="4"/>
  <c r="AX12" i="4"/>
  <c r="AW12" i="4"/>
  <c r="AV12" i="4"/>
  <c r="AU12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E11" i="4"/>
  <c r="BD11" i="4"/>
  <c r="BC11" i="4"/>
  <c r="BB11" i="4"/>
  <c r="BA11" i="4"/>
  <c r="AZ11" i="4"/>
  <c r="AY11" i="4"/>
  <c r="AX11" i="4"/>
  <c r="AW11" i="4"/>
  <c r="AV11" i="4"/>
  <c r="AU11" i="4"/>
  <c r="CH10" i="4"/>
  <c r="CG10" i="4"/>
  <c r="CF10" i="4"/>
  <c r="CE10" i="4"/>
  <c r="CD10" i="4"/>
  <c r="CC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L10" i="4"/>
  <c r="BJ10" i="4"/>
  <c r="BI10" i="4"/>
  <c r="BH10" i="4"/>
  <c r="BE10" i="4"/>
  <c r="BC10" i="4"/>
  <c r="BB10" i="4"/>
  <c r="BA10" i="4"/>
  <c r="AZ10" i="4"/>
  <c r="AY10" i="4"/>
  <c r="AX10" i="4"/>
  <c r="AW10" i="4"/>
  <c r="AV10" i="4"/>
  <c r="AU10" i="4"/>
  <c r="CH9" i="4"/>
  <c r="CG9" i="4"/>
  <c r="CF9" i="4"/>
  <c r="CE9" i="4"/>
  <c r="CC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CH8" i="4"/>
  <c r="CG8" i="4"/>
  <c r="CF8" i="4"/>
  <c r="CE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X8" i="4"/>
  <c r="AW8" i="4"/>
  <c r="AV8" i="4"/>
  <c r="AU8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U7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H6" i="4"/>
  <c r="BG6" i="4"/>
  <c r="BF6" i="4"/>
  <c r="BE6" i="4"/>
  <c r="BD6" i="4"/>
  <c r="BC6" i="4"/>
  <c r="BB6" i="4"/>
  <c r="BA6" i="4"/>
  <c r="AZ6" i="4"/>
  <c r="AX6" i="4"/>
  <c r="AW6" i="4"/>
  <c r="AV6" i="4"/>
  <c r="AU6" i="4"/>
  <c r="CH5" i="4"/>
  <c r="CG5" i="4"/>
  <c r="CF5" i="4"/>
  <c r="CE5" i="4"/>
  <c r="CC5" i="4"/>
  <c r="CB5" i="4"/>
  <c r="CA5" i="4"/>
  <c r="BZ5" i="4"/>
  <c r="BY5" i="4"/>
  <c r="BX5" i="4"/>
  <c r="BW5" i="4"/>
  <c r="BV5" i="4"/>
  <c r="BU5" i="4"/>
  <c r="BS5" i="4"/>
  <c r="BR5" i="4"/>
  <c r="BQ5" i="4"/>
  <c r="BP5" i="4"/>
  <c r="BN5" i="4"/>
  <c r="BM5" i="4"/>
  <c r="BL5" i="4"/>
  <c r="BK5" i="4"/>
  <c r="BJ5" i="4"/>
  <c r="BI5" i="4"/>
  <c r="BF5" i="4"/>
  <c r="BE5" i="4"/>
  <c r="BD5" i="4"/>
  <c r="BC5" i="4"/>
  <c r="BB5" i="4"/>
  <c r="BA5" i="4"/>
  <c r="AZ5" i="4"/>
  <c r="AY5" i="4"/>
  <c r="AX5" i="4"/>
  <c r="AW5" i="4"/>
  <c r="AV5" i="4"/>
  <c r="AU5" i="4"/>
  <c r="CI5" i="4"/>
  <c r="CI6" i="4"/>
  <c r="CI7" i="4"/>
  <c r="CI8" i="4"/>
  <c r="CI9" i="4"/>
  <c r="CI10" i="4"/>
  <c r="CI11" i="4"/>
  <c r="CI12" i="4"/>
  <c r="CI13" i="4"/>
  <c r="CI14" i="4"/>
  <c r="CI15" i="4"/>
  <c r="CI16" i="4"/>
  <c r="CI17" i="4"/>
  <c r="CI18" i="4"/>
  <c r="CI19" i="4"/>
  <c r="CI20" i="4"/>
  <c r="CI21" i="4"/>
  <c r="CI22" i="4"/>
  <c r="CI23" i="4"/>
  <c r="CI24" i="4"/>
  <c r="CI25" i="4"/>
  <c r="CI26" i="4"/>
  <c r="CI27" i="4"/>
  <c r="CI28" i="4"/>
  <c r="CI29" i="4"/>
  <c r="CI30" i="4"/>
  <c r="CI31" i="4"/>
  <c r="CI32" i="4"/>
  <c r="CI33" i="4"/>
  <c r="CI34" i="4"/>
  <c r="CI35" i="4"/>
  <c r="CI36" i="4"/>
  <c r="CI37" i="4"/>
  <c r="CI38" i="4"/>
  <c r="CI39" i="4"/>
  <c r="CI40" i="4"/>
  <c r="CI41" i="4"/>
  <c r="CI42" i="4"/>
  <c r="CI43" i="4"/>
  <c r="CI44" i="4"/>
  <c r="CI45" i="4"/>
  <c r="CI46" i="4"/>
  <c r="CI47" i="4"/>
  <c r="CI48" i="4"/>
  <c r="CI49" i="4"/>
  <c r="CI50" i="4"/>
  <c r="CI51" i="4"/>
  <c r="CI52" i="4"/>
  <c r="CI53" i="4"/>
  <c r="CI54" i="4"/>
  <c r="CI55" i="4"/>
  <c r="CI56" i="4"/>
  <c r="CI57" i="4"/>
  <c r="CI58" i="4"/>
  <c r="CI59" i="4"/>
  <c r="CI60" i="4"/>
  <c r="CI61" i="4"/>
  <c r="CI62" i="4"/>
  <c r="CI63" i="4"/>
  <c r="CI64" i="4"/>
  <c r="CI65" i="4"/>
  <c r="CI66" i="4"/>
  <c r="CI67" i="4"/>
  <c r="CI68" i="4"/>
  <c r="CI69" i="4"/>
  <c r="CI70" i="4"/>
  <c r="CI71" i="4"/>
  <c r="CI72" i="4"/>
  <c r="CI73" i="4"/>
  <c r="CI74" i="4"/>
  <c r="CI75" i="4"/>
  <c r="CI76" i="4"/>
  <c r="E2" i="1"/>
  <c r="E4" i="1"/>
  <c r="E5" i="1"/>
  <c r="E6" i="1"/>
  <c r="E7" i="1"/>
  <c r="E9" i="1"/>
  <c r="E10" i="1"/>
  <c r="E11" i="1"/>
  <c r="E13" i="1"/>
  <c r="E14" i="1"/>
  <c r="E15" i="1"/>
  <c r="E17" i="1"/>
  <c r="E18" i="1"/>
  <c r="E19" i="1"/>
  <c r="E20" i="1"/>
  <c r="E22" i="1"/>
  <c r="E23" i="1"/>
  <c r="E24" i="1"/>
  <c r="E26" i="1"/>
  <c r="E27" i="1"/>
  <c r="E28" i="1"/>
  <c r="E30" i="1"/>
  <c r="E31" i="1"/>
  <c r="E32" i="1"/>
  <c r="E34" i="1"/>
  <c r="E35" i="1"/>
  <c r="E36" i="1"/>
  <c r="E37" i="1"/>
  <c r="E39" i="1"/>
  <c r="E40" i="1"/>
  <c r="E41" i="1"/>
  <c r="E42" i="1"/>
  <c r="E44" i="1"/>
  <c r="E45" i="1"/>
  <c r="E46" i="1"/>
  <c r="E47" i="1"/>
  <c r="E48" i="1"/>
  <c r="E49" i="1"/>
  <c r="E51" i="1"/>
  <c r="E52" i="1"/>
  <c r="E53" i="1"/>
  <c r="E54" i="1"/>
  <c r="E56" i="1"/>
  <c r="E57" i="1"/>
  <c r="E58" i="1"/>
  <c r="E59" i="1"/>
  <c r="E60" i="1"/>
  <c r="E62" i="1"/>
  <c r="E63" i="1"/>
  <c r="E65" i="1"/>
  <c r="E66" i="1"/>
  <c r="E68" i="1"/>
  <c r="E69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1" i="1"/>
  <c r="E92" i="1"/>
  <c r="E93" i="1"/>
  <c r="E95" i="1"/>
  <c r="E96" i="1"/>
  <c r="E97" i="1"/>
  <c r="E99" i="1"/>
  <c r="E100" i="1"/>
  <c r="E101" i="1"/>
  <c r="E103" i="1"/>
  <c r="E104" i="1"/>
  <c r="E105" i="1"/>
  <c r="E107" i="1"/>
  <c r="E108" i="1"/>
  <c r="E109" i="1"/>
  <c r="E111" i="1"/>
  <c r="E112" i="1"/>
  <c r="E113" i="1"/>
  <c r="E114" i="1"/>
  <c r="E116" i="1"/>
  <c r="E117" i="1"/>
  <c r="E118" i="1"/>
  <c r="E120" i="1"/>
  <c r="E121" i="1"/>
  <c r="E122" i="1"/>
  <c r="E124" i="1"/>
  <c r="E125" i="1"/>
  <c r="E126" i="1"/>
  <c r="E128" i="1"/>
  <c r="E129" i="1"/>
  <c r="E130" i="1"/>
  <c r="E132" i="1"/>
  <c r="E133" i="1"/>
  <c r="E134" i="1"/>
  <c r="E135" i="1"/>
  <c r="E137" i="1"/>
  <c r="E138" i="1"/>
  <c r="E139" i="1"/>
  <c r="E141" i="1"/>
  <c r="E142" i="1"/>
  <c r="E143" i="1"/>
  <c r="E145" i="1"/>
  <c r="E146" i="1"/>
  <c r="E147" i="1"/>
  <c r="E149" i="1"/>
  <c r="E150" i="1"/>
  <c r="E151" i="1"/>
  <c r="E153" i="1"/>
  <c r="E154" i="1"/>
  <c r="E155" i="1"/>
  <c r="E156" i="1"/>
  <c r="E158" i="1"/>
  <c r="E159" i="1"/>
  <c r="E160" i="1"/>
  <c r="E162" i="1"/>
  <c r="E163" i="1"/>
  <c r="E164" i="1"/>
  <c r="E165" i="1"/>
  <c r="E167" i="1"/>
  <c r="E168" i="1"/>
  <c r="E169" i="1"/>
  <c r="E171" i="1"/>
  <c r="E172" i="1"/>
  <c r="E173" i="1"/>
  <c r="E174" i="1"/>
  <c r="E176" i="1"/>
  <c r="E177" i="1"/>
  <c r="E178" i="1"/>
  <c r="E180" i="1"/>
  <c r="E181" i="1"/>
  <c r="E182" i="1"/>
  <c r="E184" i="1"/>
  <c r="E185" i="1"/>
  <c r="E186" i="1"/>
  <c r="E187" i="1"/>
  <c r="E189" i="1"/>
  <c r="E190" i="1"/>
  <c r="E191" i="1"/>
  <c r="E193" i="1"/>
  <c r="E194" i="1"/>
  <c r="E195" i="1"/>
  <c r="E197" i="1"/>
  <c r="E198" i="1"/>
  <c r="E199" i="1"/>
  <c r="E200" i="1"/>
  <c r="E202" i="1"/>
  <c r="E203" i="1"/>
  <c r="E204" i="1"/>
  <c r="E206" i="1"/>
  <c r="E207" i="1"/>
  <c r="E208" i="1"/>
  <c r="E210" i="1"/>
  <c r="E211" i="1"/>
  <c r="E212" i="1"/>
  <c r="E214" i="1"/>
  <c r="E215" i="1"/>
  <c r="E216" i="1"/>
  <c r="E218" i="1"/>
  <c r="E219" i="1"/>
  <c r="E220" i="1"/>
  <c r="E221" i="1"/>
  <c r="E223" i="1"/>
  <c r="E224" i="1"/>
  <c r="E225" i="1"/>
  <c r="E227" i="1"/>
  <c r="E228" i="1"/>
  <c r="E229" i="1"/>
  <c r="E231" i="1"/>
  <c r="E232" i="1"/>
  <c r="E233" i="1"/>
  <c r="E235" i="1"/>
  <c r="E236" i="1"/>
  <c r="E237" i="1"/>
  <c r="E239" i="1"/>
  <c r="E240" i="1"/>
  <c r="E241" i="1"/>
  <c r="E242" i="1"/>
  <c r="E244" i="1"/>
  <c r="E245" i="1"/>
  <c r="E246" i="1"/>
  <c r="E247" i="1"/>
  <c r="E249" i="1"/>
  <c r="E250" i="1"/>
  <c r="E251" i="1"/>
  <c r="E252" i="1"/>
  <c r="E253" i="1"/>
  <c r="E255" i="1"/>
  <c r="E256" i="1"/>
  <c r="E257" i="1"/>
  <c r="E259" i="1"/>
  <c r="E260" i="1"/>
  <c r="E261" i="1"/>
  <c r="E263" i="1"/>
  <c r="E264" i="1"/>
  <c r="E265" i="1"/>
  <c r="E267" i="1"/>
  <c r="E268" i="1"/>
  <c r="E269" i="1"/>
  <c r="E271" i="1"/>
  <c r="E272" i="1"/>
  <c r="E273" i="1"/>
  <c r="E275" i="1"/>
  <c r="E276" i="1"/>
  <c r="E277" i="1"/>
  <c r="E279" i="1"/>
  <c r="E280" i="1"/>
  <c r="E281" i="1"/>
  <c r="E282" i="1"/>
  <c r="E284" i="1"/>
  <c r="E285" i="1"/>
  <c r="E286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2" i="1"/>
  <c r="E313" i="1"/>
  <c r="E314" i="1"/>
  <c r="E315" i="1"/>
  <c r="E316" i="1"/>
  <c r="E317" i="1"/>
  <c r="E319" i="1"/>
  <c r="E320" i="1"/>
  <c r="E321" i="1"/>
  <c r="E323" i="1"/>
  <c r="E324" i="1"/>
  <c r="E325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40" i="1"/>
  <c r="E341" i="1"/>
  <c r="E342" i="1"/>
  <c r="E344" i="1"/>
  <c r="E345" i="1"/>
  <c r="E346" i="1"/>
  <c r="E347" i="1"/>
  <c r="E349" i="1"/>
  <c r="E350" i="1"/>
  <c r="E351" i="1"/>
  <c r="E352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9" i="1"/>
  <c r="E370" i="1"/>
  <c r="E371" i="1"/>
  <c r="E372" i="1"/>
  <c r="E373" i="1"/>
  <c r="E374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2" i="1"/>
  <c r="E393" i="1"/>
  <c r="E394" i="1"/>
  <c r="E395" i="1"/>
  <c r="E397" i="1"/>
  <c r="E398" i="1"/>
  <c r="E399" i="1"/>
  <c r="E400" i="1"/>
  <c r="E402" i="1"/>
  <c r="E403" i="1"/>
  <c r="E404" i="1"/>
  <c r="E406" i="1"/>
  <c r="E407" i="1"/>
  <c r="E408" i="1"/>
  <c r="E409" i="1"/>
  <c r="E411" i="1"/>
  <c r="E412" i="1"/>
  <c r="E413" i="1"/>
  <c r="E414" i="1"/>
  <c r="E415" i="1"/>
  <c r="E417" i="1"/>
  <c r="E418" i="1"/>
  <c r="E419" i="1"/>
  <c r="E420" i="1"/>
  <c r="E422" i="1"/>
  <c r="E423" i="1"/>
  <c r="E424" i="1"/>
  <c r="E425" i="1"/>
  <c r="E427" i="1"/>
  <c r="E428" i="1"/>
  <c r="E429" i="1"/>
  <c r="E430" i="1"/>
  <c r="E431" i="1"/>
  <c r="E433" i="1"/>
  <c r="E434" i="1"/>
  <c r="E435" i="1"/>
  <c r="E437" i="1"/>
  <c r="E438" i="1"/>
  <c r="E439" i="1"/>
  <c r="E440" i="1"/>
  <c r="E441" i="1"/>
  <c r="E442" i="1"/>
  <c r="E444" i="1"/>
  <c r="E445" i="1"/>
  <c r="E446" i="1"/>
  <c r="E448" i="1"/>
  <c r="E449" i="1"/>
  <c r="E450" i="1"/>
  <c r="E451" i="1"/>
  <c r="E453" i="1"/>
  <c r="E454" i="1"/>
  <c r="E455" i="1"/>
  <c r="E456" i="1"/>
  <c r="E457" i="1"/>
  <c r="E458" i="1"/>
  <c r="E459" i="1"/>
  <c r="E461" i="1"/>
  <c r="E462" i="1"/>
  <c r="E463" i="1"/>
  <c r="E465" i="1"/>
  <c r="E466" i="1"/>
  <c r="E467" i="1"/>
  <c r="E469" i="1"/>
  <c r="E470" i="1"/>
  <c r="E471" i="1"/>
  <c r="E473" i="1"/>
  <c r="E474" i="1"/>
  <c r="E475" i="1"/>
  <c r="E476" i="1"/>
  <c r="E478" i="1"/>
  <c r="E479" i="1"/>
  <c r="E480" i="1"/>
  <c r="E482" i="1"/>
  <c r="E483" i="1"/>
  <c r="E484" i="1"/>
  <c r="E485" i="1"/>
  <c r="E487" i="1"/>
  <c r="E488" i="1"/>
  <c r="E489" i="1"/>
  <c r="E491" i="1"/>
  <c r="E492" i="1"/>
  <c r="E493" i="1"/>
  <c r="E495" i="1"/>
  <c r="E496" i="1"/>
  <c r="E497" i="1"/>
  <c r="E499" i="1"/>
  <c r="E500" i="1"/>
  <c r="E501" i="1"/>
  <c r="E503" i="1"/>
  <c r="E504" i="1"/>
  <c r="E505" i="1"/>
  <c r="E506" i="1"/>
  <c r="E507" i="1"/>
  <c r="E509" i="1"/>
  <c r="E510" i="1"/>
  <c r="E511" i="1"/>
  <c r="E512" i="1"/>
  <c r="E514" i="1"/>
  <c r="E515" i="1"/>
  <c r="E516" i="1"/>
  <c r="E518" i="1"/>
  <c r="E519" i="1"/>
  <c r="E520" i="1"/>
  <c r="E521" i="1"/>
  <c r="E523" i="1"/>
  <c r="E524" i="1"/>
  <c r="E525" i="1"/>
  <c r="E526" i="1"/>
  <c r="E527" i="1"/>
  <c r="E528" i="1"/>
  <c r="E529" i="1"/>
  <c r="E531" i="1"/>
  <c r="E532" i="1"/>
  <c r="E533" i="1"/>
  <c r="E535" i="1"/>
  <c r="E536" i="1"/>
  <c r="E537" i="1"/>
  <c r="E538" i="1"/>
  <c r="E539" i="1"/>
  <c r="E541" i="1"/>
  <c r="E542" i="1"/>
  <c r="E543" i="1"/>
  <c r="E544" i="1"/>
  <c r="E545" i="1"/>
  <c r="E546" i="1"/>
  <c r="E548" i="1"/>
  <c r="E549" i="1"/>
  <c r="E550" i="1"/>
  <c r="E551" i="1"/>
  <c r="E553" i="1"/>
  <c r="E554" i="1"/>
  <c r="E555" i="1"/>
  <c r="E556" i="1"/>
  <c r="E557" i="1"/>
  <c r="E558" i="1"/>
  <c r="E559" i="1"/>
  <c r="E561" i="1"/>
  <c r="E562" i="1"/>
  <c r="E563" i="1"/>
  <c r="E565" i="1"/>
  <c r="E566" i="1"/>
  <c r="E567" i="1"/>
  <c r="E569" i="1"/>
  <c r="E570" i="1"/>
  <c r="E571" i="1"/>
  <c r="E573" i="1"/>
  <c r="E574" i="1"/>
  <c r="E575" i="1"/>
  <c r="E577" i="1"/>
  <c r="E578" i="1"/>
  <c r="E579" i="1"/>
  <c r="E581" i="1"/>
  <c r="E582" i="1"/>
  <c r="E583" i="1"/>
  <c r="E584" i="1"/>
  <c r="E585" i="1"/>
  <c r="E587" i="1"/>
  <c r="E588" i="1"/>
  <c r="E589" i="1"/>
  <c r="E591" i="1"/>
  <c r="E592" i="1"/>
  <c r="E593" i="1"/>
  <c r="E595" i="1"/>
  <c r="E596" i="1"/>
  <c r="E597" i="1"/>
  <c r="E599" i="1"/>
  <c r="E600" i="1"/>
  <c r="E601" i="1"/>
  <c r="E603" i="1"/>
  <c r="E604" i="1"/>
  <c r="E605" i="1"/>
  <c r="E607" i="1"/>
  <c r="E608" i="1"/>
  <c r="E609" i="1"/>
  <c r="E611" i="1"/>
  <c r="E612" i="1"/>
  <c r="E613" i="1"/>
  <c r="E615" i="1"/>
  <c r="E616" i="1"/>
  <c r="E617" i="1"/>
  <c r="E618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4" i="1"/>
  <c r="E635" i="1"/>
  <c r="E636" i="1"/>
  <c r="E638" i="1"/>
  <c r="E639" i="1"/>
  <c r="E640" i="1"/>
  <c r="E641" i="1"/>
  <c r="E642" i="1"/>
  <c r="E643" i="1"/>
  <c r="E645" i="1"/>
  <c r="E646" i="1"/>
  <c r="E647" i="1"/>
  <c r="E649" i="1"/>
  <c r="E650" i="1"/>
  <c r="E651" i="1"/>
  <c r="E653" i="1"/>
  <c r="E654" i="1"/>
  <c r="E655" i="1"/>
  <c r="E656" i="1"/>
  <c r="E658" i="1"/>
  <c r="E659" i="1"/>
  <c r="E660" i="1"/>
  <c r="E661" i="1"/>
  <c r="E663" i="1"/>
  <c r="E664" i="1"/>
  <c r="E665" i="1"/>
  <c r="E666" i="1"/>
  <c r="E668" i="1"/>
  <c r="E669" i="1"/>
  <c r="E670" i="1"/>
  <c r="E671" i="1"/>
  <c r="E673" i="1"/>
  <c r="E674" i="1"/>
  <c r="E675" i="1"/>
  <c r="E676" i="1"/>
  <c r="E677" i="1"/>
  <c r="E678" i="1"/>
  <c r="E679" i="1"/>
  <c r="E681" i="1"/>
  <c r="E682" i="1"/>
  <c r="E683" i="1"/>
  <c r="E684" i="1"/>
  <c r="E686" i="1"/>
  <c r="E687" i="1"/>
  <c r="E688" i="1"/>
  <c r="E689" i="1"/>
  <c r="E690" i="1"/>
  <c r="E691" i="1"/>
  <c r="E692" i="1"/>
  <c r="E693" i="1"/>
  <c r="E694" i="1"/>
  <c r="E695" i="1"/>
  <c r="E697" i="1"/>
  <c r="E698" i="1"/>
  <c r="E699" i="1"/>
  <c r="E701" i="1"/>
  <c r="E702" i="1"/>
  <c r="E703" i="1"/>
  <c r="E704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9" i="1"/>
  <c r="E720" i="1"/>
  <c r="E721" i="1"/>
  <c r="E722" i="1"/>
  <c r="E723" i="1"/>
  <c r="E724" i="1"/>
  <c r="E725" i="1"/>
  <c r="E726" i="1"/>
  <c r="E727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1" i="1"/>
  <c r="E752" i="1"/>
  <c r="E753" i="1"/>
  <c r="E754" i="1"/>
  <c r="E755" i="1"/>
  <c r="E756" i="1"/>
  <c r="E757" i="1"/>
  <c r="E759" i="1"/>
  <c r="E760" i="1"/>
  <c r="E761" i="1"/>
  <c r="E762" i="1"/>
  <c r="E764" i="1"/>
  <c r="E765" i="1"/>
  <c r="E766" i="1"/>
  <c r="E768" i="1"/>
  <c r="E769" i="1"/>
  <c r="E770" i="1"/>
  <c r="E772" i="1"/>
  <c r="E773" i="1"/>
  <c r="E774" i="1"/>
  <c r="E776" i="1"/>
  <c r="E777" i="1"/>
  <c r="E778" i="1"/>
  <c r="E780" i="1"/>
  <c r="E781" i="1"/>
  <c r="E782" i="1"/>
  <c r="E784" i="1"/>
  <c r="E785" i="1"/>
  <c r="E786" i="1"/>
  <c r="E787" i="1"/>
  <c r="E789" i="1"/>
  <c r="E790" i="1"/>
  <c r="E791" i="1"/>
  <c r="E793" i="1"/>
  <c r="E794" i="1"/>
  <c r="E795" i="1"/>
  <c r="E796" i="1"/>
  <c r="E797" i="1"/>
  <c r="E798" i="1"/>
  <c r="E799" i="1"/>
  <c r="E801" i="1"/>
  <c r="E802" i="1"/>
  <c r="E803" i="1"/>
  <c r="E805" i="1"/>
  <c r="E806" i="1"/>
  <c r="E807" i="1"/>
  <c r="E808" i="1"/>
  <c r="E810" i="1"/>
  <c r="E811" i="1"/>
  <c r="E812" i="1"/>
  <c r="E813" i="1"/>
  <c r="E815" i="1"/>
  <c r="E816" i="1"/>
  <c r="E817" i="1"/>
  <c r="E818" i="1"/>
  <c r="E820" i="1"/>
  <c r="E821" i="1"/>
  <c r="E822" i="1"/>
  <c r="E823" i="1"/>
  <c r="E825" i="1"/>
  <c r="E826" i="1"/>
  <c r="E827" i="1"/>
  <c r="E829" i="1"/>
  <c r="E830" i="1"/>
  <c r="E831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6" i="1"/>
  <c r="E847" i="1"/>
  <c r="E848" i="1"/>
  <c r="E849" i="1"/>
  <c r="E851" i="1"/>
  <c r="E852" i="1"/>
  <c r="E853" i="1"/>
  <c r="E855" i="1"/>
  <c r="E856" i="1"/>
  <c r="E857" i="1"/>
  <c r="E858" i="1"/>
  <c r="E859" i="1"/>
  <c r="E861" i="1"/>
  <c r="E862" i="1"/>
  <c r="E863" i="1"/>
  <c r="E865" i="1"/>
  <c r="E866" i="1"/>
  <c r="E867" i="1"/>
  <c r="E868" i="1"/>
  <c r="E869" i="1"/>
  <c r="E870" i="1"/>
  <c r="E871" i="1"/>
  <c r="E873" i="1"/>
  <c r="E874" i="1"/>
  <c r="E875" i="1"/>
  <c r="E876" i="1"/>
  <c r="E878" i="1"/>
  <c r="E879" i="1"/>
  <c r="E880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6" i="1"/>
  <c r="E897" i="1"/>
  <c r="E898" i="1"/>
  <c r="E899" i="1"/>
  <c r="E900" i="1"/>
  <c r="E901" i="1"/>
  <c r="E902" i="1"/>
  <c r="E903" i="1"/>
  <c r="E905" i="1"/>
  <c r="E906" i="1"/>
  <c r="E907" i="1"/>
  <c r="E909" i="1"/>
  <c r="E910" i="1"/>
  <c r="E911" i="1"/>
  <c r="E912" i="1"/>
  <c r="E913" i="1"/>
  <c r="E915" i="1"/>
  <c r="E916" i="1"/>
  <c r="E917" i="1"/>
  <c r="E919" i="1"/>
  <c r="E920" i="1"/>
  <c r="E921" i="1"/>
  <c r="E922" i="1"/>
  <c r="E923" i="1"/>
  <c r="E924" i="1"/>
  <c r="E926" i="1"/>
  <c r="E927" i="1"/>
  <c r="E929" i="1"/>
  <c r="E930" i="1"/>
  <c r="E931" i="1"/>
  <c r="E932" i="1"/>
  <c r="E933" i="1"/>
  <c r="E934" i="1"/>
  <c r="E935" i="1"/>
  <c r="E937" i="1"/>
  <c r="E938" i="1"/>
  <c r="E939" i="1"/>
  <c r="E941" i="1"/>
  <c r="E942" i="1"/>
  <c r="E943" i="1"/>
  <c r="E944" i="1"/>
  <c r="E946" i="1"/>
  <c r="E947" i="1"/>
  <c r="E948" i="1"/>
  <c r="E950" i="1"/>
  <c r="E951" i="1"/>
  <c r="E952" i="1"/>
  <c r="E954" i="1"/>
  <c r="E955" i="1"/>
  <c r="E956" i="1"/>
  <c r="E957" i="1"/>
  <c r="E958" i="1"/>
  <c r="E960" i="1"/>
  <c r="E961" i="1"/>
  <c r="E962" i="1"/>
  <c r="E964" i="1"/>
  <c r="E965" i="1"/>
  <c r="E966" i="1"/>
  <c r="E967" i="1"/>
  <c r="E968" i="1"/>
  <c r="E970" i="1"/>
  <c r="E971" i="1"/>
  <c r="E972" i="1"/>
  <c r="E973" i="1"/>
  <c r="E975" i="1"/>
  <c r="E976" i="1"/>
  <c r="E978" i="1"/>
  <c r="E979" i="1"/>
  <c r="E980" i="1"/>
  <c r="E981" i="1"/>
  <c r="E982" i="1"/>
  <c r="E983" i="1"/>
  <c r="E984" i="1"/>
  <c r="E985" i="1"/>
  <c r="E987" i="1"/>
  <c r="E988" i="1"/>
  <c r="E989" i="1"/>
  <c r="E990" i="1"/>
  <c r="E992" i="1"/>
  <c r="E993" i="1"/>
  <c r="E994" i="1"/>
  <c r="E996" i="1"/>
  <c r="E997" i="1"/>
  <c r="E998" i="1"/>
  <c r="E999" i="1"/>
  <c r="E1000" i="1"/>
  <c r="E1001" i="1"/>
  <c r="E1003" i="1"/>
  <c r="E1004" i="1"/>
  <c r="E1005" i="1"/>
  <c r="E1007" i="1"/>
  <c r="E1008" i="1"/>
  <c r="E1009" i="1"/>
  <c r="E1011" i="1"/>
  <c r="E1012" i="1"/>
  <c r="E1013" i="1"/>
  <c r="E1015" i="1"/>
  <c r="E1016" i="1"/>
  <c r="E1017" i="1"/>
  <c r="E1018" i="1"/>
  <c r="E1019" i="1"/>
  <c r="E1021" i="1"/>
  <c r="E1022" i="1"/>
  <c r="E1023" i="1"/>
  <c r="E1025" i="1"/>
  <c r="E1026" i="1"/>
  <c r="E1027" i="1"/>
  <c r="E1029" i="1"/>
  <c r="E1030" i="1"/>
  <c r="E1031" i="1"/>
  <c r="E1032" i="1"/>
  <c r="E1034" i="1"/>
  <c r="E1035" i="1"/>
  <c r="E1036" i="1"/>
  <c r="E1038" i="1"/>
  <c r="E1039" i="1"/>
  <c r="E1040" i="1"/>
  <c r="E1042" i="1"/>
  <c r="E1043" i="1"/>
  <c r="E1044" i="1"/>
  <c r="E1046" i="1"/>
  <c r="E1047" i="1"/>
  <c r="E1048" i="1"/>
  <c r="E1050" i="1"/>
  <c r="E1051" i="1"/>
  <c r="E1052" i="1"/>
  <c r="E1053" i="1"/>
  <c r="E1054" i="1"/>
  <c r="E1056" i="1"/>
  <c r="E1057" i="1"/>
  <c r="E1058" i="1"/>
  <c r="E1059" i="1"/>
  <c r="E1061" i="1"/>
  <c r="E1062" i="1"/>
  <c r="E1063" i="1"/>
  <c r="E1065" i="1"/>
  <c r="E1066" i="1"/>
  <c r="E1067" i="1"/>
  <c r="E1069" i="1"/>
  <c r="E1070" i="1"/>
  <c r="E1071" i="1"/>
  <c r="E1072" i="1"/>
  <c r="E1073" i="1"/>
  <c r="E1075" i="1"/>
  <c r="E1076" i="1"/>
  <c r="E1077" i="1"/>
  <c r="E1079" i="1"/>
  <c r="E1080" i="1"/>
  <c r="E1081" i="1"/>
  <c r="E1082" i="1"/>
  <c r="E1083" i="1"/>
  <c r="E1085" i="1"/>
  <c r="E1086" i="1"/>
  <c r="E1087" i="1"/>
  <c r="E1089" i="1"/>
  <c r="E1090" i="1"/>
  <c r="E1091" i="1"/>
  <c r="E1092" i="1"/>
  <c r="E1093" i="1"/>
  <c r="E1095" i="1"/>
  <c r="E1096" i="1"/>
  <c r="E1097" i="1"/>
  <c r="E1098" i="1"/>
  <c r="E1100" i="1"/>
  <c r="E1101" i="1"/>
  <c r="E1102" i="1"/>
  <c r="E1103" i="1"/>
  <c r="E1105" i="1"/>
  <c r="E1106" i="1"/>
  <c r="E1107" i="1"/>
  <c r="E1108" i="1"/>
  <c r="E1109" i="1"/>
  <c r="E1111" i="1"/>
  <c r="E1112" i="1"/>
  <c r="E1113" i="1"/>
  <c r="E1115" i="1"/>
  <c r="E1116" i="1"/>
  <c r="E1117" i="1"/>
  <c r="E1119" i="1"/>
  <c r="E1120" i="1"/>
  <c r="E1121" i="1"/>
  <c r="E1122" i="1"/>
  <c r="E1124" i="1"/>
  <c r="E1125" i="1"/>
  <c r="E1126" i="1"/>
  <c r="E1127" i="1"/>
  <c r="E1129" i="1"/>
  <c r="E1130" i="1"/>
  <c r="E1131" i="1"/>
  <c r="E1132" i="1"/>
  <c r="E1134" i="1"/>
  <c r="E1135" i="1"/>
  <c r="E1136" i="1"/>
  <c r="E1137" i="1"/>
  <c r="E1139" i="1"/>
  <c r="E1140" i="1"/>
  <c r="E1141" i="1"/>
  <c r="E1142" i="1"/>
  <c r="E1143" i="1"/>
  <c r="E1144" i="1"/>
  <c r="E1146" i="1"/>
  <c r="E1147" i="1"/>
  <c r="E1148" i="1"/>
  <c r="E1149" i="1"/>
  <c r="E1151" i="1"/>
  <c r="E1152" i="1"/>
  <c r="E1153" i="1"/>
  <c r="E1154" i="1"/>
  <c r="E1156" i="1"/>
  <c r="E1157" i="1"/>
  <c r="E1158" i="1"/>
  <c r="E1160" i="1"/>
  <c r="E1161" i="1"/>
  <c r="E1162" i="1"/>
  <c r="E1163" i="1"/>
  <c r="E1165" i="1"/>
  <c r="E1166" i="1"/>
  <c r="E1167" i="1"/>
  <c r="E1169" i="1"/>
  <c r="E1170" i="1"/>
  <c r="E1171" i="1"/>
  <c r="E1172" i="1"/>
  <c r="E1174" i="1"/>
  <c r="E1175" i="1"/>
  <c r="E1176" i="1"/>
  <c r="E1178" i="1"/>
  <c r="E1179" i="1"/>
  <c r="E1180" i="1"/>
  <c r="E1181" i="1"/>
  <c r="E1183" i="1"/>
  <c r="E1184" i="1"/>
  <c r="E1185" i="1"/>
  <c r="E1187" i="1"/>
  <c r="E1188" i="1"/>
  <c r="E1189" i="1"/>
  <c r="E1190" i="1"/>
  <c r="E1191" i="1"/>
  <c r="E1192" i="1"/>
  <c r="E1193" i="1"/>
  <c r="E1194" i="1"/>
  <c r="E1195" i="1"/>
  <c r="E1196" i="1"/>
  <c r="E1198" i="1"/>
  <c r="E1199" i="1"/>
  <c r="E1200" i="1"/>
  <c r="E1201" i="1"/>
  <c r="E1202" i="1"/>
  <c r="E1203" i="1"/>
  <c r="E1204" i="1"/>
  <c r="E1205" i="1"/>
  <c r="E1206" i="1"/>
  <c r="E1207" i="1"/>
  <c r="E1209" i="1"/>
  <c r="E1210" i="1"/>
  <c r="E1211" i="1"/>
  <c r="E1213" i="1"/>
  <c r="E1214" i="1"/>
  <c r="E1215" i="1"/>
  <c r="E1217" i="1"/>
  <c r="E1218" i="1"/>
  <c r="E1219" i="1"/>
  <c r="E1220" i="1"/>
  <c r="E1221" i="1"/>
  <c r="E1222" i="1"/>
  <c r="E1223" i="1"/>
  <c r="E1224" i="1"/>
  <c r="E1225" i="1"/>
  <c r="E1226" i="1"/>
  <c r="E1228" i="1"/>
  <c r="E1229" i="1"/>
  <c r="E1230" i="1"/>
  <c r="E1232" i="1"/>
  <c r="E1233" i="1"/>
  <c r="E1234" i="1"/>
  <c r="E1235" i="1"/>
  <c r="E1236" i="1"/>
  <c r="E1237" i="1"/>
  <c r="E1239" i="1"/>
  <c r="E1240" i="1"/>
  <c r="E1241" i="1"/>
  <c r="E1242" i="1"/>
  <c r="E1243" i="1"/>
  <c r="E1244" i="1"/>
  <c r="E1246" i="1"/>
  <c r="E1247" i="1"/>
  <c r="E1248" i="1"/>
  <c r="E1250" i="1"/>
  <c r="E1251" i="1"/>
  <c r="E1252" i="1"/>
  <c r="E1254" i="1"/>
  <c r="E1255" i="1"/>
  <c r="E1256" i="1"/>
  <c r="E1258" i="1"/>
  <c r="E1259" i="1"/>
  <c r="E1260" i="1"/>
  <c r="E1262" i="1"/>
  <c r="E1263" i="1"/>
  <c r="E1264" i="1"/>
  <c r="E1266" i="1"/>
  <c r="E1267" i="1"/>
  <c r="E1268" i="1"/>
  <c r="E1270" i="1"/>
  <c r="E1271" i="1"/>
  <c r="E1272" i="1"/>
  <c r="E1274" i="1"/>
  <c r="E1275" i="1"/>
  <c r="E1276" i="1"/>
  <c r="E1278" i="1"/>
  <c r="E1279" i="1"/>
  <c r="E1280" i="1"/>
  <c r="E1281" i="1"/>
  <c r="E1283" i="1"/>
  <c r="E1284" i="1"/>
  <c r="E1285" i="1"/>
  <c r="E1286" i="1"/>
  <c r="E1288" i="1"/>
  <c r="E1289" i="1"/>
  <c r="E1290" i="1"/>
  <c r="E1292" i="1"/>
  <c r="E1293" i="1"/>
  <c r="E1294" i="1"/>
  <c r="E1296" i="1"/>
  <c r="E1297" i="1"/>
  <c r="E1298" i="1"/>
  <c r="E1300" i="1"/>
  <c r="E1301" i="1"/>
  <c r="E1302" i="1"/>
  <c r="E1304" i="1"/>
  <c r="E1305" i="1"/>
  <c r="E1306" i="1"/>
  <c r="E1308" i="1"/>
  <c r="E1309" i="1"/>
  <c r="E1310" i="1"/>
  <c r="E1312" i="1"/>
  <c r="E1313" i="1"/>
  <c r="E1314" i="1"/>
  <c r="E1316" i="1"/>
  <c r="E1317" i="1"/>
  <c r="E1318" i="1"/>
  <c r="E1320" i="1"/>
  <c r="E1321" i="1"/>
  <c r="E1322" i="1"/>
  <c r="E1323" i="1"/>
  <c r="E1325" i="1"/>
  <c r="E1326" i="1"/>
  <c r="E1327" i="1"/>
  <c r="E1328" i="1"/>
  <c r="E1329" i="1"/>
  <c r="E1330" i="1"/>
  <c r="E1332" i="1"/>
  <c r="E1333" i="1"/>
  <c r="E1334" i="1"/>
  <c r="E1336" i="1"/>
  <c r="E1337" i="1"/>
  <c r="E1338" i="1"/>
  <c r="E1340" i="1"/>
  <c r="E1341" i="1"/>
  <c r="E1342" i="1"/>
  <c r="E1344" i="1"/>
  <c r="E1345" i="1"/>
  <c r="E1346" i="1"/>
  <c r="E1348" i="1"/>
  <c r="E1349" i="1"/>
  <c r="E1350" i="1"/>
  <c r="E1352" i="1"/>
  <c r="E1353" i="1"/>
  <c r="E1354" i="1"/>
  <c r="E1355" i="1"/>
  <c r="E1357" i="1"/>
  <c r="E1358" i="1"/>
  <c r="E1359" i="1"/>
  <c r="E1361" i="1"/>
  <c r="E1362" i="1"/>
  <c r="E1363" i="1"/>
  <c r="E1364" i="1"/>
  <c r="E1366" i="1"/>
  <c r="E1367" i="1"/>
  <c r="E1368" i="1"/>
  <c r="E1369" i="1"/>
  <c r="E1371" i="1"/>
  <c r="E1372" i="1"/>
  <c r="E1373" i="1"/>
  <c r="E1374" i="1"/>
  <c r="E1376" i="1"/>
  <c r="E1377" i="1"/>
  <c r="E1378" i="1"/>
  <c r="E1380" i="1"/>
  <c r="E1381" i="1"/>
  <c r="E1382" i="1"/>
  <c r="E1383" i="1"/>
  <c r="E1384" i="1"/>
  <c r="E1385" i="1"/>
  <c r="E1386" i="1"/>
  <c r="E1388" i="1"/>
  <c r="E1389" i="1"/>
  <c r="E1390" i="1"/>
  <c r="E1392" i="1"/>
  <c r="E1393" i="1"/>
  <c r="E1394" i="1"/>
  <c r="E1396" i="1"/>
  <c r="E1397" i="1"/>
  <c r="E1398" i="1"/>
  <c r="E1399" i="1"/>
  <c r="E1401" i="1"/>
  <c r="E1402" i="1"/>
  <c r="E1403" i="1"/>
  <c r="E1405" i="1"/>
  <c r="E1406" i="1"/>
  <c r="E1407" i="1"/>
  <c r="E1408" i="1"/>
  <c r="E1410" i="1"/>
  <c r="E1411" i="1"/>
  <c r="E1412" i="1"/>
  <c r="E1414" i="1"/>
  <c r="E1415" i="1"/>
  <c r="E1416" i="1"/>
  <c r="E1417" i="1"/>
  <c r="E1419" i="1"/>
  <c r="E1420" i="1"/>
  <c r="E1421" i="1"/>
  <c r="E1423" i="1"/>
  <c r="E1424" i="1"/>
  <c r="E1425" i="1"/>
  <c r="E1426" i="1"/>
  <c r="E1427" i="1"/>
  <c r="E1428" i="1"/>
  <c r="E1429" i="1"/>
  <c r="E1430" i="1"/>
  <c r="E1432" i="1"/>
  <c r="E1433" i="1"/>
  <c r="E1434" i="1"/>
  <c r="E1436" i="1"/>
  <c r="E1437" i="1"/>
  <c r="E1438" i="1"/>
  <c r="E1440" i="1"/>
  <c r="E1441" i="1"/>
  <c r="E1442" i="1"/>
  <c r="E1444" i="1"/>
  <c r="E1445" i="1"/>
  <c r="E1446" i="1"/>
  <c r="E1447" i="1"/>
  <c r="E1448" i="1"/>
  <c r="E1449" i="1"/>
  <c r="E1451" i="1"/>
  <c r="E1452" i="1"/>
  <c r="E1453" i="1"/>
  <c r="E1454" i="1"/>
  <c r="E1456" i="1"/>
  <c r="E1458" i="1"/>
  <c r="E1459" i="1"/>
  <c r="E1460" i="1"/>
  <c r="E1461" i="1"/>
  <c r="E1462" i="1"/>
  <c r="E1464" i="1"/>
  <c r="E1465" i="1"/>
  <c r="E1466" i="1"/>
  <c r="E1467" i="1"/>
  <c r="E1468" i="1"/>
  <c r="E1470" i="1"/>
  <c r="E1471" i="1"/>
  <c r="E1472" i="1"/>
  <c r="E1474" i="1"/>
  <c r="E1475" i="1"/>
  <c r="E1476" i="1"/>
  <c r="E1477" i="1"/>
  <c r="E1479" i="1"/>
  <c r="E1480" i="1"/>
  <c r="A3" i="1"/>
  <c r="A4" i="1"/>
  <c r="A5" i="1"/>
  <c r="A6" i="1"/>
  <c r="A8" i="1"/>
  <c r="A9" i="1"/>
  <c r="A10" i="1"/>
  <c r="A11" i="1"/>
  <c r="A12" i="1"/>
  <c r="A13" i="1"/>
  <c r="A14" i="1"/>
  <c r="A15" i="1"/>
  <c r="A16" i="1"/>
  <c r="A17" i="1"/>
  <c r="A18" i="1"/>
  <c r="A19" i="1"/>
  <c r="A21" i="1"/>
  <c r="A22" i="1"/>
  <c r="A23" i="1"/>
  <c r="A24" i="1"/>
  <c r="A25" i="1"/>
  <c r="A26" i="1"/>
  <c r="A27" i="1"/>
  <c r="A29" i="1"/>
  <c r="A30" i="1"/>
  <c r="A31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1" i="1"/>
  <c r="A202" i="1"/>
  <c r="A203" i="1"/>
  <c r="A205" i="1"/>
  <c r="A206" i="1"/>
  <c r="A207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3" i="1"/>
  <c r="A784" i="1"/>
  <c r="A785" i="1"/>
  <c r="A786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4" i="1"/>
  <c r="A815" i="1"/>
  <c r="A816" i="1"/>
  <c r="A817" i="1"/>
  <c r="A818" i="1"/>
  <c r="A819" i="1"/>
  <c r="A820" i="1"/>
  <c r="A821" i="1"/>
  <c r="A822" i="1"/>
  <c r="A824" i="1"/>
  <c r="A825" i="1"/>
  <c r="A826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5" i="1"/>
  <c r="A926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9" i="1"/>
  <c r="A950" i="1"/>
  <c r="A951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50" i="1"/>
  <c r="A1151" i="1"/>
  <c r="A1152" i="1"/>
  <c r="A1153" i="1"/>
  <c r="A1154" i="1"/>
  <c r="A1155" i="1"/>
  <c r="A1156" i="1"/>
  <c r="A1157" i="1"/>
  <c r="A1159" i="1"/>
  <c r="A1160" i="1"/>
  <c r="A1161" i="1"/>
  <c r="A1162" i="1"/>
  <c r="A1164" i="1"/>
  <c r="A1165" i="1"/>
  <c r="A1166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2" i="1"/>
  <c r="A1283" i="1"/>
  <c r="A1284" i="1"/>
  <c r="A1285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5" i="1"/>
  <c r="A1457" i="1"/>
  <c r="A1458" i="1"/>
  <c r="A1459" i="1"/>
  <c r="A1460" i="1"/>
  <c r="A1461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8" i="1"/>
  <c r="A1479" i="1"/>
  <c r="A148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" i="2"/>
  <c r="F2" i="1"/>
</calcChain>
</file>

<file path=xl/connections.xml><?xml version="1.0" encoding="utf-8"?>
<connections xmlns="http://schemas.openxmlformats.org/spreadsheetml/2006/main">
  <connection id="1" name="July_2014" type="6" refreshedVersion="5" background="1" saveData="1">
    <textPr codePage="850" sourceFile="C:\Users\User\Documents\seng403_New\2014\July_2014.txt" space="1" comma="1" consecutive="1" delimiter=":">
      <textFields count="3">
        <textField/>
        <textField/>
        <textField/>
      </textFields>
    </textPr>
  </connection>
  <connection id="2" name="July_2014LOC" type="6" refreshedVersion="5" background="1" saveData="1">
    <textPr codePage="850" sourceFile="C:\Users\User\Documents\seng403_New\2014\July_2014LOC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<sst xmlns="http://schemas.openxmlformats.org/spreadsheetml/2006/main" count="3141" uniqueCount="476">
  <si>
    <t xml:space="preserve">Contributor Name </t>
  </si>
  <si>
    <t xml:space="preserve">Commit Hash </t>
  </si>
  <si>
    <t>Percentages Per Component</t>
  </si>
  <si>
    <t>Components(Directories)</t>
  </si>
  <si>
    <t>Total Lines of Code for Commit</t>
  </si>
  <si>
    <t>LOC Per Component</t>
  </si>
  <si>
    <t>Author</t>
  </si>
  <si>
    <t>Adam</t>
  </si>
  <si>
    <t>Comerford</t>
  </si>
  <si>
    <t>fbefd671108328bffd9ca71415ac03a7f521700b</t>
  </si>
  <si>
    <t>jstests/sharding/</t>
  </si>
  <si>
    <t>src/mongo/shell/</t>
  </si>
  <si>
    <t>Midvidy</t>
  </si>
  <si>
    <t>396380291e600f9d72d2e405f7b7cb4e8b7d4811</t>
  </si>
  <si>
    <t>src/mongo/util/</t>
  </si>
  <si>
    <t>b92932d2c00795932014dcc500d7ec45181c7c82</t>
  </si>
  <si>
    <t>jstests/aggregation/bugs/</t>
  </si>
  <si>
    <t>308af33f76d1e15c105f04ea762f8951b47c5168</t>
  </si>
  <si>
    <t>src/mongo/db/pipeline/</t>
  </si>
  <si>
    <t>Alex</t>
  </si>
  <si>
    <t>c9ac1d84e13e9cd045ce1ad4385a6f55f54c755c</t>
  </si>
  <si>
    <t>src/mongo/db/storage/heap1/</t>
  </si>
  <si>
    <t>43298cf9b3a6239334676c4b7098b01dd1e32c99</t>
  </si>
  <si>
    <t>src/mongo/db/storage/</t>
  </si>
  <si>
    <t>Kleiman</t>
  </si>
  <si>
    <t>Amalia</t>
  </si>
  <si>
    <t>Hawkins</t>
  </si>
  <si>
    <t>5e515de16fe1eac1f7079a2a95aa9e4f716ee3ec</t>
  </si>
  <si>
    <t>jstests/auth/</t>
  </si>
  <si>
    <t>src/mongo/db/auth/</t>
  </si>
  <si>
    <t>9b93692f665a506dcc00ed989eb1f31741dea53c</t>
  </si>
  <si>
    <t>3f6f0879b9cadcdc7763427a578151136c256e1f</t>
  </si>
  <si>
    <t>debian/</t>
  </si>
  <si>
    <t>jstests/multiVersion/</t>
  </si>
  <si>
    <t>6c9e9a907352ca91a72c2818637506e9f7a42421</t>
  </si>
  <si>
    <t>src/mongo/db/commands/</t>
  </si>
  <si>
    <t>f2d47ee02a94f56b29e1874aebf8ae4dca222d2e</t>
  </si>
  <si>
    <t>src/mongo/base/</t>
  </si>
  <si>
    <t>src/mongo/db/</t>
  </si>
  <si>
    <t>Andrew</t>
  </si>
  <si>
    <t>Morrow</t>
  </si>
  <si>
    <t>804423e1b6436096576e9476c42e4f68c77e0535</t>
  </si>
  <si>
    <t>3982b2f3accac0a441f6a8eb71190ed49fcdbb06</t>
  </si>
  <si>
    <t>a6a55dfeb3ce0edebc7d58a119b41fe590b61e07</t>
  </si>
  <si>
    <t>ef4f60e3951929a7b16cf8920216310ecc58cc49</t>
  </si>
  <si>
    <t>site_scons/site_tools/</t>
  </si>
  <si>
    <t>src/mongo/db/fts/</t>
  </si>
  <si>
    <t>src/mongo/db/matcher/</t>
  </si>
  <si>
    <t>src/mongo/db/sorter/</t>
  </si>
  <si>
    <t>src/mongo/unittest/</t>
  </si>
  <si>
    <t>src/mongo/util/net/</t>
  </si>
  <si>
    <t>src/mongo/util/options_parser/</t>
  </si>
  <si>
    <t>src/mongo/</t>
  </si>
  <si>
    <t>src/third_party/s2/</t>
  </si>
  <si>
    <t>src/third_party/v8-3.25/</t>
  </si>
  <si>
    <t>src/third_party/v8/</t>
  </si>
  <si>
    <t>src/third_party/</t>
  </si>
  <si>
    <t>src/</t>
  </si>
  <si>
    <t>Andy</t>
  </si>
  <si>
    <t>Schwerin</t>
  </si>
  <si>
    <t>36841f1ebc321efbcccc9a55713948eb3fa7590a</t>
  </si>
  <si>
    <t>src/mongo/db/repl/</t>
  </si>
  <si>
    <t>62b83d55984e91e8fa46614f2f37465baf8978aa</t>
  </si>
  <si>
    <t>3a35b4992f31d6102e38bd6a18965570b0ddf985</t>
  </si>
  <si>
    <t>bd82779747f79f3a634df748a09bfa40c557b1bf</t>
  </si>
  <si>
    <t>e6b3d2e012cee172066677af1ab936811282bfbb</t>
  </si>
  <si>
    <t>9130687a561a3020ba3f1c408fb2f6d47af46a71</t>
  </si>
  <si>
    <t>fcab456c204a1c5eccfc3d700337cb5bff0621fc</t>
  </si>
  <si>
    <t>33bfa479a3ec71230aad30ccc1ab9ac55794ca20</t>
  </si>
  <si>
    <t>deeb8bc5d608cc42300ff4407f3c4dac69e73d17</t>
  </si>
  <si>
    <t>ba71ad619c49f84ee8179227d16ecc79a65ab535</t>
  </si>
  <si>
    <t>f177ab123607fc490bf4296fa88d605c8be6a01c</t>
  </si>
  <si>
    <t>1d2bba92453e709ed62cfb21bb084edf4f754dd3</t>
  </si>
  <si>
    <t>d7d72deffcbe47d486715e56df72fa470738bc69</t>
  </si>
  <si>
    <t>4a81cb9824987b0e4e534091d3f3dd4a01149d98</t>
  </si>
  <si>
    <t>src/mongo/dbtests/</t>
  </si>
  <si>
    <t>eebd60e8f6a531fa974f93a396b73dbfdbe695cd</t>
  </si>
  <si>
    <t>9dbdefb125b07db9d9801b80d525f9a954bec5f2</t>
  </si>
  <si>
    <t>0239597c2a2f1689a2969acd9b776dad3582ac7e</t>
  </si>
  <si>
    <t>e4b98296f8062d2f522a9cd129de795dd4616745</t>
  </si>
  <si>
    <t>7914bdbe81fc601bd28de69ae9e9c1ee8c4f1ce1</t>
  </si>
  <si>
    <t>ce0a498360ed1b178b300d1b817ca33a14dc6d9a</t>
  </si>
  <si>
    <t>src/mongo/bson/util/</t>
  </si>
  <si>
    <t>3545063aa9bf2c01cbd455cae6b20ec783e15d92</t>
  </si>
  <si>
    <t>13693a083ef299c2de0759ed34c53b9370c850f6</t>
  </si>
  <si>
    <t>484a5bb3542a73f4a10bc962e2b1b0f05a402659</t>
  </si>
  <si>
    <t>e8b6969143e1d218a105c64716203fd7b74137d4</t>
  </si>
  <si>
    <t>eb379a2c8c2ae9e6ba580020631f9b7efce7026e</t>
  </si>
  <si>
    <t>8ad0bf94e69d09ab3bbb02e5493e69e7e392b0c3</t>
  </si>
  <si>
    <t>Anil</t>
  </si>
  <si>
    <t>Kumar</t>
  </si>
  <si>
    <t>9e72a5b850f7bc31453828db522f4e0ecbfdb691</t>
  </si>
  <si>
    <t>src/mongo/tools/</t>
  </si>
  <si>
    <t>Azat</t>
  </si>
  <si>
    <t>Khuzhin</t>
  </si>
  <si>
    <t>962dae30460ca6c2a9115b2d950cc8f2f6120d54</t>
  </si>
  <si>
    <t>Benety</t>
  </si>
  <si>
    <t>Goh</t>
  </si>
  <si>
    <t>0f45edb3e83bef553ae70c4cbab4c08319f2fd61</t>
  </si>
  <si>
    <t>jstests/tool/</t>
  </si>
  <si>
    <t>f7df4c7dcfabbadb4fde07018f85d00bc8ba47a0</t>
  </si>
  <si>
    <t>c91a2c3392fc95be3ed07ba98a4d98b4db754b58</t>
  </si>
  <si>
    <t>src/mongo/logger/</t>
  </si>
  <si>
    <t>e622765f1105b849c746acfce0c2ccc2eaed92e7</t>
  </si>
  <si>
    <t>jstests/core/</t>
  </si>
  <si>
    <t>63bca554b175f27451876df5a975f43dc79f55ee</t>
  </si>
  <si>
    <t>src/mongo/scripting/</t>
  </si>
  <si>
    <t>2b55561913f26870b0d4b1c8ec180139819eeba6</t>
  </si>
  <si>
    <t>src/mongo/db/query/</t>
  </si>
  <si>
    <t>3716b4ab4b738f87933c3ea848c6caebc7c6e952</t>
  </si>
  <si>
    <t>269682556e6195d69099baa53ef50b5b70a11739</t>
  </si>
  <si>
    <t>124b5aeda31a25a97e7f93fc1edb1565b7a2454a</t>
  </si>
  <si>
    <t>6f8e975b7a7ef18baf25281b206288a74deb5972</t>
  </si>
  <si>
    <t>jstests/libs/config_files/</t>
  </si>
  <si>
    <t>jstests/noPassthrough/</t>
  </si>
  <si>
    <t>758d86f85a26578a5c99c2f1f128bbe86752bb32</t>
  </si>
  <si>
    <t>2c6a5148e1b93c2393c3e78bfab0cb109bd19527</t>
  </si>
  <si>
    <t>src/mongo/client/</t>
  </si>
  <si>
    <t>7e8217417b3af161512169b5c32453401c1e7b96</t>
  </si>
  <si>
    <t>e9fc46ab7d8cfe96454067036f0d272b61c7ab0a</t>
  </si>
  <si>
    <t>9353eeba86181872722385f95c013b5b5b98f367</t>
  </si>
  <si>
    <t>e48abc5beeec5c8b79a6a6a42f9d374ccd323fd2</t>
  </si>
  <si>
    <t>8ada5660746aa5aa351cc36e8d793cbc353c4fad</t>
  </si>
  <si>
    <t>Craig</t>
  </si>
  <si>
    <t>Harris</t>
  </si>
  <si>
    <t>fac0cf1fbf1e7f357d0787e989090a203f687d1a</t>
  </si>
  <si>
    <t>src/mongo/db/concurrency/</t>
  </si>
  <si>
    <t>0450a0f25d4509f6515e939a5ef3a671f744cc2a</t>
  </si>
  <si>
    <t>src/mongo/db/catalog/</t>
  </si>
  <si>
    <t>src/mongo/db/exec/</t>
  </si>
  <si>
    <t>src/mongo/db/geo/</t>
  </si>
  <si>
    <t>src/mongo/db/index/</t>
  </si>
  <si>
    <t>src/mongo/db/ops/</t>
  </si>
  <si>
    <t>src/mongo/db/storage/mmap_v1/</t>
  </si>
  <si>
    <t>src/mongo/db/storage/rocks/</t>
  </si>
  <si>
    <t>src/mongo/db/structure/btree/</t>
  </si>
  <si>
    <t>src/mongo/db/structure/catalog/</t>
  </si>
  <si>
    <t>src/mongo/db/structure/</t>
  </si>
  <si>
    <t>src/mongo/s/</t>
  </si>
  <si>
    <t>David</t>
  </si>
  <si>
    <t>Storch</t>
  </si>
  <si>
    <t>b494ade9a9461d16ab3812640ca72ee9c9e4345c</t>
  </si>
  <si>
    <t>6bfddeb720b51b88533c7ae453dc5c702fdc58a5</t>
  </si>
  <si>
    <t>791e2e00806449a01e7dec4d9b969392e183f393</t>
  </si>
  <si>
    <t>1488bc89c42c6a39c5fdbd2b0c2b15e3abbb4108</t>
  </si>
  <si>
    <t>jstests/dur/</t>
  </si>
  <si>
    <t>42034d4c3713461658f00f952e13943770eb4620</t>
  </si>
  <si>
    <t>ffc53f46956eb52a86efd51620dede98e1b48444</t>
  </si>
  <si>
    <t>7acc48b74c6c0755e63a0358521055aae9792cd4</t>
  </si>
  <si>
    <t>5e4f3fef24ca76b6a6516e7379b72ae3310029fd</t>
  </si>
  <si>
    <t>325aa2766225a27a46ab30bba8c8aa3c0a5c9f3a</t>
  </si>
  <si>
    <t>7ffac7f351b80f84589349e44693a94d5cc5e14c</t>
  </si>
  <si>
    <t>17a35699a9d760965e22e1d3f7ffc813e4edb658</t>
  </si>
  <si>
    <t>168833af89bbb9fc025a3c4777ae975b534bf913</t>
  </si>
  <si>
    <t>f6a6dec8f14ef75980d1512bb6d5e30fab6b73db</t>
  </si>
  <si>
    <t>f3ba3590ce1ca1bf8f7fbb13ad8311a52df9c176</t>
  </si>
  <si>
    <t>7e90a89afa78e4ca5833149e4426c9193c107700</t>
  </si>
  <si>
    <t>jstests/libs/</t>
  </si>
  <si>
    <t>1f5be1314218e5dc33c1107b29f41092f7a00082</t>
  </si>
  <si>
    <t>ac6619a626d96de740b196340e3aaeb99c6caadd</t>
  </si>
  <si>
    <t>a76bfecf5bb7a173d2c79f4877fe07a6b0bf1f80</t>
  </si>
  <si>
    <t>1fb34007c07dcb93f6a5f7f85dc189afd18825a5</t>
  </si>
  <si>
    <t>8b8a118fc965231293ad56c53a837ffacb17132f</t>
  </si>
  <si>
    <t>Eliot</t>
  </si>
  <si>
    <t>Horowitz</t>
  </si>
  <si>
    <t>6d66597265e158ec16dd31f823f0d474194519e7</t>
  </si>
  <si>
    <t>5eba41b4540c2bef454784c4b5516691c397604b</t>
  </si>
  <si>
    <t>jstests/mmap_v1/</t>
  </si>
  <si>
    <t>6640690f85b8f043dbb83ac4510c8b153d6651e8</t>
  </si>
  <si>
    <t>src/mongo/db/storage/mmap_v1/btree/</t>
  </si>
  <si>
    <t>953e40865250a4630a42ba54a5c0017f4e01f719</t>
  </si>
  <si>
    <t>03828d45d39e385cd28667372de7b9b57f23758d</t>
  </si>
  <si>
    <t>edf8464711c12cfe0c0fef4db12fa53c822ae161</t>
  </si>
  <si>
    <t>83a289681a8d95569e59513ddc9fed3fef7801e9</t>
  </si>
  <si>
    <t>d242afcbfe5dcd9db91cc28d32d4c0f4bc077772</t>
  </si>
  <si>
    <t>4b121077d64a062b33575ac355e6c13fe1b0828f</t>
  </si>
  <si>
    <t>7b3a7003634778690cf3114d30b16b0f49a01711</t>
  </si>
  <si>
    <t>cdcce7b8a9599d59c76c4255bd1aa62821b9b17d</t>
  </si>
  <si>
    <t>18d159e139ce8651b8f7d3c99f94ebc31f84c135</t>
  </si>
  <si>
    <t>cbfea748c0e377cbb4b4805a3d5b66775cfe3126</t>
  </si>
  <si>
    <t>e1212f504d8d7f72582c060eac67a158ccd099c5</t>
  </si>
  <si>
    <t>e28e721d7e9a4f08126f4e1b983bbf73cbe7aec7</t>
  </si>
  <si>
    <t>0777e69dbc961d16e7d74daeb6b49fc82718c313</t>
  </si>
  <si>
    <t>6d2e9273bbb3127a00063fbee6cf089b8fc1687a</t>
  </si>
  <si>
    <t>buildscripts/</t>
  </si>
  <si>
    <t>3038384e3cbbb0e413d9e2be2db37fda5849fdd2</t>
  </si>
  <si>
    <t>f936451125d644ecdafcce64628835d64b0e5a22</t>
  </si>
  <si>
    <t>f32ba54f971c045fb589fe4c3a37da77dc486cee</t>
  </si>
  <si>
    <t>a7d1cd78b7d56bc610d8c7f5baa8a329fb272e11</t>
  </si>
  <si>
    <t>f8b4e1287bd3b246f6a80f4308b44cb094b76aa6</t>
  </si>
  <si>
    <t>f1a3238f53ed4d0d071edc5d9db51c90ffa78f78</t>
  </si>
  <si>
    <t>Eric</t>
  </si>
  <si>
    <t>Milkie</t>
  </si>
  <si>
    <t>81676bfa36c68b1247f0e08b666e33c3e3875755</t>
  </si>
  <si>
    <t>e3b915cec0233b4fcb5c1cd558cc57790b7b7386</t>
  </si>
  <si>
    <t>ebeec9f43baf6f0292f1d3641440227a28531081</t>
  </si>
  <si>
    <t>58c5d273a4365eec7b6055d6372edda937003760</t>
  </si>
  <si>
    <t>306355162c240f96e949f2a504df6cddfec47e42</t>
  </si>
  <si>
    <t>a8aa8d7c04c54c7883f4abdcff00512c73984cd4</t>
  </si>
  <si>
    <t>f92174540acb6713eacee71877cbc124fc86f296</t>
  </si>
  <si>
    <t>f4e485e9d323496beaaa420d59a460dc9755f9bf</t>
  </si>
  <si>
    <t>f2e7e52e80b4f755f49981a7b87c7870401b4cd1</t>
  </si>
  <si>
    <t>d477da53e119b207de45880434ccef1e47084652</t>
  </si>
  <si>
    <t>d30aac993ecc88052f11946e4486050ff57ba89c</t>
  </si>
  <si>
    <t>5c48155b2fee4b9fddb2f19e01b9f7fc05c3e9b0</t>
  </si>
  <si>
    <t>ed6f52811fe7d3f5bc9b49d4c4a8701cd7c0fae0</t>
  </si>
  <si>
    <t>6870e3e7494a8209070cf952cde5a6d5748b5381</t>
  </si>
  <si>
    <t>980bcad5c1789ea470417c5eae4619f39288685f</t>
  </si>
  <si>
    <t>src/mongo/bson/</t>
  </si>
  <si>
    <t>src/mongo/client/examples/</t>
  </si>
  <si>
    <t>08d89a0054efcb3a5dbc17f6717ff742f06c5b9a</t>
  </si>
  <si>
    <t>d13602b96458b2d6c2ccf0be5b968d45e0a5402a</t>
  </si>
  <si>
    <t>a1b737a2146ba380ae9a51acfb1138982745d996</t>
  </si>
  <si>
    <t>81ed23939d7b94a14371241db247a76e85f050fe</t>
  </si>
  <si>
    <t>Ernie</t>
  </si>
  <si>
    <t>Hershey</t>
  </si>
  <si>
    <t>580ca36cdbf205a86400479ad0219e0cccd01a6d</t>
  </si>
  <si>
    <t>rpm/</t>
  </si>
  <si>
    <t>74daefb6f2330ee42ff035cc593472f41f3f8ed8</t>
  </si>
  <si>
    <t>d004a865ed9f12d5968233fcc77ea588f38702d1</t>
  </si>
  <si>
    <t>Geert</t>
  </si>
  <si>
    <t>Bosch</t>
  </si>
  <si>
    <t>0028a339876b352575758910a158973852ce4cfe</t>
  </si>
  <si>
    <t>src/third_party/v8-3.25/src/</t>
  </si>
  <si>
    <t>src/third_party/v8/src/</t>
  </si>
  <si>
    <t>553266111d7295aff03868cdfbf22e08985764db</t>
  </si>
  <si>
    <t>086412f640b38be6e77d0fc1034f2d420e186b9b</t>
  </si>
  <si>
    <t>Greg</t>
  </si>
  <si>
    <t>Studer</t>
  </si>
  <si>
    <t>2cbd9f1d77ce6b25e9957d3121fccb521caf848f</t>
  </si>
  <si>
    <t>dec6e49bd1d30e64233c5a7cf58d4274191ada20</t>
  </si>
  <si>
    <t>98fb05b9cc74318984574478cc7eadc1167a97e8</t>
  </si>
  <si>
    <t>3c5246b1fb2ec2f9c34ba1cb5083b2745d7bdf89</t>
  </si>
  <si>
    <t>Hari</t>
  </si>
  <si>
    <t>Khalsa</t>
  </si>
  <si>
    <t>d66dd1a020e5e0890ab17f2e58be38be312591e4</t>
  </si>
  <si>
    <t>de724781deb23468c909acc73d98961b9c8e53c5</t>
  </si>
  <si>
    <t>src/mongo/db/commands/write_commands/</t>
  </si>
  <si>
    <t>src/mongo/db/storage/mmap_v1/catalog/</t>
  </si>
  <si>
    <t>Jason</t>
  </si>
  <si>
    <t>Rassi</t>
  </si>
  <si>
    <t>13fe3b061fa3c5970c40973d6f36f69fa06130a5</t>
  </si>
  <si>
    <t>76be742def16b4081e559374d66ede6a00cf3ff0</t>
  </si>
  <si>
    <t>7b56f68f2b81c46231335b52921ad65ec01aebe8</t>
  </si>
  <si>
    <t>4dd1c9e70cc4a17d233c32180933da24b4c57ef5</t>
  </si>
  <si>
    <t>01c0cd66410dd1009080fc79e1eb398f29036039</t>
  </si>
  <si>
    <t>645a67482a480183e2e9b780c9e84f776d40f8f8</t>
  </si>
  <si>
    <t>6100641c26da87cfcc8a2655feec10a42f1eb753</t>
  </si>
  <si>
    <t>Jim</t>
  </si>
  <si>
    <t>OLeary</t>
  </si>
  <si>
    <t>c7590ac4ec54f52af224248f83a4f722b0abf319</t>
  </si>
  <si>
    <t>Jonathan</t>
  </si>
  <si>
    <t>170f1937cbdffff7465a3956acbed3a313d6b296</t>
  </si>
  <si>
    <t>d5522fbaa3aa3fb9eef81fa20d74f3689c0088ef</t>
  </si>
  <si>
    <t>jstests/replsets/</t>
  </si>
  <si>
    <t>3bb266f9c6dfb35e7eae73731f2cad2794e39417</t>
  </si>
  <si>
    <t>1edad42278a0708590f7a695f0dc66134256a6e8</t>
  </si>
  <si>
    <t>d4f9243fe8657876ffca838467f696aadad98414</t>
  </si>
  <si>
    <t>Reams</t>
  </si>
  <si>
    <t>Justin</t>
  </si>
  <si>
    <t>Case</t>
  </si>
  <si>
    <t>c8f3b90326a4a958ccd1ca90a2b4e03c33476e7f</t>
  </si>
  <si>
    <t>Kaloian</t>
  </si>
  <si>
    <t>Manassiev</t>
  </si>
  <si>
    <t>747176e1ff9943118eb88d102fe7f8f513f001d9</t>
  </si>
  <si>
    <t>78d2f38aa445ef1658300e66e1db14b9f1eceba8</t>
  </si>
  <si>
    <t>src/mongo/dbtests/perf/</t>
  </si>
  <si>
    <t>aa7a01f3f9cd8b7d018ac572bb7fae60544dd146</t>
  </si>
  <si>
    <t>23007a0af84a44080336bc02d17e8cf4b009b1e2</t>
  </si>
  <si>
    <t>8b5133c1e2146b3dd015b5f7d2431b586888b07a</t>
  </si>
  <si>
    <t>a3c8b1c2eee598ba9fe740a118bab31e03647bdb</t>
  </si>
  <si>
    <t>26aff1dcc9a45e72a91a206119c12cc280148175</t>
  </si>
  <si>
    <t>5f756d65b25704facdc3b98a7ddd93d7df0be846</t>
  </si>
  <si>
    <t>e6c13ebd16684b22b3916ccbbca4a72de9f72277</t>
  </si>
  <si>
    <t>9066a06214f115c182c2b83ed40e939e05b9c1f8</t>
  </si>
  <si>
    <t>3c3d656668e26645492ee3dafb241631352426d4</t>
  </si>
  <si>
    <t>848999f1527e8390d4d76f9fad0860218b73be4d</t>
  </si>
  <si>
    <t>af60b4d2d5c1547c6724a2f6437f4c29a74e1470</t>
  </si>
  <si>
    <t>e307a5f6a8d1aeb5d6b7e32c5c0df1887301ec1c</t>
  </si>
  <si>
    <t>src/mongo/s/commands/</t>
  </si>
  <si>
    <t>15b29e47fc909680de31c77513d3ab9a49738be0</t>
  </si>
  <si>
    <t>Kamran</t>
  </si>
  <si>
    <t>Khan</t>
  </si>
  <si>
    <t>21fe1dde94c1aa73c280e2a96e6d301cd5125b51</t>
  </si>
  <si>
    <t>Mark</t>
  </si>
  <si>
    <t>Benvenuto</t>
  </si>
  <si>
    <t>dac9ac4a46348a67296b8b3ff11c58e522bd1b0b</t>
  </si>
  <si>
    <t>00b5c825ebd1f4060595a191b903ad8639f0922a</t>
  </si>
  <si>
    <t>231262fda82a3245b8690fdc6421ea1fa3a8a2dd</t>
  </si>
  <si>
    <t>4adee3fa86664d37c778bb0293e709629711478d</t>
  </si>
  <si>
    <t>Markus</t>
  </si>
  <si>
    <t>W.</t>
  </si>
  <si>
    <t>50ca596ace0b1390482408f1b19ffb1f9170cab6</t>
  </si>
  <si>
    <t>Mathias</t>
  </si>
  <si>
    <t>Stearn</t>
  </si>
  <si>
    <t>c75a777a2c438139b88e7d92eacd29e48735e7c2</t>
  </si>
  <si>
    <t>94880490ed1d138be2a6547726ef598511f8311a</t>
  </si>
  <si>
    <t>9b5f950603376b36eb2659ae5b8fdae2ee8714cf</t>
  </si>
  <si>
    <t>ece23f5a892d74360038f4f11f54c11e43f432cd</t>
  </si>
  <si>
    <t>df27bbcf24db28fa68bfd264f0d3883c0e33320e</t>
  </si>
  <si>
    <t>46a25fdd1470fb08876c229e77be4986fd12082b</t>
  </si>
  <si>
    <t>4939ccc6ebb0f7a61121e77ceeebd75d8841606a</t>
  </si>
  <si>
    <t>d7fae0c479c634f3f7ce924a0f0a9b84cc4e9549</t>
  </si>
  <si>
    <t>matt</t>
  </si>
  <si>
    <t>dannenberg</t>
  </si>
  <si>
    <t>9ec7d68a97dc54f534e95959e62cafcab38bd440</t>
  </si>
  <si>
    <t>jstests/repl/</t>
  </si>
  <si>
    <t>jstests/slow1/</t>
  </si>
  <si>
    <t>6c936d46e3c2fa43034d47162c31e98534ae5d27</t>
  </si>
  <si>
    <t>2ea074937c82239d7ae187af879f0352131b119b</t>
  </si>
  <si>
    <t>5dd5518738671355e157750d9a6e01ea55140560</t>
  </si>
  <si>
    <t>89c7ad5908ac27657a95588e0cbf5752d9e4a1cb</t>
  </si>
  <si>
    <t>6cc8c43a1c7256434663734aac071dcdf657c24f</t>
  </si>
  <si>
    <t>a0dcb4026b3f1171b4124e2666cf71460d023bb1</t>
  </si>
  <si>
    <t>39cdae3edd30cd14e2c7e4a3ee6b75c9bd6fc6d3</t>
  </si>
  <si>
    <t>106da3988dfc4aef48b5644c5fa939d90ceb3e74</t>
  </si>
  <si>
    <t>236956b2be2a15c2f03a211ad9dbc7afaf0c9b5e</t>
  </si>
  <si>
    <t>cf61cc08aa5c2d4aa94a59d1e7e94c15507953f8</t>
  </si>
  <si>
    <t>a09163ade822ce97e9bbf570bccea9781c37603d</t>
  </si>
  <si>
    <t>6f70a23e5c475b037f2edb8bd5031c5cebdb1c0b</t>
  </si>
  <si>
    <t>b3712d70b80c2b5ba936a4d74c6def5ca150682d</t>
  </si>
  <si>
    <t>f6cc85d06aaa39cea2baaf8771932bb8c5672cf7</t>
  </si>
  <si>
    <t>782258785ff78679c18646bd86de7cb9cb780618</t>
  </si>
  <si>
    <t>b7a18a30b27b900cbfc6c71b033c85023296a2fd</t>
  </si>
  <si>
    <t>4da16b54347c0503d96d95eab3d0952e59062825</t>
  </si>
  <si>
    <t>9ff4ff4ca1807464999c751115f42b527ff252e5</t>
  </si>
  <si>
    <t>a78c439ba94e08ab6079e5575f1959c39c9beb87</t>
  </si>
  <si>
    <t>249c0a50179067c856b4bdf178446449617dab63</t>
  </si>
  <si>
    <t>a61874a2de78a6f3b928b73c16f2b46f60ba2c57</t>
  </si>
  <si>
    <t>3a957f6e61d8cacacf0cfe4bdceb5dbc2f3ef628</t>
  </si>
  <si>
    <t>7562ef733c81d20d4a6a7849ad6a7c70713c117e</t>
  </si>
  <si>
    <t>1e4a71eb26808a828fff29ada663a7c43e0bdd9f</t>
  </si>
  <si>
    <t>7fb52123c945b85866258fdb491c683c5aa54651</t>
  </si>
  <si>
    <t>8988ae6803766c61c0a134c33986e252333bdeed</t>
  </si>
  <si>
    <t>0747f835337bfd757cf7fe9c50d441a994fbb979</t>
  </si>
  <si>
    <t>668f02b7761e8a29c44cc05aa03f2c59840106bc</t>
  </si>
  <si>
    <t>7fc706b46ffd226e735e865cc379ea66ed8e8119</t>
  </si>
  <si>
    <t>78e3773f602cc2bb248e895d7877ab12e9dade8f</t>
  </si>
  <si>
    <t>176e32c2d21da5e3f9f2c3f51a23572974111131</t>
  </si>
  <si>
    <t>Matt</t>
  </si>
  <si>
    <t>Kangas</t>
  </si>
  <si>
    <t>d7637a71f401f2457db3caca8c8a03d9b46d1ed0</t>
  </si>
  <si>
    <t>7797c0ed4fc2ce61979ae5d8b0931d73e08855bc</t>
  </si>
  <si>
    <t>melissaosullivan</t>
  </si>
  <si>
    <t>bc780e2e72f6862ac126f4eb5617cc58ef2657b4</t>
  </si>
  <si>
    <t>Nitin</t>
  </si>
  <si>
    <t>Bhatt</t>
  </si>
  <si>
    <t>296c18571dd7decd33fdf62f0a23869129682264</t>
  </si>
  <si>
    <t>Randolph</t>
  </si>
  <si>
    <t>Tan</t>
  </si>
  <si>
    <t>4f01ffd9cbbb0dcb4ee2f9167ad2337178259ba9</t>
  </si>
  <si>
    <t>7174d92cc1ad3dd24430769b72c05b1ee6fbcd74</t>
  </si>
  <si>
    <t>0e8a436fdedc9a56ddd4e773d45d7963a8f358a6</t>
  </si>
  <si>
    <t>9c4d4cd84a82ba7ca782b69e0bdc821e8c3ff997</t>
  </si>
  <si>
    <t>2fd2eebb2656ae65bd6eb63b39f8faeb84e0db4e</t>
  </si>
  <si>
    <t>jstests/noPassthroughWithMongod/</t>
  </si>
  <si>
    <t>37f2a1e3b724dbd9e1f8eafd4ac87c5bf613c048</t>
  </si>
  <si>
    <t>d60fd22dec1c0bd104622eab463cdbba18bf11a9</t>
  </si>
  <si>
    <t>d85f99a8a150a1932d72bd393511be2b85a409c7</t>
  </si>
  <si>
    <t>fa1233fbe4a48ef0675820f381987f1df4f42f75</t>
  </si>
  <si>
    <t>Scott</t>
  </si>
  <si>
    <t>Hernandez</t>
  </si>
  <si>
    <t>7e6b8c83f87bfb8306b3ab3fe15dd3fa451fc1e9</t>
  </si>
  <si>
    <t>2573c47e17062849b428487d308d4e5155bd6d7b</t>
  </si>
  <si>
    <t>jstests/auth/lib/</t>
  </si>
  <si>
    <t>172d4f6f8bd09d0b2b77d9fb3bf280d01cfb72a1</t>
  </si>
  <si>
    <t>fb270d89cbcfdb98c3cee3e631c76ca035c7b4f0</t>
  </si>
  <si>
    <t>d8f96453ea6e86c9fbe020766edda85b44823201</t>
  </si>
  <si>
    <t>14ec31cfa6c98e5020e4c58346b55843b53254df</t>
  </si>
  <si>
    <t>ae0d61700c0e7f0d6c236743b9605ea97a1fb55d</t>
  </si>
  <si>
    <t>48e603792832e6d4914fdb1285c16ea745390c46</t>
  </si>
  <si>
    <t>e8747193ba81ef246a806843912a553a6d79e149</t>
  </si>
  <si>
    <t>4f43fb151ca3f51f76f928760128d25406c36c00</t>
  </si>
  <si>
    <t>b6b40f6a7160477ca540ebf64158999d2bb4a1ba</t>
  </si>
  <si>
    <t>a0bad0a3f1b6562cd39fe66774db6ee486064045</t>
  </si>
  <si>
    <t>Spencer</t>
  </si>
  <si>
    <t>Jackson</t>
  </si>
  <si>
    <t>138d78bd6d3b28db332f263bd808ccb4f1ac6979</t>
  </si>
  <si>
    <t>jstests/ssl/</t>
  </si>
  <si>
    <t>T</t>
  </si>
  <si>
    <t>2431388bad083d427e36c554e77050d9a8854e23</t>
  </si>
  <si>
    <t>6b4fd623b85b22367b919fcf16580be412b1eebe</t>
  </si>
  <si>
    <t>ce38e09ca894cd66e22f0c7d3be2ece78ba2834d</t>
  </si>
  <si>
    <t>a689566c22eb935bd3004b1506243c028a29bd19</t>
  </si>
  <si>
    <t>28c53c610415e68e63c5757563f0d676c26e5a8c</t>
  </si>
  <si>
    <t>d5003b700d437d5653ac0828215690e214773424</t>
  </si>
  <si>
    <t>1135d0604c05367fe99ebf6fc0a23ac21e26a558</t>
  </si>
  <si>
    <t>24caa4a745f061b4872d87cfd7862754ac88c3b2</t>
  </si>
  <si>
    <t>a5daad51e05745c88515c3efb802bff716999194</t>
  </si>
  <si>
    <t>ef9cebb5112b44c90abde54b67badf536503127d</t>
  </si>
  <si>
    <t>65c028b69b6fcff927209ca57ba2b7e73c0b2e24</t>
  </si>
  <si>
    <t>76c04d500f1364a3a9ec0d56877044c378d938ea</t>
  </si>
  <si>
    <t>65f474026c3430383aaad27bc0386c213122f90b</t>
  </si>
  <si>
    <t>095c394834930b3986a1fb8fdde3dd4f15965cf1</t>
  </si>
  <si>
    <t>4bce57b6acd498a1471104932725fdea7ff87217</t>
  </si>
  <si>
    <t>eda239c6d3caeb6f68189672cf331e80bbc7faae</t>
  </si>
  <si>
    <t>3778e48286d35a59cc0cb52bdadcf4090ac8af94</t>
  </si>
  <si>
    <t>6cd0e5006cd979a4e91ac8d4d2adb3af6b4ce877</t>
  </si>
  <si>
    <t>b6bd23b1b3f9274e1516feb05ee7172430943396</t>
  </si>
  <si>
    <t>bc5315c9d61b6507c261b6c57b3d79969f6b3f50</t>
  </si>
  <si>
    <t>e1d0d5cb71ed1788fc9085cf19e7b0470c4c66d5</t>
  </si>
  <si>
    <t>7dbc49a56d010ceaf6d9b57f373863763fe10280</t>
  </si>
  <si>
    <t>4b12168d5c14f0177586eeda8b22fba433d6df1f</t>
  </si>
  <si>
    <t>7c9e21b95804fde5a4837c5aab47ab9c2e57a267</t>
  </si>
  <si>
    <t>f9a5d666e40d462cfd13fb31e590b0aa25db3133</t>
  </si>
  <si>
    <t>a26a3ac92e2a340f211439891babec3cc54614e8</t>
  </si>
  <si>
    <t>8f071ee21b4763f0c88832a422865ec078940631</t>
  </si>
  <si>
    <t>54b5ee0c06ffc98c6b908ea3a908cf637ce4e15b</t>
  </si>
  <si>
    <t>a6cd9b2827c40069c95abf9434d2e958afa72ffd</t>
  </si>
  <si>
    <t>ef85749d9a217d8293b2e03b1067d2bcea54b694</t>
  </si>
  <si>
    <t>80f039c34373228fd7720ab3782cf1755397116d</t>
  </si>
  <si>
    <t>b1048dc6f42e184c08853fe98c21a90ecfb40d6b</t>
  </si>
  <si>
    <t>d00eec87e625938e08d298f2a3b312979107e941</t>
  </si>
  <si>
    <t>3bd610b70b7b779384fe042f36d25c55ce15b0d3</t>
  </si>
  <si>
    <t>aa733b699fa1b60c0a6f895e5f0eb0a0654089a8</t>
  </si>
  <si>
    <t>f28cc1add7a765364364f25490f57a623615f297</t>
  </si>
  <si>
    <t>spencerjackson</t>
  </si>
  <si>
    <t>0fd210a4df819253df7add4dee0a5463b1f01a4d</t>
  </si>
  <si>
    <t>Stuart</t>
  </si>
  <si>
    <t>Larsen</t>
  </si>
  <si>
    <t>03048e3ab4989342876e265eb3bde5d18aacb2a5</t>
  </si>
  <si>
    <t>Tyler</t>
  </si>
  <si>
    <t>Brock</t>
  </si>
  <si>
    <t>d134ba27aa7f2c4eb8fc4b1331c8331f5914bfc6</t>
  </si>
  <si>
    <t>src/mongo/bson/mutable/</t>
  </si>
  <si>
    <t>6d1570d1001a57fcac0f6412c8f22059609029c4</t>
  </si>
  <si>
    <t>01ec4f8ccf23d772523649051778b5a3f8c91c27</t>
  </si>
  <si>
    <t>yeaji.shin</t>
  </si>
  <si>
    <t>f58fbec3e4418adc6a266f41ad2872451fab760a</t>
  </si>
  <si>
    <t>hash</t>
  </si>
  <si>
    <t>Adam Comerford</t>
  </si>
  <si>
    <t>Adam Midvidy</t>
  </si>
  <si>
    <t xml:space="preserve">Alex </t>
  </si>
  <si>
    <t>Alex Kleiman</t>
  </si>
  <si>
    <t>Amalia Hawkins</t>
  </si>
  <si>
    <t>Andrew Morrow</t>
  </si>
  <si>
    <t>Andy Schwerin</t>
  </si>
  <si>
    <t>Anil Kumar</t>
  </si>
  <si>
    <t>Azat Khuzhin</t>
  </si>
  <si>
    <t>Benety Goh</t>
  </si>
  <si>
    <t>Craig Harris</t>
  </si>
  <si>
    <t>David Storch</t>
  </si>
  <si>
    <t>Eliot Horowitz</t>
  </si>
  <si>
    <t>Eric Milkie</t>
  </si>
  <si>
    <t>Ernie Hershey</t>
  </si>
  <si>
    <t>Geert Bosch</t>
  </si>
  <si>
    <t>Greg Studer</t>
  </si>
  <si>
    <t>Hari Khalsa</t>
  </si>
  <si>
    <t>Jason Rassi</t>
  </si>
  <si>
    <t>Jim OLeary</t>
  </si>
  <si>
    <t xml:space="preserve">Jonathan </t>
  </si>
  <si>
    <t>Jonathan Reams</t>
  </si>
  <si>
    <t>Justin Case</t>
  </si>
  <si>
    <t>Kaloian Manassiev</t>
  </si>
  <si>
    <t>Kamran Khan</t>
  </si>
  <si>
    <t>Mark Benvenuto</t>
  </si>
  <si>
    <t>Markus W.</t>
  </si>
  <si>
    <t>Mathias Stearn</t>
  </si>
  <si>
    <t>matt dannenberg</t>
  </si>
  <si>
    <t>Matt Kangas</t>
  </si>
  <si>
    <t xml:space="preserve">melissaosullivan </t>
  </si>
  <si>
    <t>Nitin Bhatt</t>
  </si>
  <si>
    <t>Randolph Tan</t>
  </si>
  <si>
    <t>Scott Hernandez</t>
  </si>
  <si>
    <t>Spencer Jackson</t>
  </si>
  <si>
    <t>Spencer T</t>
  </si>
  <si>
    <t xml:space="preserve">spencerjackson </t>
  </si>
  <si>
    <t>Stuart Larsen</t>
  </si>
  <si>
    <t>Tyler Brock</t>
  </si>
  <si>
    <t xml:space="preserve">yeaji.shin </t>
  </si>
  <si>
    <t>Row Labels</t>
  </si>
  <si>
    <t>(blank)</t>
  </si>
  <si>
    <t>Grand Total</t>
  </si>
  <si>
    <t>Column Labels</t>
  </si>
  <si>
    <t>Sum of LOC Per Component</t>
  </si>
  <si>
    <t>Total 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</si>
</sst>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" refreshedDate="42467.725919444441" createdVersion="5" refreshedVersion="5" minRefreshableVersion="3" recordCount="1480">
  <cacheSource type="worksheet">
    <worksheetSource ref="A1:F1048576" sheet="Sheet1"/>
  </cacheSource>
  <cacheFields count="6">
    <cacheField name="Contributor Name " numFmtId="0">
      <sharedItems containsBlank="1" count="41">
        <s v="Adam Comerford"/>
        <s v="Adam Midvidy"/>
        <s v="Alex "/>
        <s v="Alex Kleiman"/>
        <s v="Amalia Hawkins"/>
        <s v="Andrew Morrow"/>
        <s v="Andy Schwerin"/>
        <s v="Anil Kumar"/>
        <s v="Azat Khuzhin"/>
        <s v="Benety Goh"/>
        <s v="Craig Harris"/>
        <s v="David Storch"/>
        <s v="Eliot Horowitz"/>
        <s v="Eric Milkie"/>
        <s v="Ernie Hershey"/>
        <s v="Geert Bosch"/>
        <s v="Greg Studer"/>
        <s v="Hari Khalsa"/>
        <s v="Jason Rassi"/>
        <s v="Jim OLeary"/>
        <s v="Jonathan "/>
        <s v="Jonathan Reams"/>
        <s v="Justin Case"/>
        <s v="Kaloian Manassiev"/>
        <s v="Kamran Khan"/>
        <s v="Mark Benvenuto"/>
        <s v="Markus W."/>
        <s v="Mathias Stearn"/>
        <s v="matt dannenberg"/>
        <s v="Matt Kangas"/>
        <s v="melissaosullivan "/>
        <s v="Nitin Bhatt"/>
        <s v="Randolph Tan"/>
        <s v="Scott Hernandez"/>
        <s v="Spencer Jackson"/>
        <s v="Spencer T"/>
        <s v="spencerjackson "/>
        <s v="Stuart Larsen"/>
        <s v="Tyler Brock"/>
        <s v="yeaji.shin "/>
        <m/>
      </sharedItems>
    </cacheField>
    <cacheField name="Commit Hash " numFmtId="0">
      <sharedItems containsBlank="1"/>
    </cacheField>
    <cacheField name="Percentages Per Component" numFmtId="0">
      <sharedItems containsString="0" containsBlank="1" containsNumber="1" minValue="0" maxValue="1"/>
    </cacheField>
    <cacheField name="Components(Directories)" numFmtId="0">
      <sharedItems containsBlank="1" count="73">
        <m/>
        <s v="jstests/sharding/"/>
        <s v="src/mongo/shell/"/>
        <s v="src/mongo/util/"/>
        <s v="jstests/aggregation/bugs/"/>
        <s v="src/mongo/db/pipeline/"/>
        <s v="src/mongo/db/storage/heap1/"/>
        <s v="src/mongo/db/storage/"/>
        <s v="jstests/auth/"/>
        <s v="src/mongo/db/auth/"/>
        <s v="debian/"/>
        <s v="jstests/multiVersion/"/>
        <s v="src/mongo/db/commands/"/>
        <s v="src/mongo/base/"/>
        <s v="src/mongo/db/"/>
        <s v="site_scons/site_tools/"/>
        <s v="src/mongo/db/fts/"/>
        <s v="src/mongo/db/matcher/"/>
        <s v="src/mongo/db/sorter/"/>
        <s v="src/mongo/unittest/"/>
        <s v="src/mongo/util/net/"/>
        <s v="src/mongo/util/options_parser/"/>
        <s v="src/mongo/"/>
        <s v="src/third_party/s2/"/>
        <s v="src/third_party/v8-3.25/"/>
        <s v="src/third_party/v8/"/>
        <s v="src/third_party/"/>
        <s v="src/"/>
        <s v="src/mongo/db/repl/"/>
        <s v="src/mongo/dbtests/"/>
        <s v="src/mongo/bson/util/"/>
        <s v="src/mongo/tools/"/>
        <s v="jstests/tool/"/>
        <s v="src/mongo/logger/"/>
        <s v="jstests/core/"/>
        <s v="src/mongo/scripting/"/>
        <s v="src/mongo/db/query/"/>
        <s v="jstests/libs/config_files/"/>
        <s v="jstests/noPassthrough/"/>
        <s v="src/mongo/client/"/>
        <s v="src/mongo/db/concurrency/"/>
        <s v="src/mongo/db/catalog/"/>
        <s v="src/mongo/db/exec/"/>
        <s v="src/mongo/db/geo/"/>
        <s v="src/mongo/db/index/"/>
        <s v="src/mongo/db/ops/"/>
        <s v="src/mongo/db/storage/mmap_v1/"/>
        <s v="src/mongo/db/storage/rocks/"/>
        <s v="src/mongo/db/structure/btree/"/>
        <s v="src/mongo/db/structure/catalog/"/>
        <s v="src/mongo/db/structure/"/>
        <s v="src/mongo/s/"/>
        <s v="jstests/dur/"/>
        <s v="jstests/libs/"/>
        <s v="jstests/mmap_v1/"/>
        <s v="src/mongo/db/storage/mmap_v1/btree/"/>
        <s v="buildscripts/"/>
        <s v="src/mongo/bson/"/>
        <s v="src/mongo/client/examples/"/>
        <s v="rpm/"/>
        <s v="src/third_party/v8-3.25/src/"/>
        <s v="src/third_party/v8/src/"/>
        <s v="src/mongo/db/commands/write_commands/"/>
        <s v="src/mongo/db/storage/mmap_v1/catalog/"/>
        <s v="jstests/replsets/"/>
        <s v="src/mongo/dbtests/perf/"/>
        <s v="src/mongo/s/commands/"/>
        <s v="jstests/repl/"/>
        <s v="jstests/slow1/"/>
        <s v="jstests/noPassthroughWithMongod/"/>
        <s v="jstests/auth/lib/"/>
        <s v="jstests/ssl/"/>
        <s v="src/mongo/bson/mutable/"/>
      </sharedItems>
    </cacheField>
    <cacheField name="Total Lines of Code for Commit" numFmtId="0">
      <sharedItems containsBlank="1" containsMixedTypes="1" containsNumber="1" containsInteger="1" minValue="0" maxValue="34066"/>
    </cacheField>
    <cacheField name="LOC Per Component" numFmtId="0">
      <sharedItems containsBlank="1" containsMixedTypes="1" containsNumber="1" minValue="0" maxValue="7358.2560000000003" count="499">
        <e v="#VALUE!"/>
        <n v="0"/>
        <n v="29.58"/>
        <n v="21.369"/>
        <n v="6"/>
        <n v="106.572"/>
        <n v="321"/>
        <n v="34"/>
        <n v="227"/>
        <n v="29.757000000000001"/>
        <n v="9.2039999999999988"/>
        <n v="26.425000000000001"/>
        <n v="8.5399999999999991"/>
        <n v="1.8900000000000001"/>
        <n v="54.809999999999995"/>
        <n v="436.59"/>
        <n v="135.44999999999999"/>
        <n v="35.706000000000003"/>
        <n v="30.228000000000002"/>
        <n v="0.77700000000000002"/>
        <n v="147.11199999999999"/>
        <n v="110.593"/>
        <n v="10.879"/>
        <n v="3.3109999999999999"/>
        <n v="10.405999999999999"/>
        <n v="29.326000000000001"/>
        <n v="7.5680000000000005"/>
        <n v="0.94600000000000006"/>
        <n v="2.8380000000000001"/>
        <n v="1.419"/>
        <n v="1.8920000000000001"/>
        <n v="4.7300000000000004"/>
        <n v="5.6760000000000002"/>
        <n v="68.111999999999995"/>
        <n v="2.3650000000000002"/>
        <n v="6.149"/>
        <n v="256.36600000000004"/>
        <n v="11.352"/>
        <n v="41"/>
        <n v="2"/>
        <n v="87"/>
        <n v="136"/>
        <n v="169"/>
        <n v="1.8960000000000001"/>
        <n v="629.47199999999998"/>
        <n v="33"/>
        <n v="10"/>
        <n v="927"/>
        <n v="814"/>
        <n v="9.652000000000001"/>
        <n v="9.3290000000000006"/>
        <n v="13"/>
        <n v="9"/>
        <n v="55"/>
        <n v="31.626000000000001"/>
        <n v="31.311"/>
        <n v="4"/>
        <n v="774.18"/>
        <n v="7.0379999999999994"/>
        <n v="164.82900000000001"/>
        <n v="2.004"/>
        <n v="25"/>
        <n v="90"/>
        <n v="95.353999999999999"/>
        <n v="2.548"/>
        <n v="29"/>
        <n v="14"/>
        <n v="51.585000000000001"/>
        <n v="5.3579999999999997"/>
        <n v="3"/>
        <n v="305.27999999999997"/>
        <n v="12.401999999999999"/>
        <n v="376"/>
        <n v="8"/>
        <n v="15"/>
        <n v="45"/>
        <n v="40.015999999999998"/>
        <n v="81.862000000000009"/>
        <n v="44.544000000000004"/>
        <n v="129.28200000000001"/>
        <n v="7.5439999999999996"/>
        <n v="17.384"/>
        <n v="138.90799999999999"/>
        <n v="168"/>
        <n v="19"/>
        <n v="28"/>
        <n v="8.2080000000000002"/>
        <n v="45.738"/>
        <n v="42"/>
        <n v="65.069999999999993"/>
        <n v="62.66"/>
        <n v="50.610000000000007"/>
        <n v="243.41000000000003"/>
        <n v="4.82"/>
        <n v="74.709999999999994"/>
        <n v="12.05"/>
        <n v="9.64"/>
        <n v="286.78999999999996"/>
        <n v="16.87"/>
        <n v="21.689999999999998"/>
        <n v="31.33"/>
        <n v="53.019999999999996"/>
        <n v="563.94000000000005"/>
        <n v="542.25"/>
        <n v="248.23"/>
        <n v="19.684000000000001"/>
        <n v="7.03"/>
        <n v="18.277999999999999"/>
        <n v="656.60200000000009"/>
        <n v="12"/>
        <n v="40"/>
        <n v="3.1219999999999999"/>
        <n v="16.055999999999997"/>
        <n v="309.07799999999997"/>
        <n v="12.488"/>
        <n v="14.718"/>
        <n v="22.745999999999999"/>
        <n v="8.0279999999999987"/>
        <n v="6.6899999999999995"/>
        <n v="46.83"/>
        <n v="4.46"/>
        <n v="23"/>
        <n v="48.246000000000002"/>
        <n v="17.688000000000002"/>
        <n v="37.572000000000003"/>
        <n v="265.125"/>
        <n v="8.3849999999999998"/>
        <n v="51.987000000000002"/>
        <n v="5.59"/>
        <n v="2.2360000000000002"/>
        <n v="4.4720000000000004"/>
        <n v="12.856999999999999"/>
        <n v="13.416"/>
        <n v="239.81100000000001"/>
        <n v="24.036999999999999"/>
        <n v="43.042999999999999"/>
        <n v="131.36499999999998"/>
        <n v="17.329000000000001"/>
        <n v="2.6240000000000001"/>
        <n v="2595.136"/>
        <n v="20.992000000000001"/>
        <n v="64.152000000000001"/>
        <n v="121.176"/>
        <n v="520.34399999999994"/>
        <n v="199.584"/>
        <n v="32.076000000000001"/>
        <n v="7.1280000000000001"/>
        <n v="46.332000000000001"/>
        <n v="124.74000000000001"/>
        <n v="727.05599999999993"/>
        <n v="28.512"/>
        <n v="138.99600000000001"/>
        <n v="1389.96"/>
        <n v="135.43199999999999"/>
        <n v="12.212"/>
        <n v="129.64600000000002"/>
        <n v="37.421999999999997"/>
        <n v="4.5359999999999996"/>
        <n v="17"/>
        <n v="36.54"/>
        <n v="33.39"/>
        <n v="25.52"/>
        <n v="2.6399999999999997"/>
        <n v="59.664000000000001"/>
        <n v="36.075000000000003"/>
        <n v="288.60000000000002"/>
        <n v="3.0910000000000002"/>
        <n v="7.8979999999999997"/>
        <n v="67.827000000000012"/>
        <n v="512.14300000000003"/>
        <n v="401.06399999999996"/>
        <n v="90.27"/>
        <n v="0.35399999999999998"/>
        <n v="23.718"/>
        <n v="62.303999999999995"/>
        <n v="32.231999999999999"/>
        <n v="17.034000000000002"/>
        <n v="41.717999999999996"/>
        <n v="6.2219999999999995"/>
        <n v="4.4879999999999995"/>
        <n v="62"/>
        <n v="7"/>
        <n v="102"/>
        <n v="18"/>
        <n v="2.6480000000000001"/>
        <n v="32.438000000000002"/>
        <n v="295.58300000000003"/>
        <n v="45.372999999999998"/>
        <n v="111.47"/>
        <n v="9.7759999999999998"/>
        <n v="6.2080000000000002"/>
        <n v="3.2320000000000002"/>
        <n v="6.06"/>
        <n v="36.763999999999996"/>
        <n v="22.826000000000001"/>
        <n v="31.916"/>
        <n v="7.3"/>
        <n v="12.25"/>
        <n v="30.349999999999998"/>
        <n v="9.76"/>
        <n v="1.464"/>
        <n v="109.19"/>
        <n v="1.3419999999999999"/>
        <n v="0.74399999999999999"/>
        <n v="2.2530000000000001"/>
        <n v="20.493000000000002"/>
        <n v="14.553000000000001"/>
        <n v="1.4850000000000001"/>
        <n v="214.137"/>
        <n v="11.505000000000001"/>
        <n v="201"/>
        <n v="338.15199999999999"/>
        <n v="4.4719999999999995"/>
        <n v="0.68800000000000006"/>
        <n v="67"/>
        <n v="522"/>
        <n v="902.28499999999997"/>
        <n v="1.81"/>
        <n v="2032.944"/>
        <n v="2.0659999999999998"/>
        <n v="8.2639999999999993"/>
        <n v="1645.749"/>
        <n v="1442.8050000000001"/>
        <n v="69.762"/>
        <n v="6.3420000000000005"/>
        <n v="21"/>
        <n v="7.6580000000000004"/>
        <n v="3.5979999999999999"/>
        <n v="4.048"/>
        <n v="3.944"/>
        <n v="10.208"/>
        <n v="11.770000000000001"/>
        <n v="30.668000000000003"/>
        <n v="1.496"/>
        <n v="195.602"/>
        <n v="37.774000000000001"/>
        <n v="107.33799999999999"/>
        <n v="193.60000000000002"/>
        <n v="289.916"/>
        <n v="73.565999999999988"/>
        <n v="3294.1220000000003"/>
        <n v="253.39400000000001"/>
        <n v="4.0869999999999997"/>
        <n v="404.613"/>
        <n v="36.782999999999994"/>
        <n v="27.54"/>
        <n v="26.405999999999999"/>
        <n v="24.208000000000002"/>
        <n v="689.928"/>
        <n v="3988.268"/>
        <n v="580.99199999999996"/>
        <n v="54.467999999999996"/>
        <n v="36.311999999999998"/>
        <n v="411.536"/>
        <n v="242.08"/>
        <n v="7.3390000000000004"/>
        <n v="18.794999999999998"/>
        <n v="27.029"/>
        <n v="16.826000000000001"/>
        <n v="29.893000000000001"/>
        <n v="71.779000000000011"/>
        <n v="6.8019999999999996"/>
        <n v="238.46200000000002"/>
        <n v="68.132000000000005"/>
        <n v="817.58400000000006"/>
        <n v="7221.9920000000002"/>
        <n v="2146.1579999999999"/>
        <n v="5995.616"/>
        <n v="510.99"/>
        <n v="7358.2560000000003"/>
        <n v="2112.0920000000001"/>
        <n v="34.066000000000003"/>
        <n v="29.44"/>
        <n v="310.59199999999998"/>
        <n v="111.136"/>
        <n v="126.59199999999998"/>
        <n v="156.768"/>
        <n v="2.0760000000000001"/>
        <n v="516.40499999999997"/>
        <n v="53"/>
        <n v="14.040000000000001"/>
        <n v="3.9420000000000002"/>
        <n v="379"/>
        <n v="4.32"/>
        <n v="73.728000000000009"/>
        <n v="29.375999999999998"/>
        <n v="118.65599999999999"/>
        <n v="61.055999999999997"/>
        <n v="1"/>
        <n v="9.5849999999999991"/>
        <n v="7.6679999999999993"/>
        <n v="5.7510000000000003"/>
        <n v="5.1120000000000001"/>
        <n v="20.234999999999999"/>
        <n v="2.556"/>
        <n v="120.55799999999999"/>
        <n v="3.1949999999999998"/>
        <n v="15.088000000000001"/>
        <n v="30.866000000000003"/>
        <n v="1.617"/>
        <n v="221.529"/>
        <n v="7.6230000000000002"/>
        <n v="51.84"/>
        <n v="20.96"/>
        <n v="0.72"/>
        <n v="4.4800000000000004"/>
        <n v="1.7599999999999998"/>
        <n v="214.06099999999998"/>
        <n v="12.712"/>
        <n v="7.3120000000000003"/>
        <n v="242.667"/>
        <n v="3.1990000000000003"/>
        <n v="0.91400000000000003"/>
        <n v="22.85"/>
        <n v="100.54"/>
        <n v="2.2850000000000001"/>
        <n v="29.248000000000001"/>
        <n v="18.737000000000002"/>
        <n v="24.678000000000001"/>
        <n v="1.8280000000000001"/>
        <n v="3.12"/>
        <n v="6.24"/>
        <n v="390"/>
        <n v="19.344000000000001"/>
        <n v="141.024"/>
        <n v="61.776000000000003"/>
        <n v="1371.252"/>
        <n v="2.7480000000000002"/>
        <n v="5.9399999999999995"/>
        <n v="1.98"/>
        <n v="2.0880000000000001"/>
        <n v="11.73"/>
        <n v="464.1"/>
        <n v="18.869999999999997"/>
        <n v="7.1400000000000006"/>
        <n v="387"/>
        <n v="4.3919999999999995"/>
        <n v="67.536000000000001"/>
        <n v="19.404"/>
        <n v="10.943999999999999"/>
        <n v="5.58"/>
        <n v="1.998"/>
        <n v="326.673"/>
        <n v="3.6629999999999998"/>
        <n v="42.075000000000003"/>
        <n v="2.88"/>
        <n v="0.69000000000000006"/>
        <n v="303.60000000000002"/>
        <n v="31.74"/>
        <n v="315.33"/>
        <n v="25.529999999999998"/>
        <n v="7.9379999999999997"/>
        <n v="19.035"/>
        <n v="16"/>
        <n v="2.9279999999999999"/>
        <n v="10.247999999999999"/>
        <n v="4.2959999999999994"/>
        <n v="6.48"/>
        <n v="22"/>
        <n v="0.77500000000000002"/>
        <n v="151.9"/>
        <n v="2.0150000000000001"/>
        <n v="126"/>
        <n v="112"/>
        <n v="22.204000000000001"/>
        <n v="404.36899999999997"/>
        <n v="35"/>
        <n v="170"/>
        <n v="296"/>
        <n v="16.308"/>
        <n v="55.944000000000003"/>
        <n v="35.532000000000004"/>
        <n v="239.822"/>
        <n v="1.9359999999999999"/>
        <n v="63"/>
        <n v="5"/>
        <n v="432.16199999999998"/>
        <n v="19.478999999999999"/>
        <n v="0.90600000000000003"/>
        <n v="421.73599999999999"/>
        <n v="19.491999999999997"/>
        <n v="1.329"/>
        <n v="28.942"/>
        <n v="16.236000000000001"/>
        <n v="5.742"/>
        <n v="22.715"/>
        <n v="20.79"/>
        <n v="11.385"/>
        <n v="596"/>
        <n v="25.349999999999998"/>
        <n v="4.62"/>
        <n v="5.07"/>
        <n v="20.904"/>
        <n v="3.09"/>
        <n v="6.8999999999999995"/>
        <n v="35.915999999999997"/>
        <n v="5.0430000000000001"/>
        <n v="10.707000000000001"/>
        <n v="8.9009999999999998"/>
        <n v="13.372999999999999"/>
        <n v="9.9760000000000009"/>
        <n v="125.904"/>
        <n v="45.923999999999999"/>
        <n v="4.76"/>
        <n v="5.23"/>
        <n v="46"/>
        <n v="254.321"/>
        <n v="0.78900000000000003"/>
        <n v="0.97199999999999998"/>
        <n v="3.024"/>
        <n v="32.924999999999997"/>
        <n v="42.000000000000007"/>
        <n v="13.236000000000001"/>
        <n v="2.206"/>
        <n v="1.103"/>
        <n v="56.252999999999993"/>
        <n v="36.399000000000001"/>
        <n v="323.17899999999997"/>
        <n v="4.4119999999999999"/>
        <n v="661.8"/>
        <n v="12.875999999999999"/>
        <n v="2.1459999999999999"/>
        <n v="1.073"/>
        <n v="56.869"/>
        <n v="47.211999999999996"/>
        <n v="322.97300000000001"/>
        <n v="4.2919999999999998"/>
        <n v="621.26699999999994"/>
        <n v="19.57"/>
        <n v="4.2749999999999995"/>
        <n v="57.949999999999996"/>
        <n v="12.920000000000002"/>
        <n v="19.064999999999998"/>
        <n v="4.1849999999999996"/>
        <n v="56.915999999999997"/>
        <n v="12.648000000000001"/>
        <n v="161"/>
        <n v="142"/>
        <n v="129"/>
        <n v="113"/>
        <n v="179"/>
        <n v="83"/>
        <n v="114"/>
        <n v="15.263999999999999"/>
        <n v="16.704000000000001"/>
        <n v="29.096999999999998"/>
        <n v="31.842000000000002"/>
        <n v="36"/>
        <n v="91"/>
        <n v="177"/>
        <n v="223"/>
        <n v="208.00799999999998"/>
        <n v="7.7759999999999998"/>
        <n v="96"/>
        <n v="73.643999999999991"/>
        <n v="2.2799999999999998"/>
        <n v="167"/>
        <n v="17.864000000000001"/>
        <n v="26.091999999999999"/>
        <n v="0.77200000000000002"/>
        <n v="3.2240000000000002"/>
        <n v="401.38799999999998"/>
        <n v="1.2090000000000001"/>
        <n v="55.104000000000006"/>
        <n v="0.49199999999999999"/>
        <n v="16.727999999999998"/>
        <n v="28.7"/>
        <n v="62.648000000000003"/>
        <n v="259"/>
        <n v="14.175000000000001"/>
        <n v="6.8040000000000003"/>
        <n v="38.43"/>
        <n v="3.528"/>
        <n v="2.8319999999999999"/>
        <n v="9.1560000000000006"/>
        <n v="8.9639999999999986"/>
        <n v="304.77600000000001"/>
        <n v="169.32000000000002"/>
        <n v="10.458"/>
        <n v="1.494"/>
        <n v="0.498"/>
        <n v="135"/>
        <n v="214"/>
        <n v="6.3599999999999994"/>
        <n v="37.841999999999999"/>
        <n v="2.12"/>
        <n v="6.5720000000000001"/>
        <n v="447.75"/>
        <n v="1.8"/>
        <n v="1248.048"/>
        <n v="24.396000000000001"/>
        <n v="8.9879999999999995"/>
        <n v="19.84"/>
        <n v="99.820000000000007"/>
        <n v="35.03"/>
        <n v="75"/>
        <n v="4.83"/>
        <n v="10.15500000000000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0">
  <r>
    <x v="0"/>
    <m/>
    <m/>
    <x v="0"/>
    <s v="Total Lines of Code for Commit"/>
    <x v="0"/>
  </r>
  <r>
    <x v="0"/>
    <s v="fbefd671108328bffd9ca71415ac03a7f521700b"/>
    <m/>
    <x v="0"/>
    <n v="51"/>
    <x v="1"/>
  </r>
  <r>
    <x v="0"/>
    <m/>
    <m/>
    <x v="0"/>
    <n v="51"/>
    <x v="1"/>
  </r>
  <r>
    <x v="0"/>
    <m/>
    <n v="0.57999999999999996"/>
    <x v="1"/>
    <n v="51"/>
    <x v="2"/>
  </r>
  <r>
    <x v="0"/>
    <m/>
    <n v="0.41899999999999998"/>
    <x v="2"/>
    <n v="51"/>
    <x v="3"/>
  </r>
  <r>
    <x v="1"/>
    <m/>
    <m/>
    <x v="0"/>
    <n v="51"/>
    <x v="1"/>
  </r>
  <r>
    <x v="1"/>
    <s v="396380291e600f9d72d2e405f7b7cb4e8b7d4811"/>
    <m/>
    <x v="0"/>
    <n v="6"/>
    <x v="1"/>
  </r>
  <r>
    <x v="1"/>
    <m/>
    <m/>
    <x v="0"/>
    <n v="6"/>
    <x v="1"/>
  </r>
  <r>
    <x v="1"/>
    <m/>
    <n v="1"/>
    <x v="3"/>
    <n v="6"/>
    <x v="4"/>
  </r>
  <r>
    <x v="1"/>
    <m/>
    <m/>
    <x v="0"/>
    <n v="6"/>
    <x v="1"/>
  </r>
  <r>
    <x v="1"/>
    <s v="b92932d2c00795932014dcc500d7ec45181c7c82"/>
    <m/>
    <x v="0"/>
    <n v="6"/>
    <x v="1"/>
  </r>
  <r>
    <x v="1"/>
    <m/>
    <m/>
    <x v="0"/>
    <n v="6"/>
    <x v="1"/>
  </r>
  <r>
    <x v="1"/>
    <m/>
    <n v="1"/>
    <x v="4"/>
    <n v="6"/>
    <x v="4"/>
  </r>
  <r>
    <x v="1"/>
    <m/>
    <m/>
    <x v="0"/>
    <n v="6"/>
    <x v="1"/>
  </r>
  <r>
    <x v="1"/>
    <s v="308af33f76d1e15c105f04ea762f8951b47c5168"/>
    <m/>
    <x v="0"/>
    <n v="428"/>
    <x v="1"/>
  </r>
  <r>
    <x v="1"/>
    <m/>
    <m/>
    <x v="0"/>
    <n v="428"/>
    <x v="1"/>
  </r>
  <r>
    <x v="1"/>
    <m/>
    <n v="0.249"/>
    <x v="4"/>
    <n v="428"/>
    <x v="5"/>
  </r>
  <r>
    <x v="1"/>
    <m/>
    <n v="0.75"/>
    <x v="5"/>
    <n v="428"/>
    <x v="6"/>
  </r>
  <r>
    <x v="2"/>
    <m/>
    <m/>
    <x v="0"/>
    <n v="428"/>
    <x v="1"/>
  </r>
  <r>
    <x v="2"/>
    <s v="c9ac1d84e13e9cd045ce1ad4385a6f55f54c755c"/>
    <m/>
    <x v="0"/>
    <n v="34"/>
    <x v="1"/>
  </r>
  <r>
    <x v="2"/>
    <m/>
    <m/>
    <x v="0"/>
    <n v="34"/>
    <x v="1"/>
  </r>
  <r>
    <x v="2"/>
    <m/>
    <n v="1"/>
    <x v="6"/>
    <n v="34"/>
    <x v="7"/>
  </r>
  <r>
    <x v="2"/>
    <m/>
    <m/>
    <x v="0"/>
    <n v="34"/>
    <x v="1"/>
  </r>
  <r>
    <x v="2"/>
    <s v="43298cf9b3a6239334676c4b7098b01dd1e32c99"/>
    <m/>
    <x v="0"/>
    <n v="227"/>
    <x v="1"/>
  </r>
  <r>
    <x v="2"/>
    <m/>
    <m/>
    <x v="0"/>
    <n v="227"/>
    <x v="1"/>
  </r>
  <r>
    <x v="2"/>
    <m/>
    <n v="1"/>
    <x v="7"/>
    <n v="227"/>
    <x v="8"/>
  </r>
  <r>
    <x v="3"/>
    <m/>
    <m/>
    <x v="0"/>
    <n v="227"/>
    <x v="1"/>
  </r>
  <r>
    <x v="3"/>
    <s v="c9ac1d84e13e9cd045ce1ad4385a6f55f54c755c"/>
    <m/>
    <x v="0"/>
    <n v="34"/>
    <x v="1"/>
  </r>
  <r>
    <x v="3"/>
    <m/>
    <m/>
    <x v="0"/>
    <n v="34"/>
    <x v="1"/>
  </r>
  <r>
    <x v="3"/>
    <m/>
    <n v="1"/>
    <x v="6"/>
    <n v="34"/>
    <x v="7"/>
  </r>
  <r>
    <x v="4"/>
    <m/>
    <m/>
    <x v="0"/>
    <n v="34"/>
    <x v="1"/>
  </r>
  <r>
    <x v="4"/>
    <s v="5e515de16fe1eac1f7079a2a95aa9e4f716ee3ec"/>
    <m/>
    <x v="0"/>
    <n v="39"/>
    <x v="1"/>
  </r>
  <r>
    <x v="4"/>
    <m/>
    <m/>
    <x v="0"/>
    <n v="39"/>
    <x v="1"/>
  </r>
  <r>
    <x v="4"/>
    <m/>
    <n v="0.76300000000000001"/>
    <x v="8"/>
    <n v="39"/>
    <x v="9"/>
  </r>
  <r>
    <x v="4"/>
    <m/>
    <n v="0.23599999999999999"/>
    <x v="9"/>
    <n v="39"/>
    <x v="10"/>
  </r>
  <r>
    <x v="4"/>
    <m/>
    <m/>
    <x v="0"/>
    <n v="39"/>
    <x v="1"/>
  </r>
  <r>
    <x v="4"/>
    <s v="9b93692f665a506dcc00ed989eb1f31741dea53c"/>
    <m/>
    <x v="0"/>
    <n v="35"/>
    <x v="1"/>
  </r>
  <r>
    <x v="4"/>
    <m/>
    <m/>
    <x v="0"/>
    <n v="35"/>
    <x v="1"/>
  </r>
  <r>
    <x v="4"/>
    <m/>
    <n v="0.755"/>
    <x v="8"/>
    <n v="35"/>
    <x v="11"/>
  </r>
  <r>
    <x v="4"/>
    <m/>
    <n v="0.24399999999999999"/>
    <x v="9"/>
    <n v="35"/>
    <x v="12"/>
  </r>
  <r>
    <x v="4"/>
    <m/>
    <m/>
    <x v="0"/>
    <n v="35"/>
    <x v="1"/>
  </r>
  <r>
    <x v="4"/>
    <s v="3f6f0879b9cadcdc7763427a578151136c256e1f"/>
    <m/>
    <x v="0"/>
    <n v="630"/>
    <x v="1"/>
  </r>
  <r>
    <x v="4"/>
    <m/>
    <m/>
    <x v="0"/>
    <n v="630"/>
    <x v="1"/>
  </r>
  <r>
    <x v="4"/>
    <m/>
    <n v="3.0000000000000001E-3"/>
    <x v="10"/>
    <n v="630"/>
    <x v="13"/>
  </r>
  <r>
    <x v="4"/>
    <m/>
    <n v="8.6999999999999994E-2"/>
    <x v="8"/>
    <n v="630"/>
    <x v="14"/>
  </r>
  <r>
    <x v="4"/>
    <m/>
    <n v="0.69299999999999995"/>
    <x v="11"/>
    <n v="630"/>
    <x v="15"/>
  </r>
  <r>
    <x v="4"/>
    <m/>
    <n v="0.215"/>
    <x v="2"/>
    <n v="630"/>
    <x v="16"/>
  </r>
  <r>
    <x v="4"/>
    <m/>
    <m/>
    <x v="0"/>
    <n v="630"/>
    <x v="1"/>
  </r>
  <r>
    <x v="4"/>
    <s v="6c9e9a907352ca91a72c2818637506e9f7a42421"/>
    <m/>
    <x v="0"/>
    <n v="66"/>
    <x v="1"/>
  </r>
  <r>
    <x v="4"/>
    <m/>
    <m/>
    <x v="0"/>
    <n v="66"/>
    <x v="1"/>
  </r>
  <r>
    <x v="4"/>
    <m/>
    <n v="0.54100000000000004"/>
    <x v="9"/>
    <n v="66"/>
    <x v="17"/>
  </r>
  <r>
    <x v="4"/>
    <m/>
    <n v="0.45800000000000002"/>
    <x v="12"/>
    <n v="66"/>
    <x v="18"/>
  </r>
  <r>
    <x v="4"/>
    <m/>
    <m/>
    <x v="0"/>
    <n v="66"/>
    <x v="1"/>
  </r>
  <r>
    <x v="4"/>
    <s v="f2d47ee02a94f56b29e1874aebf8ae4dca222d2e"/>
    <m/>
    <x v="0"/>
    <n v="259"/>
    <x v="1"/>
  </r>
  <r>
    <x v="4"/>
    <m/>
    <m/>
    <x v="0"/>
    <n v="259"/>
    <x v="1"/>
  </r>
  <r>
    <x v="4"/>
    <m/>
    <n v="3.0000000000000001E-3"/>
    <x v="13"/>
    <n v="259"/>
    <x v="19"/>
  </r>
  <r>
    <x v="4"/>
    <m/>
    <n v="0.56799999999999995"/>
    <x v="9"/>
    <n v="259"/>
    <x v="20"/>
  </r>
  <r>
    <x v="4"/>
    <m/>
    <n v="0.42699999999999999"/>
    <x v="14"/>
    <n v="259"/>
    <x v="21"/>
  </r>
  <r>
    <x v="5"/>
    <m/>
    <m/>
    <x v="0"/>
    <n v="259"/>
    <x v="1"/>
  </r>
  <r>
    <x v="5"/>
    <s v="804423e1b6436096576e9476c42e4f68c77e0535"/>
    <m/>
    <x v="0"/>
    <n v="94"/>
    <x v="1"/>
  </r>
  <r>
    <x v="5"/>
    <m/>
    <m/>
    <x v="0"/>
    <n v="94"/>
    <x v="1"/>
  </r>
  <r>
    <x v="5"/>
    <m/>
    <m/>
    <x v="0"/>
    <n v="94"/>
    <x v="1"/>
  </r>
  <r>
    <x v="5"/>
    <s v="3982b2f3accac0a441f6a8eb71190ed49fcdbb06"/>
    <m/>
    <x v="0"/>
    <n v="7"/>
    <x v="1"/>
  </r>
  <r>
    <x v="5"/>
    <m/>
    <m/>
    <x v="0"/>
    <n v="7"/>
    <x v="1"/>
  </r>
  <r>
    <x v="5"/>
    <m/>
    <m/>
    <x v="0"/>
    <n v="7"/>
    <x v="1"/>
  </r>
  <r>
    <x v="5"/>
    <s v="a6a55dfeb3ce0edebc7d58a119b41fe590b61e07"/>
    <m/>
    <x v="0"/>
    <n v="77"/>
    <x v="1"/>
  </r>
  <r>
    <x v="5"/>
    <m/>
    <m/>
    <x v="0"/>
    <n v="77"/>
    <x v="1"/>
  </r>
  <r>
    <x v="5"/>
    <m/>
    <m/>
    <x v="0"/>
    <n v="77"/>
    <x v="1"/>
  </r>
  <r>
    <x v="5"/>
    <s v="ef4f60e3951929a7b16cf8920216310ecc58cc49"/>
    <m/>
    <x v="0"/>
    <n v="473"/>
    <x v="1"/>
  </r>
  <r>
    <x v="5"/>
    <m/>
    <m/>
    <x v="0"/>
    <n v="473"/>
    <x v="1"/>
  </r>
  <r>
    <x v="5"/>
    <m/>
    <n v="2.3E-2"/>
    <x v="15"/>
    <n v="473"/>
    <x v="22"/>
  </r>
  <r>
    <x v="5"/>
    <m/>
    <n v="7.0000000000000001E-3"/>
    <x v="16"/>
    <n v="473"/>
    <x v="23"/>
  </r>
  <r>
    <x v="5"/>
    <m/>
    <n v="2.1999999999999999E-2"/>
    <x v="17"/>
    <n v="473"/>
    <x v="24"/>
  </r>
  <r>
    <x v="5"/>
    <m/>
    <n v="6.2E-2"/>
    <x v="5"/>
    <n v="473"/>
    <x v="25"/>
  </r>
  <r>
    <x v="5"/>
    <m/>
    <n v="1.6E-2"/>
    <x v="18"/>
    <n v="473"/>
    <x v="26"/>
  </r>
  <r>
    <x v="5"/>
    <m/>
    <n v="2E-3"/>
    <x v="14"/>
    <n v="473"/>
    <x v="27"/>
  </r>
  <r>
    <x v="5"/>
    <m/>
    <n v="6.0000000000000001E-3"/>
    <x v="2"/>
    <n v="473"/>
    <x v="28"/>
  </r>
  <r>
    <x v="5"/>
    <m/>
    <n v="3.0000000000000001E-3"/>
    <x v="19"/>
    <n v="473"/>
    <x v="29"/>
  </r>
  <r>
    <x v="5"/>
    <m/>
    <n v="4.0000000000000001E-3"/>
    <x v="20"/>
    <n v="473"/>
    <x v="30"/>
  </r>
  <r>
    <x v="5"/>
    <m/>
    <n v="0.01"/>
    <x v="21"/>
    <n v="473"/>
    <x v="31"/>
  </r>
  <r>
    <x v="5"/>
    <m/>
    <n v="1.2E-2"/>
    <x v="3"/>
    <n v="473"/>
    <x v="32"/>
  </r>
  <r>
    <x v="5"/>
    <m/>
    <n v="0.14399999999999999"/>
    <x v="22"/>
    <n v="473"/>
    <x v="33"/>
  </r>
  <r>
    <x v="5"/>
    <m/>
    <n v="5.0000000000000001E-3"/>
    <x v="23"/>
    <n v="473"/>
    <x v="34"/>
  </r>
  <r>
    <x v="5"/>
    <m/>
    <n v="1.2999999999999999E-2"/>
    <x v="24"/>
    <n v="473"/>
    <x v="35"/>
  </r>
  <r>
    <x v="5"/>
    <m/>
    <n v="1.2E-2"/>
    <x v="25"/>
    <n v="473"/>
    <x v="32"/>
  </r>
  <r>
    <x v="5"/>
    <m/>
    <n v="0.54200000000000004"/>
    <x v="26"/>
    <n v="473"/>
    <x v="36"/>
  </r>
  <r>
    <x v="5"/>
    <m/>
    <n v="2.4E-2"/>
    <x v="27"/>
    <n v="473"/>
    <x v="37"/>
  </r>
  <r>
    <x v="6"/>
    <m/>
    <m/>
    <x v="0"/>
    <n v="473"/>
    <x v="1"/>
  </r>
  <r>
    <x v="6"/>
    <s v="36841f1ebc321efbcccc9a55713948eb3fa7590a"/>
    <m/>
    <x v="0"/>
    <n v="41"/>
    <x v="1"/>
  </r>
  <r>
    <x v="6"/>
    <m/>
    <m/>
    <x v="0"/>
    <n v="41"/>
    <x v="1"/>
  </r>
  <r>
    <x v="6"/>
    <m/>
    <n v="1"/>
    <x v="28"/>
    <n v="41"/>
    <x v="38"/>
  </r>
  <r>
    <x v="6"/>
    <m/>
    <m/>
    <x v="0"/>
    <n v="41"/>
    <x v="1"/>
  </r>
  <r>
    <x v="6"/>
    <s v="62b83d55984e91e8fa46614f2f37465baf8978aa"/>
    <m/>
    <x v="0"/>
    <n v="2"/>
    <x v="1"/>
  </r>
  <r>
    <x v="6"/>
    <m/>
    <m/>
    <x v="0"/>
    <n v="2"/>
    <x v="1"/>
  </r>
  <r>
    <x v="6"/>
    <m/>
    <n v="1"/>
    <x v="28"/>
    <n v="2"/>
    <x v="39"/>
  </r>
  <r>
    <x v="6"/>
    <m/>
    <m/>
    <x v="0"/>
    <n v="2"/>
    <x v="1"/>
  </r>
  <r>
    <x v="6"/>
    <s v="3a35b4992f31d6102e38bd6a18965570b0ddf985"/>
    <m/>
    <x v="0"/>
    <n v="87"/>
    <x v="1"/>
  </r>
  <r>
    <x v="6"/>
    <m/>
    <m/>
    <x v="0"/>
    <n v="87"/>
    <x v="1"/>
  </r>
  <r>
    <x v="6"/>
    <m/>
    <n v="1"/>
    <x v="28"/>
    <n v="87"/>
    <x v="40"/>
  </r>
  <r>
    <x v="6"/>
    <m/>
    <m/>
    <x v="0"/>
    <n v="87"/>
    <x v="1"/>
  </r>
  <r>
    <x v="6"/>
    <s v="bd82779747f79f3a634df748a09bfa40c557b1bf"/>
    <m/>
    <x v="0"/>
    <n v="136"/>
    <x v="1"/>
  </r>
  <r>
    <x v="6"/>
    <m/>
    <m/>
    <x v="0"/>
    <n v="136"/>
    <x v="1"/>
  </r>
  <r>
    <x v="6"/>
    <m/>
    <n v="1"/>
    <x v="19"/>
    <n v="136"/>
    <x v="41"/>
  </r>
  <r>
    <x v="6"/>
    <m/>
    <m/>
    <x v="0"/>
    <n v="136"/>
    <x v="1"/>
  </r>
  <r>
    <x v="6"/>
    <s v="e6b3d2e012cee172066677af1ab936811282bfbb"/>
    <m/>
    <x v="0"/>
    <n v="169"/>
    <x v="1"/>
  </r>
  <r>
    <x v="6"/>
    <m/>
    <m/>
    <x v="0"/>
    <n v="169"/>
    <x v="1"/>
  </r>
  <r>
    <x v="6"/>
    <m/>
    <n v="1"/>
    <x v="28"/>
    <n v="169"/>
    <x v="42"/>
  </r>
  <r>
    <x v="6"/>
    <m/>
    <m/>
    <x v="0"/>
    <n v="169"/>
    <x v="1"/>
  </r>
  <r>
    <x v="6"/>
    <s v="9130687a561a3020ba3f1c408fb2f6d47af46a71"/>
    <m/>
    <x v="0"/>
    <n v="632"/>
    <x v="1"/>
  </r>
  <r>
    <x v="6"/>
    <m/>
    <m/>
    <x v="0"/>
    <n v="632"/>
    <x v="1"/>
  </r>
  <r>
    <x v="6"/>
    <m/>
    <n v="3.0000000000000001E-3"/>
    <x v="13"/>
    <n v="632"/>
    <x v="43"/>
  </r>
  <r>
    <x v="6"/>
    <m/>
    <n v="0.996"/>
    <x v="28"/>
    <n v="632"/>
    <x v="44"/>
  </r>
  <r>
    <x v="6"/>
    <m/>
    <m/>
    <x v="0"/>
    <n v="632"/>
    <x v="1"/>
  </r>
  <r>
    <x v="6"/>
    <s v="fcab456c204a1c5eccfc3d700337cb5bff0621fc"/>
    <m/>
    <x v="0"/>
    <n v="33"/>
    <x v="1"/>
  </r>
  <r>
    <x v="6"/>
    <m/>
    <m/>
    <x v="0"/>
    <n v="33"/>
    <x v="1"/>
  </r>
  <r>
    <x v="6"/>
    <m/>
    <n v="1"/>
    <x v="28"/>
    <n v="33"/>
    <x v="45"/>
  </r>
  <r>
    <x v="6"/>
    <m/>
    <m/>
    <x v="0"/>
    <n v="33"/>
    <x v="1"/>
  </r>
  <r>
    <x v="6"/>
    <s v="33bfa479a3ec71230aad30ccc1ab9ac55794ca20"/>
    <m/>
    <x v="0"/>
    <n v="10"/>
    <x v="1"/>
  </r>
  <r>
    <x v="6"/>
    <m/>
    <m/>
    <x v="0"/>
    <n v="10"/>
    <x v="1"/>
  </r>
  <r>
    <x v="6"/>
    <m/>
    <n v="1"/>
    <x v="28"/>
    <n v="10"/>
    <x v="46"/>
  </r>
  <r>
    <x v="6"/>
    <m/>
    <m/>
    <x v="0"/>
    <n v="10"/>
    <x v="1"/>
  </r>
  <r>
    <x v="6"/>
    <s v="deeb8bc5d608cc42300ff4407f3c4dac69e73d17"/>
    <m/>
    <x v="0"/>
    <n v="927"/>
    <x v="1"/>
  </r>
  <r>
    <x v="6"/>
    <m/>
    <m/>
    <x v="0"/>
    <n v="927"/>
    <x v="1"/>
  </r>
  <r>
    <x v="6"/>
    <m/>
    <n v="1"/>
    <x v="28"/>
    <n v="927"/>
    <x v="47"/>
  </r>
  <r>
    <x v="6"/>
    <m/>
    <m/>
    <x v="0"/>
    <n v="927"/>
    <x v="1"/>
  </r>
  <r>
    <x v="6"/>
    <s v="ba71ad619c49f84ee8179227d16ecc79a65ab535"/>
    <m/>
    <x v="0"/>
    <n v="814"/>
    <x v="1"/>
  </r>
  <r>
    <x v="6"/>
    <m/>
    <m/>
    <x v="0"/>
    <n v="814"/>
    <x v="1"/>
  </r>
  <r>
    <x v="6"/>
    <m/>
    <n v="1"/>
    <x v="28"/>
    <n v="814"/>
    <x v="48"/>
  </r>
  <r>
    <x v="6"/>
    <m/>
    <m/>
    <x v="0"/>
    <n v="814"/>
    <x v="1"/>
  </r>
  <r>
    <x v="6"/>
    <s v="f177ab123607fc490bf4296fa88d605c8be6a01c"/>
    <m/>
    <x v="0"/>
    <n v="19"/>
    <x v="1"/>
  </r>
  <r>
    <x v="6"/>
    <m/>
    <m/>
    <x v="0"/>
    <n v="19"/>
    <x v="1"/>
  </r>
  <r>
    <x v="6"/>
    <m/>
    <n v="0.50800000000000001"/>
    <x v="28"/>
    <n v="19"/>
    <x v="49"/>
  </r>
  <r>
    <x v="6"/>
    <m/>
    <n v="0.49099999999999999"/>
    <x v="19"/>
    <n v="19"/>
    <x v="50"/>
  </r>
  <r>
    <x v="6"/>
    <m/>
    <m/>
    <x v="0"/>
    <n v="19"/>
    <x v="1"/>
  </r>
  <r>
    <x v="6"/>
    <s v="1d2bba92453e709ed62cfb21bb084edf4f754dd3"/>
    <m/>
    <x v="0"/>
    <n v="6"/>
    <x v="1"/>
  </r>
  <r>
    <x v="6"/>
    <m/>
    <m/>
    <x v="0"/>
    <n v="6"/>
    <x v="1"/>
  </r>
  <r>
    <x v="6"/>
    <m/>
    <n v="1"/>
    <x v="3"/>
    <n v="6"/>
    <x v="4"/>
  </r>
  <r>
    <x v="6"/>
    <m/>
    <m/>
    <x v="0"/>
    <n v="6"/>
    <x v="1"/>
  </r>
  <r>
    <x v="6"/>
    <s v="d7d72deffcbe47d486715e56df72fa470738bc69"/>
    <m/>
    <x v="0"/>
    <n v="13"/>
    <x v="1"/>
  </r>
  <r>
    <x v="6"/>
    <m/>
    <m/>
    <x v="0"/>
    <n v="13"/>
    <x v="1"/>
  </r>
  <r>
    <x v="6"/>
    <m/>
    <n v="1"/>
    <x v="14"/>
    <n v="13"/>
    <x v="51"/>
  </r>
  <r>
    <x v="6"/>
    <m/>
    <m/>
    <x v="0"/>
    <n v="13"/>
    <x v="1"/>
  </r>
  <r>
    <x v="6"/>
    <s v="4a81cb9824987b0e4e534091d3f3dd4a01149d98"/>
    <m/>
    <x v="0"/>
    <n v="9"/>
    <x v="1"/>
  </r>
  <r>
    <x v="6"/>
    <m/>
    <m/>
    <x v="0"/>
    <n v="9"/>
    <x v="1"/>
  </r>
  <r>
    <x v="6"/>
    <m/>
    <n v="1"/>
    <x v="29"/>
    <n v="9"/>
    <x v="52"/>
  </r>
  <r>
    <x v="6"/>
    <m/>
    <m/>
    <x v="0"/>
    <n v="9"/>
    <x v="1"/>
  </r>
  <r>
    <x v="6"/>
    <s v="eebd60e8f6a531fa974f93a396b73dbfdbe695cd"/>
    <m/>
    <x v="0"/>
    <n v="55"/>
    <x v="1"/>
  </r>
  <r>
    <x v="6"/>
    <m/>
    <m/>
    <x v="0"/>
    <n v="55"/>
    <x v="1"/>
  </r>
  <r>
    <x v="6"/>
    <m/>
    <n v="1"/>
    <x v="19"/>
    <n v="55"/>
    <x v="53"/>
  </r>
  <r>
    <x v="6"/>
    <m/>
    <m/>
    <x v="0"/>
    <n v="55"/>
    <x v="1"/>
  </r>
  <r>
    <x v="6"/>
    <s v="9dbdefb125b07db9d9801b80d525f9a954bec5f2"/>
    <m/>
    <x v="0"/>
    <n v="63"/>
    <x v="1"/>
  </r>
  <r>
    <x v="6"/>
    <m/>
    <m/>
    <x v="0"/>
    <n v="63"/>
    <x v="1"/>
  </r>
  <r>
    <x v="6"/>
    <m/>
    <n v="0.502"/>
    <x v="28"/>
    <n v="63"/>
    <x v="54"/>
  </r>
  <r>
    <x v="6"/>
    <m/>
    <n v="0.497"/>
    <x v="20"/>
    <n v="63"/>
    <x v="55"/>
  </r>
  <r>
    <x v="6"/>
    <m/>
    <m/>
    <x v="0"/>
    <n v="63"/>
    <x v="1"/>
  </r>
  <r>
    <x v="6"/>
    <s v="0239597c2a2f1689a2969acd9b776dad3582ac7e"/>
    <m/>
    <x v="0"/>
    <n v="4"/>
    <x v="1"/>
  </r>
  <r>
    <x v="6"/>
    <m/>
    <m/>
    <x v="0"/>
    <n v="4"/>
    <x v="1"/>
  </r>
  <r>
    <x v="6"/>
    <m/>
    <n v="1"/>
    <x v="28"/>
    <n v="4"/>
    <x v="56"/>
  </r>
  <r>
    <x v="6"/>
    <m/>
    <m/>
    <x v="0"/>
    <n v="4"/>
    <x v="1"/>
  </r>
  <r>
    <x v="6"/>
    <s v="e4b98296f8062d2f522a9cd129de795dd4616745"/>
    <m/>
    <x v="0"/>
    <n v="782"/>
    <x v="1"/>
  </r>
  <r>
    <x v="6"/>
    <m/>
    <m/>
    <x v="0"/>
    <n v="782"/>
    <x v="1"/>
  </r>
  <r>
    <x v="6"/>
    <m/>
    <n v="0.99"/>
    <x v="28"/>
    <n v="782"/>
    <x v="57"/>
  </r>
  <r>
    <x v="6"/>
    <m/>
    <n v="8.9999999999999993E-3"/>
    <x v="20"/>
    <n v="782"/>
    <x v="58"/>
  </r>
  <r>
    <x v="6"/>
    <m/>
    <m/>
    <x v="0"/>
    <n v="782"/>
    <x v="1"/>
  </r>
  <r>
    <x v="6"/>
    <s v="7914bdbe81fc601bd28de69ae9e9c1ee8c4f1ce1"/>
    <m/>
    <x v="0"/>
    <n v="4"/>
    <x v="1"/>
  </r>
  <r>
    <x v="6"/>
    <m/>
    <m/>
    <x v="0"/>
    <n v="4"/>
    <x v="1"/>
  </r>
  <r>
    <x v="6"/>
    <m/>
    <n v="1"/>
    <x v="3"/>
    <n v="4"/>
    <x v="56"/>
  </r>
  <r>
    <x v="6"/>
    <m/>
    <m/>
    <x v="0"/>
    <n v="4"/>
    <x v="1"/>
  </r>
  <r>
    <x v="6"/>
    <s v="ce0a498360ed1b178b300d1b817ca33a14dc6d9a"/>
    <m/>
    <x v="0"/>
    <n v="167"/>
    <x v="1"/>
  </r>
  <r>
    <x v="6"/>
    <m/>
    <m/>
    <x v="0"/>
    <n v="167"/>
    <x v="1"/>
  </r>
  <r>
    <x v="6"/>
    <m/>
    <n v="0.98699999999999999"/>
    <x v="30"/>
    <n v="167"/>
    <x v="59"/>
  </r>
  <r>
    <x v="6"/>
    <m/>
    <n v="1.2E-2"/>
    <x v="22"/>
    <n v="167"/>
    <x v="60"/>
  </r>
  <r>
    <x v="6"/>
    <m/>
    <m/>
    <x v="0"/>
    <n v="167"/>
    <x v="1"/>
  </r>
  <r>
    <x v="6"/>
    <s v="3545063aa9bf2c01cbd455cae6b20ec783e15d92"/>
    <m/>
    <x v="0"/>
    <n v="25"/>
    <x v="1"/>
  </r>
  <r>
    <x v="6"/>
    <m/>
    <m/>
    <x v="0"/>
    <n v="25"/>
    <x v="1"/>
  </r>
  <r>
    <x v="6"/>
    <m/>
    <n v="1"/>
    <x v="28"/>
    <n v="25"/>
    <x v="61"/>
  </r>
  <r>
    <x v="6"/>
    <m/>
    <m/>
    <x v="0"/>
    <n v="25"/>
    <x v="1"/>
  </r>
  <r>
    <x v="6"/>
    <s v="13693a083ef299c2de0759ed34c53b9370c850f6"/>
    <m/>
    <x v="0"/>
    <n v="90"/>
    <x v="1"/>
  </r>
  <r>
    <x v="6"/>
    <m/>
    <m/>
    <x v="0"/>
    <n v="90"/>
    <x v="1"/>
  </r>
  <r>
    <x v="6"/>
    <m/>
    <n v="1"/>
    <x v="20"/>
    <n v="90"/>
    <x v="62"/>
  </r>
  <r>
    <x v="6"/>
    <m/>
    <m/>
    <x v="0"/>
    <n v="90"/>
    <x v="1"/>
  </r>
  <r>
    <x v="6"/>
    <s v="484a5bb3542a73f4a10bc962e2b1b0f05a402659"/>
    <m/>
    <x v="0"/>
    <n v="98"/>
    <x v="1"/>
  </r>
  <r>
    <x v="6"/>
    <m/>
    <m/>
    <x v="0"/>
    <n v="98"/>
    <x v="1"/>
  </r>
  <r>
    <x v="6"/>
    <m/>
    <n v="0.97299999999999998"/>
    <x v="20"/>
    <n v="98"/>
    <x v="63"/>
  </r>
  <r>
    <x v="6"/>
    <m/>
    <n v="2.5999999999999999E-2"/>
    <x v="22"/>
    <n v="98"/>
    <x v="64"/>
  </r>
  <r>
    <x v="6"/>
    <m/>
    <m/>
    <x v="0"/>
    <n v="98"/>
    <x v="1"/>
  </r>
  <r>
    <x v="6"/>
    <s v="e8b6969143e1d218a105c64716203fd7b74137d4"/>
    <m/>
    <x v="0"/>
    <n v="29"/>
    <x v="1"/>
  </r>
  <r>
    <x v="6"/>
    <m/>
    <m/>
    <x v="0"/>
    <n v="29"/>
    <x v="1"/>
  </r>
  <r>
    <x v="6"/>
    <m/>
    <n v="1"/>
    <x v="14"/>
    <n v="29"/>
    <x v="65"/>
  </r>
  <r>
    <x v="6"/>
    <m/>
    <m/>
    <x v="0"/>
    <n v="29"/>
    <x v="1"/>
  </r>
  <r>
    <x v="6"/>
    <s v="eb379a2c8c2ae9e6ba580020631f9b7efce7026e"/>
    <m/>
    <x v="0"/>
    <n v="14"/>
    <x v="1"/>
  </r>
  <r>
    <x v="6"/>
    <m/>
    <m/>
    <x v="0"/>
    <n v="14"/>
    <x v="1"/>
  </r>
  <r>
    <x v="6"/>
    <m/>
    <n v="1"/>
    <x v="13"/>
    <n v="14"/>
    <x v="66"/>
  </r>
  <r>
    <x v="6"/>
    <m/>
    <m/>
    <x v="0"/>
    <n v="14"/>
    <x v="1"/>
  </r>
  <r>
    <x v="6"/>
    <s v="8ad0bf94e69d09ab3bbb02e5493e69e7e392b0c3"/>
    <m/>
    <x v="0"/>
    <n v="57"/>
    <x v="1"/>
  </r>
  <r>
    <x v="6"/>
    <m/>
    <m/>
    <x v="0"/>
    <n v="57"/>
    <x v="1"/>
  </r>
  <r>
    <x v="6"/>
    <m/>
    <n v="0.90500000000000003"/>
    <x v="28"/>
    <n v="57"/>
    <x v="67"/>
  </r>
  <r>
    <x v="6"/>
    <m/>
    <n v="9.4E-2"/>
    <x v="19"/>
    <n v="57"/>
    <x v="68"/>
  </r>
  <r>
    <x v="7"/>
    <m/>
    <m/>
    <x v="0"/>
    <n v="57"/>
    <x v="1"/>
  </r>
  <r>
    <x v="7"/>
    <s v="9e72a5b850f7bc31453828db522f4e0ecbfdb691"/>
    <m/>
    <x v="0"/>
    <n v="4"/>
    <x v="1"/>
  </r>
  <r>
    <x v="7"/>
    <m/>
    <m/>
    <x v="0"/>
    <n v="4"/>
    <x v="1"/>
  </r>
  <r>
    <x v="7"/>
    <m/>
    <n v="1"/>
    <x v="31"/>
    <n v="4"/>
    <x v="56"/>
  </r>
  <r>
    <x v="8"/>
    <m/>
    <m/>
    <x v="0"/>
    <n v="4"/>
    <x v="1"/>
  </r>
  <r>
    <x v="8"/>
    <s v="962dae30460ca6c2a9115b2d950cc8f2f6120d54"/>
    <m/>
    <x v="0"/>
    <n v="55"/>
    <x v="1"/>
  </r>
  <r>
    <x v="8"/>
    <m/>
    <m/>
    <x v="0"/>
    <n v="55"/>
    <x v="1"/>
  </r>
  <r>
    <x v="8"/>
    <m/>
    <n v="1"/>
    <x v="31"/>
    <n v="55"/>
    <x v="53"/>
  </r>
  <r>
    <x v="9"/>
    <m/>
    <m/>
    <x v="0"/>
    <n v="55"/>
    <x v="1"/>
  </r>
  <r>
    <x v="9"/>
    <s v="0f45edb3e83bef553ae70c4cbab4c08319f2fd61"/>
    <m/>
    <x v="0"/>
    <n v="3"/>
    <x v="1"/>
  </r>
  <r>
    <x v="9"/>
    <m/>
    <m/>
    <x v="0"/>
    <n v="3"/>
    <x v="1"/>
  </r>
  <r>
    <x v="9"/>
    <m/>
    <n v="1"/>
    <x v="32"/>
    <n v="3"/>
    <x v="69"/>
  </r>
  <r>
    <x v="9"/>
    <m/>
    <m/>
    <x v="0"/>
    <n v="3"/>
    <x v="1"/>
  </r>
  <r>
    <x v="9"/>
    <s v="f7df4c7dcfabbadb4fde07018f85d00bc8ba47a0"/>
    <m/>
    <x v="0"/>
    <n v="2"/>
    <x v="1"/>
  </r>
  <r>
    <x v="9"/>
    <m/>
    <m/>
    <x v="0"/>
    <n v="2"/>
    <x v="1"/>
  </r>
  <r>
    <x v="9"/>
    <m/>
    <n v="1"/>
    <x v="11"/>
    <n v="2"/>
    <x v="39"/>
  </r>
  <r>
    <x v="9"/>
    <m/>
    <m/>
    <x v="0"/>
    <n v="2"/>
    <x v="1"/>
  </r>
  <r>
    <x v="9"/>
    <s v="c91a2c3392fc95be3ed07ba98a4d98b4db754b58"/>
    <m/>
    <x v="0"/>
    <n v="318"/>
    <x v="1"/>
  </r>
  <r>
    <x v="9"/>
    <m/>
    <m/>
    <x v="0"/>
    <n v="318"/>
    <x v="1"/>
  </r>
  <r>
    <x v="9"/>
    <m/>
    <n v="0.96"/>
    <x v="33"/>
    <n v="318"/>
    <x v="70"/>
  </r>
  <r>
    <x v="9"/>
    <m/>
    <n v="3.9E-2"/>
    <x v="3"/>
    <n v="318"/>
    <x v="71"/>
  </r>
  <r>
    <x v="9"/>
    <m/>
    <m/>
    <x v="0"/>
    <n v="318"/>
    <x v="1"/>
  </r>
  <r>
    <x v="9"/>
    <s v="e622765f1105b849c746acfce0c2ccc2eaed92e7"/>
    <m/>
    <x v="0"/>
    <n v="376"/>
    <x v="1"/>
  </r>
  <r>
    <x v="9"/>
    <m/>
    <m/>
    <x v="0"/>
    <n v="376"/>
    <x v="1"/>
  </r>
  <r>
    <x v="9"/>
    <m/>
    <n v="1"/>
    <x v="34"/>
    <n v="376"/>
    <x v="72"/>
  </r>
  <r>
    <x v="9"/>
    <m/>
    <m/>
    <x v="0"/>
    <n v="376"/>
    <x v="1"/>
  </r>
  <r>
    <x v="9"/>
    <s v="63bca554b175f27451876df5a975f43dc79f55ee"/>
    <m/>
    <x v="0"/>
    <n v="8"/>
    <x v="1"/>
  </r>
  <r>
    <x v="9"/>
    <m/>
    <m/>
    <x v="0"/>
    <n v="8"/>
    <x v="1"/>
  </r>
  <r>
    <x v="9"/>
    <m/>
    <n v="1"/>
    <x v="35"/>
    <n v="8"/>
    <x v="73"/>
  </r>
  <r>
    <x v="9"/>
    <m/>
    <m/>
    <x v="0"/>
    <n v="8"/>
    <x v="1"/>
  </r>
  <r>
    <x v="9"/>
    <s v="2b55561913f26870b0d4b1c8ec180139819eeba6"/>
    <m/>
    <x v="0"/>
    <n v="15"/>
    <x v="1"/>
  </r>
  <r>
    <x v="9"/>
    <m/>
    <m/>
    <x v="0"/>
    <n v="15"/>
    <x v="1"/>
  </r>
  <r>
    <x v="9"/>
    <m/>
    <n v="1"/>
    <x v="36"/>
    <n v="15"/>
    <x v="74"/>
  </r>
  <r>
    <x v="9"/>
    <m/>
    <m/>
    <x v="0"/>
    <n v="15"/>
    <x v="1"/>
  </r>
  <r>
    <x v="9"/>
    <s v="3716b4ab4b738f87933c3ea848c6caebc7c6e952"/>
    <m/>
    <x v="0"/>
    <n v="45"/>
    <x v="1"/>
  </r>
  <r>
    <x v="9"/>
    <m/>
    <m/>
    <x v="0"/>
    <n v="45"/>
    <x v="1"/>
  </r>
  <r>
    <x v="9"/>
    <m/>
    <n v="1"/>
    <x v="36"/>
    <n v="45"/>
    <x v="75"/>
  </r>
  <r>
    <x v="9"/>
    <m/>
    <m/>
    <x v="0"/>
    <n v="45"/>
    <x v="1"/>
  </r>
  <r>
    <x v="9"/>
    <s v="269682556e6195d69099baa53ef50b5b70a11739"/>
    <m/>
    <x v="0"/>
    <n v="122"/>
    <x v="1"/>
  </r>
  <r>
    <x v="9"/>
    <m/>
    <m/>
    <x v="0"/>
    <n v="122"/>
    <x v="1"/>
  </r>
  <r>
    <x v="9"/>
    <m/>
    <n v="0.32800000000000001"/>
    <x v="34"/>
    <n v="122"/>
    <x v="76"/>
  </r>
  <r>
    <x v="9"/>
    <m/>
    <n v="0.67100000000000004"/>
    <x v="12"/>
    <n v="122"/>
    <x v="77"/>
  </r>
  <r>
    <x v="9"/>
    <m/>
    <m/>
    <x v="0"/>
    <n v="122"/>
    <x v="1"/>
  </r>
  <r>
    <x v="9"/>
    <s v="124b5aeda31a25a97e7f93fc1edb1565b7a2454a"/>
    <m/>
    <x v="0"/>
    <n v="174"/>
    <x v="1"/>
  </r>
  <r>
    <x v="9"/>
    <m/>
    <m/>
    <x v="0"/>
    <n v="174"/>
    <x v="1"/>
  </r>
  <r>
    <x v="9"/>
    <m/>
    <n v="0.25600000000000001"/>
    <x v="34"/>
    <n v="174"/>
    <x v="78"/>
  </r>
  <r>
    <x v="9"/>
    <m/>
    <n v="0.74299999999999999"/>
    <x v="12"/>
    <n v="174"/>
    <x v="79"/>
  </r>
  <r>
    <x v="9"/>
    <m/>
    <m/>
    <x v="0"/>
    <n v="174"/>
    <x v="1"/>
  </r>
  <r>
    <x v="9"/>
    <s v="6f8e975b7a7ef18baf25281b206288a74deb5972"/>
    <m/>
    <x v="0"/>
    <n v="164"/>
    <x v="1"/>
  </r>
  <r>
    <x v="9"/>
    <m/>
    <m/>
    <x v="0"/>
    <n v="164"/>
    <x v="1"/>
  </r>
  <r>
    <x v="9"/>
    <m/>
    <n v="4.5999999999999999E-2"/>
    <x v="37"/>
    <n v="164"/>
    <x v="80"/>
  </r>
  <r>
    <x v="9"/>
    <m/>
    <n v="0.106"/>
    <x v="38"/>
    <n v="164"/>
    <x v="81"/>
  </r>
  <r>
    <x v="9"/>
    <m/>
    <n v="0.84699999999999998"/>
    <x v="14"/>
    <n v="164"/>
    <x v="82"/>
  </r>
  <r>
    <x v="9"/>
    <m/>
    <m/>
    <x v="0"/>
    <n v="164"/>
    <x v="1"/>
  </r>
  <r>
    <x v="9"/>
    <s v="758d86f85a26578a5c99c2f1f128bbe86752bb32"/>
    <m/>
    <x v="0"/>
    <n v="168"/>
    <x v="1"/>
  </r>
  <r>
    <x v="9"/>
    <m/>
    <m/>
    <x v="0"/>
    <n v="168"/>
    <x v="1"/>
  </r>
  <r>
    <x v="9"/>
    <m/>
    <n v="1"/>
    <x v="33"/>
    <n v="168"/>
    <x v="83"/>
  </r>
  <r>
    <x v="9"/>
    <m/>
    <m/>
    <x v="0"/>
    <n v="168"/>
    <x v="1"/>
  </r>
  <r>
    <x v="9"/>
    <s v="2c6a5148e1b93c2393c3e78bfab0cb109bd19527"/>
    <m/>
    <x v="0"/>
    <n v="2"/>
    <x v="1"/>
  </r>
  <r>
    <x v="9"/>
    <m/>
    <m/>
    <x v="0"/>
    <n v="2"/>
    <x v="1"/>
  </r>
  <r>
    <x v="9"/>
    <m/>
    <n v="1"/>
    <x v="39"/>
    <n v="2"/>
    <x v="39"/>
  </r>
  <r>
    <x v="9"/>
    <m/>
    <m/>
    <x v="0"/>
    <n v="2"/>
    <x v="1"/>
  </r>
  <r>
    <x v="9"/>
    <s v="7e8217417b3af161512169b5c32453401c1e7b96"/>
    <m/>
    <x v="0"/>
    <n v="19"/>
    <x v="1"/>
  </r>
  <r>
    <x v="9"/>
    <m/>
    <m/>
    <x v="0"/>
    <n v="19"/>
    <x v="1"/>
  </r>
  <r>
    <x v="9"/>
    <m/>
    <n v="1"/>
    <x v="29"/>
    <n v="19"/>
    <x v="84"/>
  </r>
  <r>
    <x v="9"/>
    <m/>
    <m/>
    <x v="0"/>
    <n v="19"/>
    <x v="1"/>
  </r>
  <r>
    <x v="9"/>
    <s v="e9fc46ab7d8cfe96454067036f0d272b61c7ab0a"/>
    <m/>
    <x v="0"/>
    <n v="28"/>
    <x v="1"/>
  </r>
  <r>
    <x v="9"/>
    <m/>
    <m/>
    <x v="0"/>
    <n v="28"/>
    <x v="1"/>
  </r>
  <r>
    <x v="9"/>
    <m/>
    <n v="1"/>
    <x v="34"/>
    <n v="28"/>
    <x v="85"/>
  </r>
  <r>
    <x v="9"/>
    <m/>
    <m/>
    <x v="0"/>
    <n v="28"/>
    <x v="1"/>
  </r>
  <r>
    <x v="9"/>
    <s v="9353eeba86181872722385f95c013b5b5b98f367"/>
    <m/>
    <x v="0"/>
    <n v="10"/>
    <x v="1"/>
  </r>
  <r>
    <x v="9"/>
    <m/>
    <m/>
    <x v="0"/>
    <n v="10"/>
    <x v="1"/>
  </r>
  <r>
    <x v="9"/>
    <m/>
    <n v="1"/>
    <x v="35"/>
    <n v="10"/>
    <x v="46"/>
  </r>
  <r>
    <x v="9"/>
    <m/>
    <m/>
    <x v="0"/>
    <n v="10"/>
    <x v="1"/>
  </r>
  <r>
    <x v="9"/>
    <s v="e48abc5beeec5c8b79a6a6a42f9d374ccd323fd2"/>
    <m/>
    <x v="0"/>
    <n v="8"/>
    <x v="1"/>
  </r>
  <r>
    <x v="9"/>
    <m/>
    <m/>
    <x v="0"/>
    <n v="8"/>
    <x v="1"/>
  </r>
  <r>
    <x v="9"/>
    <m/>
    <n v="1"/>
    <x v="35"/>
    <n v="8"/>
    <x v="73"/>
  </r>
  <r>
    <x v="9"/>
    <m/>
    <m/>
    <x v="0"/>
    <n v="8"/>
    <x v="1"/>
  </r>
  <r>
    <x v="9"/>
    <s v="8ada5660746aa5aa351cc36e8d793cbc353c4fad"/>
    <m/>
    <x v="0"/>
    <n v="54"/>
    <x v="1"/>
  </r>
  <r>
    <x v="9"/>
    <m/>
    <m/>
    <x v="0"/>
    <n v="54"/>
    <x v="1"/>
  </r>
  <r>
    <x v="9"/>
    <m/>
    <n v="0.152"/>
    <x v="32"/>
    <n v="54"/>
    <x v="86"/>
  </r>
  <r>
    <x v="9"/>
    <m/>
    <n v="0.84699999999999998"/>
    <x v="31"/>
    <n v="54"/>
    <x v="87"/>
  </r>
  <r>
    <x v="10"/>
    <m/>
    <m/>
    <x v="0"/>
    <n v="54"/>
    <x v="1"/>
  </r>
  <r>
    <x v="10"/>
    <s v="fac0cf1fbf1e7f357d0787e989090a203f687d1a"/>
    <m/>
    <x v="0"/>
    <n v="42"/>
    <x v="1"/>
  </r>
  <r>
    <x v="10"/>
    <m/>
    <m/>
    <x v="0"/>
    <n v="42"/>
    <x v="1"/>
  </r>
  <r>
    <x v="10"/>
    <m/>
    <n v="1"/>
    <x v="40"/>
    <n v="42"/>
    <x v="88"/>
  </r>
  <r>
    <x v="10"/>
    <m/>
    <m/>
    <x v="0"/>
    <n v="42"/>
    <x v="1"/>
  </r>
  <r>
    <x v="10"/>
    <s v="0450a0f25d4509f6515e939a5ef3a671f744cc2a"/>
    <m/>
    <x v="0"/>
    <n v="2410"/>
    <x v="1"/>
  </r>
  <r>
    <x v="10"/>
    <m/>
    <m/>
    <x v="0"/>
    <n v="2410"/>
    <x v="1"/>
  </r>
  <r>
    <x v="10"/>
    <m/>
    <n v="2.7E-2"/>
    <x v="41"/>
    <n v="2410"/>
    <x v="89"/>
  </r>
  <r>
    <x v="10"/>
    <m/>
    <n v="2.5999999999999999E-2"/>
    <x v="12"/>
    <n v="2410"/>
    <x v="90"/>
  </r>
  <r>
    <x v="10"/>
    <m/>
    <n v="2.1000000000000001E-2"/>
    <x v="40"/>
    <n v="2410"/>
    <x v="91"/>
  </r>
  <r>
    <x v="10"/>
    <m/>
    <n v="0.10100000000000001"/>
    <x v="42"/>
    <n v="2410"/>
    <x v="92"/>
  </r>
  <r>
    <x v="10"/>
    <m/>
    <n v="2E-3"/>
    <x v="16"/>
    <n v="2410"/>
    <x v="93"/>
  </r>
  <r>
    <x v="10"/>
    <m/>
    <n v="2E-3"/>
    <x v="43"/>
    <n v="2410"/>
    <x v="93"/>
  </r>
  <r>
    <x v="10"/>
    <m/>
    <n v="3.1E-2"/>
    <x v="44"/>
    <n v="2410"/>
    <x v="94"/>
  </r>
  <r>
    <x v="10"/>
    <m/>
    <n v="5.0000000000000001E-3"/>
    <x v="45"/>
    <n v="2410"/>
    <x v="95"/>
  </r>
  <r>
    <x v="10"/>
    <m/>
    <n v="4.0000000000000001E-3"/>
    <x v="5"/>
    <n v="2410"/>
    <x v="96"/>
  </r>
  <r>
    <x v="10"/>
    <m/>
    <n v="0.11899999999999999"/>
    <x v="36"/>
    <n v="2410"/>
    <x v="97"/>
  </r>
  <r>
    <x v="10"/>
    <m/>
    <n v="7.0000000000000001E-3"/>
    <x v="28"/>
    <n v="2410"/>
    <x v="98"/>
  </r>
  <r>
    <x v="10"/>
    <m/>
    <n v="8.9999999999999993E-3"/>
    <x v="6"/>
    <n v="2410"/>
    <x v="99"/>
  </r>
  <r>
    <x v="10"/>
    <m/>
    <n v="1.2999999999999999E-2"/>
    <x v="46"/>
    <n v="2410"/>
    <x v="100"/>
  </r>
  <r>
    <x v="10"/>
    <m/>
    <n v="2.1999999999999999E-2"/>
    <x v="47"/>
    <n v="2410"/>
    <x v="101"/>
  </r>
  <r>
    <x v="10"/>
    <m/>
    <n v="0.23400000000000001"/>
    <x v="48"/>
    <n v="2410"/>
    <x v="102"/>
  </r>
  <r>
    <x v="10"/>
    <m/>
    <n v="8.9999999999999993E-3"/>
    <x v="49"/>
    <n v="2410"/>
    <x v="99"/>
  </r>
  <r>
    <x v="10"/>
    <m/>
    <n v="0.22500000000000001"/>
    <x v="50"/>
    <n v="2410"/>
    <x v="103"/>
  </r>
  <r>
    <x v="10"/>
    <m/>
    <n v="2.1999999999999999E-2"/>
    <x v="14"/>
    <n v="2410"/>
    <x v="101"/>
  </r>
  <r>
    <x v="10"/>
    <m/>
    <n v="0.10299999999999999"/>
    <x v="29"/>
    <n v="2410"/>
    <x v="104"/>
  </r>
  <r>
    <x v="10"/>
    <m/>
    <n v="5.0000000000000001E-3"/>
    <x v="51"/>
    <n v="2410"/>
    <x v="95"/>
  </r>
  <r>
    <x v="10"/>
    <m/>
    <n v="2E-3"/>
    <x v="31"/>
    <n v="2410"/>
    <x v="93"/>
  </r>
  <r>
    <x v="11"/>
    <m/>
    <m/>
    <x v="0"/>
    <n v="2410"/>
    <x v="1"/>
  </r>
  <r>
    <x v="11"/>
    <s v="b494ade9a9461d16ab3812640ca72ee9c9e4345c"/>
    <m/>
    <x v="0"/>
    <n v="703"/>
    <x v="1"/>
  </r>
  <r>
    <x v="11"/>
    <m/>
    <m/>
    <x v="0"/>
    <n v="703"/>
    <x v="1"/>
  </r>
  <r>
    <x v="11"/>
    <m/>
    <n v="2.8000000000000001E-2"/>
    <x v="34"/>
    <n v="703"/>
    <x v="105"/>
  </r>
  <r>
    <x v="11"/>
    <m/>
    <n v="0.01"/>
    <x v="12"/>
    <n v="703"/>
    <x v="106"/>
  </r>
  <r>
    <x v="11"/>
    <m/>
    <n v="2.5999999999999999E-2"/>
    <x v="42"/>
    <n v="703"/>
    <x v="107"/>
  </r>
  <r>
    <x v="11"/>
    <m/>
    <n v="0.93400000000000005"/>
    <x v="36"/>
    <n v="703"/>
    <x v="108"/>
  </r>
  <r>
    <x v="11"/>
    <m/>
    <m/>
    <x v="0"/>
    <n v="703"/>
    <x v="1"/>
  </r>
  <r>
    <x v="11"/>
    <s v="6bfddeb720b51b88533c7ae453dc5c702fdc58a5"/>
    <m/>
    <x v="0"/>
    <n v="12"/>
    <x v="1"/>
  </r>
  <r>
    <x v="11"/>
    <m/>
    <m/>
    <x v="0"/>
    <n v="12"/>
    <x v="1"/>
  </r>
  <r>
    <x v="11"/>
    <m/>
    <n v="1"/>
    <x v="36"/>
    <n v="12"/>
    <x v="109"/>
  </r>
  <r>
    <x v="11"/>
    <m/>
    <m/>
    <x v="0"/>
    <n v="12"/>
    <x v="1"/>
  </r>
  <r>
    <x v="11"/>
    <s v="791e2e00806449a01e7dec4d9b969392e183f393"/>
    <m/>
    <x v="0"/>
    <n v="40"/>
    <x v="1"/>
  </r>
  <r>
    <x v="11"/>
    <m/>
    <m/>
    <x v="0"/>
    <n v="40"/>
    <x v="1"/>
  </r>
  <r>
    <x v="11"/>
    <m/>
    <n v="1"/>
    <x v="34"/>
    <n v="40"/>
    <x v="110"/>
  </r>
  <r>
    <x v="11"/>
    <m/>
    <m/>
    <x v="0"/>
    <n v="40"/>
    <x v="1"/>
  </r>
  <r>
    <x v="11"/>
    <s v="1488bc89c42c6a39c5fdbd2b0c2b15e3abbb4108"/>
    <m/>
    <x v="0"/>
    <n v="446"/>
    <x v="1"/>
  </r>
  <r>
    <x v="11"/>
    <m/>
    <m/>
    <x v="0"/>
    <n v="446"/>
    <x v="1"/>
  </r>
  <r>
    <x v="11"/>
    <m/>
    <n v="7.0000000000000001E-3"/>
    <x v="52"/>
    <n v="446"/>
    <x v="111"/>
  </r>
  <r>
    <x v="11"/>
    <m/>
    <n v="3.5999999999999997E-2"/>
    <x v="12"/>
    <n v="446"/>
    <x v="112"/>
  </r>
  <r>
    <x v="11"/>
    <m/>
    <n v="0.69299999999999995"/>
    <x v="42"/>
    <n v="446"/>
    <x v="113"/>
  </r>
  <r>
    <x v="11"/>
    <m/>
    <n v="2.8000000000000001E-2"/>
    <x v="36"/>
    <n v="446"/>
    <x v="114"/>
  </r>
  <r>
    <x v="11"/>
    <m/>
    <n v="3.3000000000000002E-2"/>
    <x v="6"/>
    <n v="446"/>
    <x v="115"/>
  </r>
  <r>
    <x v="11"/>
    <m/>
    <n v="5.0999999999999997E-2"/>
    <x v="46"/>
    <n v="446"/>
    <x v="116"/>
  </r>
  <r>
    <x v="11"/>
    <m/>
    <n v="1.7999999999999999E-2"/>
    <x v="47"/>
    <n v="446"/>
    <x v="117"/>
  </r>
  <r>
    <x v="11"/>
    <m/>
    <n v="1.4999999999999999E-2"/>
    <x v="7"/>
    <n v="446"/>
    <x v="118"/>
  </r>
  <r>
    <x v="11"/>
    <m/>
    <n v="0.105"/>
    <x v="29"/>
    <n v="446"/>
    <x v="119"/>
  </r>
  <r>
    <x v="11"/>
    <m/>
    <n v="0.01"/>
    <x v="51"/>
    <n v="446"/>
    <x v="120"/>
  </r>
  <r>
    <x v="11"/>
    <m/>
    <m/>
    <x v="0"/>
    <n v="446"/>
    <x v="1"/>
  </r>
  <r>
    <x v="11"/>
    <s v="42034d4c3713461658f00f952e13943770eb4620"/>
    <m/>
    <x v="0"/>
    <n v="23"/>
    <x v="1"/>
  </r>
  <r>
    <x v="11"/>
    <m/>
    <m/>
    <x v="0"/>
    <n v="23"/>
    <x v="1"/>
  </r>
  <r>
    <x v="11"/>
    <m/>
    <n v="1"/>
    <x v="36"/>
    <n v="23"/>
    <x v="121"/>
  </r>
  <r>
    <x v="11"/>
    <m/>
    <m/>
    <x v="0"/>
    <n v="23"/>
    <x v="1"/>
  </r>
  <r>
    <x v="11"/>
    <s v="ffc53f46956eb52a86efd51620dede98e1b48444"/>
    <m/>
    <x v="0"/>
    <n v="66"/>
    <x v="1"/>
  </r>
  <r>
    <x v="11"/>
    <m/>
    <m/>
    <x v="0"/>
    <n v="66"/>
    <x v="1"/>
  </r>
  <r>
    <x v="11"/>
    <m/>
    <n v="0.73099999999999998"/>
    <x v="1"/>
    <n v="66"/>
    <x v="122"/>
  </r>
  <r>
    <x v="11"/>
    <m/>
    <n v="0.26800000000000002"/>
    <x v="39"/>
    <n v="66"/>
    <x v="123"/>
  </r>
  <r>
    <x v="11"/>
    <m/>
    <m/>
    <x v="0"/>
    <n v="66"/>
    <x v="1"/>
  </r>
  <r>
    <x v="11"/>
    <s v="7acc48b74c6c0755e63a0358521055aae9792cd4"/>
    <m/>
    <x v="0"/>
    <n v="303"/>
    <x v="1"/>
  </r>
  <r>
    <x v="11"/>
    <m/>
    <m/>
    <x v="0"/>
    <n v="303"/>
    <x v="1"/>
  </r>
  <r>
    <x v="11"/>
    <m/>
    <n v="0.124"/>
    <x v="42"/>
    <n v="303"/>
    <x v="124"/>
  </r>
  <r>
    <x v="11"/>
    <m/>
    <n v="0.875"/>
    <x v="29"/>
    <n v="303"/>
    <x v="125"/>
  </r>
  <r>
    <x v="11"/>
    <m/>
    <m/>
    <x v="0"/>
    <n v="303"/>
    <x v="1"/>
  </r>
  <r>
    <x v="11"/>
    <s v="5e4f3fef24ca76b6a6516e7379b72ae3310029fd"/>
    <m/>
    <x v="0"/>
    <n v="559"/>
    <x v="1"/>
  </r>
  <r>
    <x v="11"/>
    <m/>
    <m/>
    <x v="0"/>
    <n v="559"/>
    <x v="1"/>
  </r>
  <r>
    <x v="11"/>
    <m/>
    <n v="1.4999999999999999E-2"/>
    <x v="41"/>
    <n v="559"/>
    <x v="126"/>
  </r>
  <r>
    <x v="11"/>
    <m/>
    <n v="9.2999999999999999E-2"/>
    <x v="12"/>
    <n v="559"/>
    <x v="127"/>
  </r>
  <r>
    <x v="11"/>
    <m/>
    <n v="0.01"/>
    <x v="42"/>
    <n v="559"/>
    <x v="128"/>
  </r>
  <r>
    <x v="11"/>
    <m/>
    <n v="4.0000000000000001E-3"/>
    <x v="16"/>
    <n v="559"/>
    <x v="129"/>
  </r>
  <r>
    <x v="11"/>
    <m/>
    <n v="8.0000000000000002E-3"/>
    <x v="44"/>
    <n v="559"/>
    <x v="130"/>
  </r>
  <r>
    <x v="11"/>
    <m/>
    <n v="2.3E-2"/>
    <x v="45"/>
    <n v="559"/>
    <x v="131"/>
  </r>
  <r>
    <x v="11"/>
    <m/>
    <n v="2.4E-2"/>
    <x v="5"/>
    <n v="559"/>
    <x v="132"/>
  </r>
  <r>
    <x v="11"/>
    <m/>
    <n v="0.42899999999999999"/>
    <x v="36"/>
    <n v="559"/>
    <x v="133"/>
  </r>
  <r>
    <x v="11"/>
    <m/>
    <n v="4.2999999999999997E-2"/>
    <x v="28"/>
    <n v="559"/>
    <x v="134"/>
  </r>
  <r>
    <x v="11"/>
    <m/>
    <n v="7.6999999999999999E-2"/>
    <x v="14"/>
    <n v="559"/>
    <x v="135"/>
  </r>
  <r>
    <x v="11"/>
    <m/>
    <n v="0.23499999999999999"/>
    <x v="29"/>
    <n v="559"/>
    <x v="136"/>
  </r>
  <r>
    <x v="11"/>
    <m/>
    <n v="3.1E-2"/>
    <x v="51"/>
    <n v="559"/>
    <x v="137"/>
  </r>
  <r>
    <x v="11"/>
    <m/>
    <m/>
    <x v="0"/>
    <n v="559"/>
    <x v="1"/>
  </r>
  <r>
    <x v="11"/>
    <s v="325aa2766225a27a46ab30bba8c8aa3c0a5c9f3a"/>
    <m/>
    <x v="0"/>
    <n v="2624"/>
    <x v="1"/>
  </r>
  <r>
    <x v="11"/>
    <m/>
    <m/>
    <x v="0"/>
    <n v="2624"/>
    <x v="1"/>
  </r>
  <r>
    <x v="11"/>
    <m/>
    <n v="0"/>
    <x v="12"/>
    <n v="2624"/>
    <x v="1"/>
  </r>
  <r>
    <x v="11"/>
    <m/>
    <n v="1E-3"/>
    <x v="42"/>
    <n v="2624"/>
    <x v="138"/>
  </r>
  <r>
    <x v="11"/>
    <m/>
    <n v="0.98899999999999999"/>
    <x v="36"/>
    <n v="2624"/>
    <x v="139"/>
  </r>
  <r>
    <x v="11"/>
    <m/>
    <n v="8.0000000000000002E-3"/>
    <x v="29"/>
    <n v="2624"/>
    <x v="140"/>
  </r>
  <r>
    <x v="11"/>
    <m/>
    <m/>
    <x v="0"/>
    <n v="2624"/>
    <x v="1"/>
  </r>
  <r>
    <x v="11"/>
    <s v="7ffac7f351b80f84589349e44693a94d5cc5e14c"/>
    <m/>
    <x v="0"/>
    <n v="3564"/>
    <x v="1"/>
  </r>
  <r>
    <x v="11"/>
    <m/>
    <m/>
    <x v="0"/>
    <n v="3564"/>
    <x v="1"/>
  </r>
  <r>
    <x v="11"/>
    <m/>
    <n v="1.7999999999999999E-2"/>
    <x v="34"/>
    <n v="3564"/>
    <x v="141"/>
  </r>
  <r>
    <x v="11"/>
    <m/>
    <n v="3.4000000000000002E-2"/>
    <x v="41"/>
    <n v="3564"/>
    <x v="142"/>
  </r>
  <r>
    <x v="11"/>
    <m/>
    <n v="0.14599999999999999"/>
    <x v="12"/>
    <n v="3564"/>
    <x v="143"/>
  </r>
  <r>
    <x v="11"/>
    <m/>
    <n v="5.6000000000000001E-2"/>
    <x v="42"/>
    <n v="3564"/>
    <x v="144"/>
  </r>
  <r>
    <x v="11"/>
    <m/>
    <n v="8.9999999999999993E-3"/>
    <x v="16"/>
    <n v="3564"/>
    <x v="145"/>
  </r>
  <r>
    <x v="11"/>
    <m/>
    <n v="2E-3"/>
    <x v="44"/>
    <n v="3564"/>
    <x v="146"/>
  </r>
  <r>
    <x v="11"/>
    <m/>
    <n v="1.2999999999999999E-2"/>
    <x v="45"/>
    <n v="3564"/>
    <x v="147"/>
  </r>
  <r>
    <x v="11"/>
    <m/>
    <n v="3.5000000000000003E-2"/>
    <x v="5"/>
    <n v="3564"/>
    <x v="148"/>
  </r>
  <r>
    <x v="11"/>
    <m/>
    <n v="0.20399999999999999"/>
    <x v="36"/>
    <n v="3564"/>
    <x v="149"/>
  </r>
  <r>
    <x v="11"/>
    <m/>
    <n v="8.0000000000000002E-3"/>
    <x v="28"/>
    <n v="3564"/>
    <x v="150"/>
  </r>
  <r>
    <x v="11"/>
    <m/>
    <n v="3.9E-2"/>
    <x v="14"/>
    <n v="3564"/>
    <x v="151"/>
  </r>
  <r>
    <x v="11"/>
    <m/>
    <n v="0.39"/>
    <x v="29"/>
    <n v="3564"/>
    <x v="152"/>
  </r>
  <r>
    <x v="11"/>
    <m/>
    <n v="3.7999999999999999E-2"/>
    <x v="51"/>
    <n v="3564"/>
    <x v="153"/>
  </r>
  <r>
    <x v="11"/>
    <m/>
    <m/>
    <x v="0"/>
    <n v="3564"/>
    <x v="1"/>
  </r>
  <r>
    <x v="11"/>
    <s v="17a35699a9d760965e22e1d3f7ffc813e4edb658"/>
    <m/>
    <x v="0"/>
    <n v="142"/>
    <x v="1"/>
  </r>
  <r>
    <x v="11"/>
    <m/>
    <m/>
    <x v="0"/>
    <n v="142"/>
    <x v="1"/>
  </r>
  <r>
    <x v="11"/>
    <m/>
    <n v="8.5999999999999993E-2"/>
    <x v="42"/>
    <n v="142"/>
    <x v="154"/>
  </r>
  <r>
    <x v="11"/>
    <m/>
    <n v="0.91300000000000003"/>
    <x v="29"/>
    <n v="142"/>
    <x v="155"/>
  </r>
  <r>
    <x v="11"/>
    <m/>
    <m/>
    <x v="0"/>
    <n v="142"/>
    <x v="1"/>
  </r>
  <r>
    <x v="11"/>
    <s v="168833af89bbb9fc025a3c4777ae975b534bf913"/>
    <m/>
    <x v="0"/>
    <n v="42"/>
    <x v="1"/>
  </r>
  <r>
    <x v="11"/>
    <m/>
    <m/>
    <x v="0"/>
    <n v="42"/>
    <x v="1"/>
  </r>
  <r>
    <x v="11"/>
    <m/>
    <n v="0.89100000000000001"/>
    <x v="42"/>
    <n v="42"/>
    <x v="156"/>
  </r>
  <r>
    <x v="11"/>
    <m/>
    <n v="0.108"/>
    <x v="36"/>
    <n v="42"/>
    <x v="157"/>
  </r>
  <r>
    <x v="11"/>
    <m/>
    <m/>
    <x v="0"/>
    <n v="42"/>
    <x v="1"/>
  </r>
  <r>
    <x v="11"/>
    <s v="f6a6dec8f14ef75980d1512bb6d5e30fab6b73db"/>
    <m/>
    <x v="0"/>
    <n v="17"/>
    <x v="1"/>
  </r>
  <r>
    <x v="11"/>
    <m/>
    <m/>
    <x v="0"/>
    <n v="17"/>
    <x v="1"/>
  </r>
  <r>
    <x v="11"/>
    <m/>
    <n v="1"/>
    <x v="29"/>
    <n v="17"/>
    <x v="158"/>
  </r>
  <r>
    <x v="11"/>
    <m/>
    <m/>
    <x v="0"/>
    <n v="17"/>
    <x v="1"/>
  </r>
  <r>
    <x v="11"/>
    <s v="f3ba3590ce1ca1bf8f7fbb13ad8311a52df9c176"/>
    <m/>
    <x v="0"/>
    <n v="70"/>
    <x v="1"/>
  </r>
  <r>
    <x v="11"/>
    <m/>
    <m/>
    <x v="0"/>
    <n v="70"/>
    <x v="1"/>
  </r>
  <r>
    <x v="11"/>
    <m/>
    <n v="0.52200000000000002"/>
    <x v="42"/>
    <n v="70"/>
    <x v="159"/>
  </r>
  <r>
    <x v="11"/>
    <m/>
    <n v="0.47699999999999998"/>
    <x v="29"/>
    <n v="70"/>
    <x v="160"/>
  </r>
  <r>
    <x v="11"/>
    <m/>
    <m/>
    <x v="0"/>
    <n v="70"/>
    <x v="1"/>
  </r>
  <r>
    <x v="11"/>
    <s v="7e90a89afa78e4ca5833149e4426c9193c107700"/>
    <m/>
    <x v="0"/>
    <n v="88"/>
    <x v="1"/>
  </r>
  <r>
    <x v="11"/>
    <m/>
    <m/>
    <x v="0"/>
    <n v="88"/>
    <x v="1"/>
  </r>
  <r>
    <x v="11"/>
    <m/>
    <n v="0.28999999999999998"/>
    <x v="34"/>
    <n v="88"/>
    <x v="161"/>
  </r>
  <r>
    <x v="11"/>
    <m/>
    <n v="0.03"/>
    <x v="53"/>
    <n v="88"/>
    <x v="162"/>
  </r>
  <r>
    <x v="11"/>
    <m/>
    <n v="0.67800000000000005"/>
    <x v="45"/>
    <n v="88"/>
    <x v="163"/>
  </r>
  <r>
    <x v="11"/>
    <m/>
    <m/>
    <x v="0"/>
    <n v="88"/>
    <x v="1"/>
  </r>
  <r>
    <x v="11"/>
    <s v="1f5be1314218e5dc33c1107b29f41092f7a00082"/>
    <m/>
    <x v="0"/>
    <n v="325"/>
    <x v="1"/>
  </r>
  <r>
    <x v="11"/>
    <m/>
    <m/>
    <x v="0"/>
    <n v="325"/>
    <x v="1"/>
  </r>
  <r>
    <x v="11"/>
    <m/>
    <n v="0.111"/>
    <x v="12"/>
    <n v="325"/>
    <x v="164"/>
  </r>
  <r>
    <x v="11"/>
    <m/>
    <n v="0.88800000000000001"/>
    <x v="36"/>
    <n v="325"/>
    <x v="165"/>
  </r>
  <r>
    <x v="11"/>
    <m/>
    <m/>
    <x v="0"/>
    <n v="325"/>
    <x v="1"/>
  </r>
  <r>
    <x v="11"/>
    <s v="ac6619a626d96de740b196340e3aaeb99c6caadd"/>
    <m/>
    <x v="0"/>
    <n v="11"/>
    <x v="1"/>
  </r>
  <r>
    <x v="11"/>
    <m/>
    <m/>
    <x v="0"/>
    <n v="11"/>
    <x v="1"/>
  </r>
  <r>
    <x v="11"/>
    <m/>
    <n v="0.28100000000000003"/>
    <x v="42"/>
    <n v="11"/>
    <x v="166"/>
  </r>
  <r>
    <x v="11"/>
    <m/>
    <n v="0.71799999999999997"/>
    <x v="36"/>
    <n v="11"/>
    <x v="167"/>
  </r>
  <r>
    <x v="11"/>
    <m/>
    <m/>
    <x v="0"/>
    <n v="11"/>
    <x v="1"/>
  </r>
  <r>
    <x v="11"/>
    <s v="a76bfecf5bb7a173d2c79f4877fe07a6b0bf1f80"/>
    <m/>
    <x v="0"/>
    <n v="983"/>
    <x v="1"/>
  </r>
  <r>
    <x v="11"/>
    <m/>
    <m/>
    <x v="0"/>
    <n v="983"/>
    <x v="1"/>
  </r>
  <r>
    <x v="11"/>
    <m/>
    <n v="6.9000000000000006E-2"/>
    <x v="12"/>
    <n v="983"/>
    <x v="168"/>
  </r>
  <r>
    <x v="11"/>
    <m/>
    <n v="0.52100000000000002"/>
    <x v="42"/>
    <n v="983"/>
    <x v="169"/>
  </r>
  <r>
    <x v="11"/>
    <m/>
    <n v="0.40799999999999997"/>
    <x v="36"/>
    <n v="983"/>
    <x v="170"/>
  </r>
  <r>
    <x v="11"/>
    <m/>
    <m/>
    <x v="0"/>
    <n v="983"/>
    <x v="1"/>
  </r>
  <r>
    <x v="11"/>
    <s v="1fb34007c07dcb93f6a5f7f85dc189afd18825a5"/>
    <m/>
    <x v="0"/>
    <n v="55"/>
    <x v="1"/>
  </r>
  <r>
    <x v="11"/>
    <m/>
    <m/>
    <x v="0"/>
    <n v="55"/>
    <x v="1"/>
  </r>
  <r>
    <x v="11"/>
    <m/>
    <n v="1"/>
    <x v="42"/>
    <n v="55"/>
    <x v="53"/>
  </r>
  <r>
    <x v="11"/>
    <m/>
    <m/>
    <x v="0"/>
    <n v="55"/>
    <x v="1"/>
  </r>
  <r>
    <x v="11"/>
    <s v="8b8a118fc965231293ad56c53a837ffacb17132f"/>
    <m/>
    <x v="0"/>
    <n v="177"/>
    <x v="1"/>
  </r>
  <r>
    <x v="11"/>
    <m/>
    <m/>
    <x v="0"/>
    <n v="177"/>
    <x v="1"/>
  </r>
  <r>
    <x v="11"/>
    <m/>
    <n v="0.51"/>
    <x v="1"/>
    <n v="177"/>
    <x v="171"/>
  </r>
  <r>
    <x v="11"/>
    <m/>
    <n v="2E-3"/>
    <x v="39"/>
    <n v="177"/>
    <x v="172"/>
  </r>
  <r>
    <x v="11"/>
    <m/>
    <n v="0.13400000000000001"/>
    <x v="36"/>
    <n v="177"/>
    <x v="173"/>
  </r>
  <r>
    <x v="11"/>
    <m/>
    <n v="0.35199999999999998"/>
    <x v="51"/>
    <n v="177"/>
    <x v="174"/>
  </r>
  <r>
    <x v="12"/>
    <m/>
    <m/>
    <x v="0"/>
    <n v="177"/>
    <x v="1"/>
  </r>
  <r>
    <x v="12"/>
    <s v="6d66597265e158ec16dd31f823f0d474194519e7"/>
    <m/>
    <x v="0"/>
    <n v="23"/>
    <x v="1"/>
  </r>
  <r>
    <x v="12"/>
    <m/>
    <m/>
    <x v="0"/>
    <n v="23"/>
    <x v="1"/>
  </r>
  <r>
    <x v="12"/>
    <m/>
    <n v="1"/>
    <x v="6"/>
    <n v="23"/>
    <x v="121"/>
  </r>
  <r>
    <x v="12"/>
    <m/>
    <m/>
    <x v="0"/>
    <n v="23"/>
    <x v="1"/>
  </r>
  <r>
    <x v="12"/>
    <s v="5eba41b4540c2bef454784c4b5516691c397604b"/>
    <m/>
    <x v="0"/>
    <n v="68"/>
    <x v="1"/>
  </r>
  <r>
    <x v="12"/>
    <m/>
    <m/>
    <x v="0"/>
    <n v="68"/>
    <x v="1"/>
  </r>
  <r>
    <x v="12"/>
    <m/>
    <n v="0.5"/>
    <x v="34"/>
    <n v="68"/>
    <x v="7"/>
  </r>
  <r>
    <x v="12"/>
    <m/>
    <n v="0.5"/>
    <x v="54"/>
    <n v="68"/>
    <x v="7"/>
  </r>
  <r>
    <x v="12"/>
    <m/>
    <m/>
    <x v="0"/>
    <n v="68"/>
    <x v="1"/>
  </r>
  <r>
    <x v="12"/>
    <s v="6640690f85b8f043dbb83ac4510c8b153d6651e8"/>
    <m/>
    <x v="0"/>
    <n v="102"/>
    <x v="1"/>
  </r>
  <r>
    <x v="12"/>
    <m/>
    <m/>
    <x v="0"/>
    <n v="102"/>
    <x v="1"/>
  </r>
  <r>
    <x v="12"/>
    <m/>
    <n v="0.316"/>
    <x v="41"/>
    <n v="102"/>
    <x v="175"/>
  </r>
  <r>
    <x v="12"/>
    <m/>
    <n v="0.16700000000000001"/>
    <x v="44"/>
    <n v="102"/>
    <x v="176"/>
  </r>
  <r>
    <x v="12"/>
    <m/>
    <n v="0.40899999999999997"/>
    <x v="6"/>
    <n v="102"/>
    <x v="177"/>
  </r>
  <r>
    <x v="12"/>
    <m/>
    <n v="6.0999999999999999E-2"/>
    <x v="55"/>
    <n v="102"/>
    <x v="178"/>
  </r>
  <r>
    <x v="12"/>
    <m/>
    <n v="4.3999999999999997E-2"/>
    <x v="7"/>
    <n v="102"/>
    <x v="179"/>
  </r>
  <r>
    <x v="12"/>
    <m/>
    <m/>
    <x v="0"/>
    <n v="102"/>
    <x v="1"/>
  </r>
  <r>
    <x v="12"/>
    <s v="953e40865250a4630a42ba54a5c0017f4e01f719"/>
    <m/>
    <x v="0"/>
    <n v="62"/>
    <x v="1"/>
  </r>
  <r>
    <x v="12"/>
    <m/>
    <m/>
    <x v="0"/>
    <n v="62"/>
    <x v="1"/>
  </r>
  <r>
    <x v="12"/>
    <m/>
    <n v="1"/>
    <x v="34"/>
    <n v="62"/>
    <x v="180"/>
  </r>
  <r>
    <x v="12"/>
    <m/>
    <m/>
    <x v="0"/>
    <n v="62"/>
    <x v="1"/>
  </r>
  <r>
    <x v="12"/>
    <s v="03828d45d39e385cd28667372de7b9b57f23758d"/>
    <m/>
    <x v="0"/>
    <n v="17"/>
    <x v="1"/>
  </r>
  <r>
    <x v="12"/>
    <m/>
    <m/>
    <x v="0"/>
    <n v="17"/>
    <x v="1"/>
  </r>
  <r>
    <x v="12"/>
    <m/>
    <n v="1"/>
    <x v="12"/>
    <n v="17"/>
    <x v="158"/>
  </r>
  <r>
    <x v="12"/>
    <m/>
    <m/>
    <x v="0"/>
    <n v="17"/>
    <x v="1"/>
  </r>
  <r>
    <x v="12"/>
    <s v="edf8464711c12cfe0c0fef4db12fa53c822ae161"/>
    <m/>
    <x v="0"/>
    <n v="7"/>
    <x v="1"/>
  </r>
  <r>
    <x v="12"/>
    <m/>
    <m/>
    <x v="0"/>
    <n v="7"/>
    <x v="1"/>
  </r>
  <r>
    <x v="12"/>
    <m/>
    <n v="1"/>
    <x v="2"/>
    <n v="7"/>
    <x v="181"/>
  </r>
  <r>
    <x v="12"/>
    <m/>
    <m/>
    <x v="0"/>
    <n v="7"/>
    <x v="1"/>
  </r>
  <r>
    <x v="12"/>
    <s v="83a289681a8d95569e59513ddc9fed3fef7801e9"/>
    <m/>
    <x v="0"/>
    <n v="58"/>
    <x v="1"/>
  </r>
  <r>
    <x v="12"/>
    <m/>
    <m/>
    <x v="0"/>
    <n v="58"/>
    <x v="1"/>
  </r>
  <r>
    <x v="12"/>
    <m/>
    <n v="0.5"/>
    <x v="34"/>
    <n v="58"/>
    <x v="65"/>
  </r>
  <r>
    <x v="12"/>
    <m/>
    <n v="0.5"/>
    <x v="54"/>
    <n v="58"/>
    <x v="65"/>
  </r>
  <r>
    <x v="12"/>
    <m/>
    <m/>
    <x v="0"/>
    <n v="58"/>
    <x v="1"/>
  </r>
  <r>
    <x v="12"/>
    <s v="d242afcbfe5dcd9db91cc28d32d4c0f4bc077772"/>
    <m/>
    <x v="0"/>
    <n v="3"/>
    <x v="1"/>
  </r>
  <r>
    <x v="12"/>
    <m/>
    <m/>
    <x v="0"/>
    <n v="3"/>
    <x v="1"/>
  </r>
  <r>
    <x v="12"/>
    <m/>
    <n v="1"/>
    <x v="41"/>
    <n v="3"/>
    <x v="69"/>
  </r>
  <r>
    <x v="12"/>
    <m/>
    <m/>
    <x v="0"/>
    <n v="3"/>
    <x v="1"/>
  </r>
  <r>
    <x v="12"/>
    <s v="4b121077d64a062b33575ac355e6c13fe1b0828f"/>
    <m/>
    <x v="0"/>
    <n v="204"/>
    <x v="1"/>
  </r>
  <r>
    <x v="12"/>
    <m/>
    <m/>
    <x v="0"/>
    <n v="204"/>
    <x v="1"/>
  </r>
  <r>
    <x v="12"/>
    <m/>
    <n v="0.5"/>
    <x v="34"/>
    <n v="204"/>
    <x v="182"/>
  </r>
  <r>
    <x v="12"/>
    <m/>
    <n v="0.5"/>
    <x v="54"/>
    <n v="204"/>
    <x v="182"/>
  </r>
  <r>
    <x v="12"/>
    <m/>
    <m/>
    <x v="0"/>
    <n v="204"/>
    <x v="1"/>
  </r>
  <r>
    <x v="12"/>
    <s v="7b3a7003634778690cf3114d30b16b0f49a01711"/>
    <m/>
    <x v="0"/>
    <n v="6"/>
    <x v="1"/>
  </r>
  <r>
    <x v="12"/>
    <m/>
    <m/>
    <x v="0"/>
    <n v="6"/>
    <x v="1"/>
  </r>
  <r>
    <x v="12"/>
    <m/>
    <n v="1"/>
    <x v="6"/>
    <n v="6"/>
    <x v="4"/>
  </r>
  <r>
    <x v="12"/>
    <m/>
    <m/>
    <x v="0"/>
    <n v="6"/>
    <x v="1"/>
  </r>
  <r>
    <x v="12"/>
    <s v="cdcce7b8a9599d59c76c4255bd1aa62821b9b17d"/>
    <m/>
    <x v="0"/>
    <n v="6"/>
    <x v="1"/>
  </r>
  <r>
    <x v="12"/>
    <m/>
    <m/>
    <x v="0"/>
    <n v="6"/>
    <x v="1"/>
  </r>
  <r>
    <x v="12"/>
    <m/>
    <n v="1"/>
    <x v="14"/>
    <n v="6"/>
    <x v="4"/>
  </r>
  <r>
    <x v="12"/>
    <m/>
    <m/>
    <x v="0"/>
    <n v="6"/>
    <x v="1"/>
  </r>
  <r>
    <x v="12"/>
    <s v="18d159e139ce8651b8f7d3c99f94ebc31f84c135"/>
    <m/>
    <x v="0"/>
    <n v="18"/>
    <x v="1"/>
  </r>
  <r>
    <x v="12"/>
    <m/>
    <m/>
    <x v="0"/>
    <n v="18"/>
    <x v="1"/>
  </r>
  <r>
    <x v="12"/>
    <m/>
    <n v="1"/>
    <x v="39"/>
    <n v="18"/>
    <x v="183"/>
  </r>
  <r>
    <x v="12"/>
    <m/>
    <m/>
    <x v="0"/>
    <n v="18"/>
    <x v="1"/>
  </r>
  <r>
    <x v="12"/>
    <s v="cbfea748c0e377cbb4b4805a3d5b66775cfe3126"/>
    <m/>
    <x v="0"/>
    <n v="15"/>
    <x v="1"/>
  </r>
  <r>
    <x v="12"/>
    <m/>
    <m/>
    <x v="0"/>
    <n v="15"/>
    <x v="1"/>
  </r>
  <r>
    <x v="12"/>
    <m/>
    <n v="1"/>
    <x v="12"/>
    <n v="15"/>
    <x v="74"/>
  </r>
  <r>
    <x v="12"/>
    <m/>
    <m/>
    <x v="0"/>
    <n v="15"/>
    <x v="1"/>
  </r>
  <r>
    <x v="12"/>
    <s v="e1212f504d8d7f72582c060eac67a158ccd099c5"/>
    <m/>
    <x v="0"/>
    <n v="331"/>
    <x v="1"/>
  </r>
  <r>
    <x v="12"/>
    <m/>
    <m/>
    <x v="0"/>
    <n v="331"/>
    <x v="1"/>
  </r>
  <r>
    <x v="12"/>
    <m/>
    <n v="8.0000000000000002E-3"/>
    <x v="34"/>
    <n v="331"/>
    <x v="184"/>
  </r>
  <r>
    <x v="12"/>
    <m/>
    <n v="9.8000000000000004E-2"/>
    <x v="39"/>
    <n v="331"/>
    <x v="185"/>
  </r>
  <r>
    <x v="12"/>
    <m/>
    <n v="0.89300000000000002"/>
    <x v="14"/>
    <n v="331"/>
    <x v="186"/>
  </r>
  <r>
    <x v="12"/>
    <m/>
    <m/>
    <x v="0"/>
    <n v="331"/>
    <x v="1"/>
  </r>
  <r>
    <x v="12"/>
    <s v="e28e721d7e9a4f08126f4e1b983bbf73cbe7aec7"/>
    <m/>
    <x v="0"/>
    <n v="157"/>
    <x v="1"/>
  </r>
  <r>
    <x v="12"/>
    <m/>
    <m/>
    <x v="0"/>
    <n v="157"/>
    <x v="1"/>
  </r>
  <r>
    <x v="12"/>
    <m/>
    <n v="0.28899999999999998"/>
    <x v="39"/>
    <n v="157"/>
    <x v="187"/>
  </r>
  <r>
    <x v="12"/>
    <m/>
    <n v="0.71"/>
    <x v="14"/>
    <n v="157"/>
    <x v="188"/>
  </r>
  <r>
    <x v="12"/>
    <m/>
    <m/>
    <x v="0"/>
    <n v="157"/>
    <x v="1"/>
  </r>
  <r>
    <x v="12"/>
    <s v="0777e69dbc961d16e7d74daeb6b49fc82718c313"/>
    <m/>
    <x v="0"/>
    <n v="15"/>
    <x v="1"/>
  </r>
  <r>
    <x v="12"/>
    <m/>
    <m/>
    <x v="0"/>
    <n v="15"/>
    <x v="1"/>
  </r>
  <r>
    <x v="12"/>
    <m/>
    <n v="1"/>
    <x v="41"/>
    <n v="15"/>
    <x v="74"/>
  </r>
  <r>
    <x v="12"/>
    <m/>
    <m/>
    <x v="0"/>
    <n v="15"/>
    <x v="1"/>
  </r>
  <r>
    <x v="12"/>
    <s v="6d2e9273bbb3127a00063fbee6cf089b8fc1687a"/>
    <m/>
    <x v="0"/>
    <n v="16"/>
    <x v="1"/>
  </r>
  <r>
    <x v="12"/>
    <m/>
    <m/>
    <x v="0"/>
    <n v="16"/>
    <x v="1"/>
  </r>
  <r>
    <x v="12"/>
    <m/>
    <n v="0.61099999999999999"/>
    <x v="56"/>
    <n v="16"/>
    <x v="189"/>
  </r>
  <r>
    <x v="12"/>
    <m/>
    <n v="0.38800000000000001"/>
    <x v="34"/>
    <n v="16"/>
    <x v="190"/>
  </r>
  <r>
    <x v="12"/>
    <m/>
    <m/>
    <x v="0"/>
    <n v="16"/>
    <x v="1"/>
  </r>
  <r>
    <x v="12"/>
    <s v="3038384e3cbbb0e413d9e2be2db37fda5849fdd2"/>
    <m/>
    <x v="0"/>
    <n v="101"/>
    <x v="1"/>
  </r>
  <r>
    <x v="12"/>
    <m/>
    <m/>
    <x v="0"/>
    <n v="101"/>
    <x v="1"/>
  </r>
  <r>
    <x v="12"/>
    <m/>
    <n v="3.2000000000000001E-2"/>
    <x v="56"/>
    <n v="101"/>
    <x v="191"/>
  </r>
  <r>
    <x v="12"/>
    <m/>
    <n v="0.06"/>
    <x v="34"/>
    <n v="101"/>
    <x v="192"/>
  </r>
  <r>
    <x v="12"/>
    <m/>
    <n v="0.36399999999999999"/>
    <x v="54"/>
    <n v="101"/>
    <x v="193"/>
  </r>
  <r>
    <x v="12"/>
    <m/>
    <n v="0.22600000000000001"/>
    <x v="12"/>
    <n v="101"/>
    <x v="194"/>
  </r>
  <r>
    <x v="12"/>
    <m/>
    <n v="0.316"/>
    <x v="2"/>
    <n v="101"/>
    <x v="195"/>
  </r>
  <r>
    <x v="12"/>
    <m/>
    <m/>
    <x v="0"/>
    <n v="101"/>
    <x v="1"/>
  </r>
  <r>
    <x v="12"/>
    <s v="f936451125d644ecdafcce64628835d64b0e5a22"/>
    <m/>
    <x v="0"/>
    <n v="23"/>
    <x v="1"/>
  </r>
  <r>
    <x v="12"/>
    <m/>
    <m/>
    <x v="0"/>
    <n v="23"/>
    <x v="1"/>
  </r>
  <r>
    <x v="12"/>
    <m/>
    <n v="1"/>
    <x v="51"/>
    <n v="23"/>
    <x v="121"/>
  </r>
  <r>
    <x v="12"/>
    <m/>
    <m/>
    <x v="0"/>
    <n v="23"/>
    <x v="1"/>
  </r>
  <r>
    <x v="12"/>
    <s v="f32ba54f971c045fb589fe4c3a37da77dc486cee"/>
    <m/>
    <x v="0"/>
    <n v="50"/>
    <x v="1"/>
  </r>
  <r>
    <x v="12"/>
    <m/>
    <m/>
    <x v="0"/>
    <n v="50"/>
    <x v="1"/>
  </r>
  <r>
    <x v="12"/>
    <m/>
    <n v="0.14599999999999999"/>
    <x v="34"/>
    <n v="50"/>
    <x v="196"/>
  </r>
  <r>
    <x v="12"/>
    <m/>
    <n v="0.245"/>
    <x v="12"/>
    <n v="50"/>
    <x v="197"/>
  </r>
  <r>
    <x v="12"/>
    <m/>
    <n v="0.60699999999999998"/>
    <x v="2"/>
    <n v="50"/>
    <x v="198"/>
  </r>
  <r>
    <x v="12"/>
    <m/>
    <m/>
    <x v="0"/>
    <n v="50"/>
    <x v="1"/>
  </r>
  <r>
    <x v="12"/>
    <s v="a7d1cd78b7d56bc610d8c7f5baa8a329fb272e11"/>
    <m/>
    <x v="0"/>
    <n v="122"/>
    <x v="1"/>
  </r>
  <r>
    <x v="12"/>
    <m/>
    <m/>
    <x v="0"/>
    <n v="122"/>
    <x v="1"/>
  </r>
  <r>
    <x v="12"/>
    <m/>
    <n v="0.08"/>
    <x v="34"/>
    <n v="122"/>
    <x v="199"/>
  </r>
  <r>
    <x v="12"/>
    <m/>
    <n v="1.2E-2"/>
    <x v="9"/>
    <n v="122"/>
    <x v="200"/>
  </r>
  <r>
    <x v="12"/>
    <m/>
    <n v="0.89500000000000002"/>
    <x v="12"/>
    <n v="122"/>
    <x v="201"/>
  </r>
  <r>
    <x v="12"/>
    <m/>
    <n v="1.0999999999999999E-2"/>
    <x v="22"/>
    <n v="122"/>
    <x v="202"/>
  </r>
  <r>
    <x v="12"/>
    <m/>
    <m/>
    <x v="0"/>
    <n v="122"/>
    <x v="1"/>
  </r>
  <r>
    <x v="12"/>
    <s v="f8b4e1287bd3b246f6a80f4308b44cb094b76aa6"/>
    <m/>
    <x v="0"/>
    <n v="3"/>
    <x v="1"/>
  </r>
  <r>
    <x v="12"/>
    <m/>
    <m/>
    <x v="0"/>
    <n v="3"/>
    <x v="1"/>
  </r>
  <r>
    <x v="12"/>
    <m/>
    <n v="0.248"/>
    <x v="9"/>
    <n v="3"/>
    <x v="203"/>
  </r>
  <r>
    <x v="12"/>
    <m/>
    <n v="0.751"/>
    <x v="12"/>
    <n v="3"/>
    <x v="204"/>
  </r>
  <r>
    <x v="12"/>
    <m/>
    <m/>
    <x v="0"/>
    <n v="3"/>
    <x v="1"/>
  </r>
  <r>
    <x v="12"/>
    <s v="f1a3238f53ed4d0d071edc5d9db51c90ffa78f78"/>
    <m/>
    <x v="0"/>
    <n v="297"/>
    <x v="1"/>
  </r>
  <r>
    <x v="12"/>
    <m/>
    <m/>
    <x v="0"/>
    <n v="297"/>
    <x v="1"/>
  </r>
  <r>
    <x v="12"/>
    <m/>
    <n v="6.9000000000000006E-2"/>
    <x v="41"/>
    <n v="297"/>
    <x v="205"/>
  </r>
  <r>
    <x v="12"/>
    <m/>
    <n v="0.154"/>
    <x v="46"/>
    <n v="297"/>
    <x v="87"/>
  </r>
  <r>
    <x v="12"/>
    <m/>
    <n v="4.9000000000000002E-2"/>
    <x v="47"/>
    <n v="297"/>
    <x v="206"/>
  </r>
  <r>
    <x v="12"/>
    <m/>
    <n v="5.0000000000000001E-3"/>
    <x v="48"/>
    <n v="297"/>
    <x v="207"/>
  </r>
  <r>
    <x v="12"/>
    <m/>
    <n v="0.72099999999999997"/>
    <x v="50"/>
    <n v="297"/>
    <x v="208"/>
  </r>
  <r>
    <x v="13"/>
    <m/>
    <m/>
    <x v="0"/>
    <n v="297"/>
    <x v="1"/>
  </r>
  <r>
    <x v="13"/>
    <s v="81676bfa36c68b1247f0e08b666e33c3e3875755"/>
    <m/>
    <x v="0"/>
    <n v="15"/>
    <x v="1"/>
  </r>
  <r>
    <x v="13"/>
    <m/>
    <m/>
    <x v="0"/>
    <n v="15"/>
    <x v="1"/>
  </r>
  <r>
    <x v="13"/>
    <m/>
    <n v="0.76700000000000002"/>
    <x v="20"/>
    <n v="15"/>
    <x v="209"/>
  </r>
  <r>
    <x v="13"/>
    <m/>
    <m/>
    <x v="0"/>
    <n v="15"/>
    <x v="1"/>
  </r>
  <r>
    <x v="13"/>
    <s v="e3b915cec0233b4fcb5c1cd558cc57790b7b7386"/>
    <m/>
    <x v="0"/>
    <n v="4"/>
    <x v="1"/>
  </r>
  <r>
    <x v="13"/>
    <m/>
    <m/>
    <x v="0"/>
    <n v="4"/>
    <x v="1"/>
  </r>
  <r>
    <x v="13"/>
    <m/>
    <n v="1"/>
    <x v="39"/>
    <n v="4"/>
    <x v="56"/>
  </r>
  <r>
    <x v="13"/>
    <m/>
    <m/>
    <x v="0"/>
    <n v="4"/>
    <x v="1"/>
  </r>
  <r>
    <x v="13"/>
    <s v="ebeec9f43baf6f0292f1d3641440227a28531081"/>
    <m/>
    <x v="0"/>
    <n v="4"/>
    <x v="1"/>
  </r>
  <r>
    <x v="13"/>
    <m/>
    <m/>
    <x v="0"/>
    <n v="4"/>
    <x v="1"/>
  </r>
  <r>
    <x v="13"/>
    <m/>
    <n v="1"/>
    <x v="28"/>
    <n v="4"/>
    <x v="56"/>
  </r>
  <r>
    <x v="13"/>
    <m/>
    <m/>
    <x v="0"/>
    <n v="4"/>
    <x v="1"/>
  </r>
  <r>
    <x v="13"/>
    <s v="58c5d273a4365eec7b6055d6372edda937003760"/>
    <m/>
    <x v="0"/>
    <n v="7"/>
    <x v="1"/>
  </r>
  <r>
    <x v="13"/>
    <m/>
    <m/>
    <x v="0"/>
    <n v="7"/>
    <x v="1"/>
  </r>
  <r>
    <x v="13"/>
    <m/>
    <n v="1"/>
    <x v="28"/>
    <n v="7"/>
    <x v="181"/>
  </r>
  <r>
    <x v="13"/>
    <m/>
    <m/>
    <x v="0"/>
    <n v="7"/>
    <x v="1"/>
  </r>
  <r>
    <x v="13"/>
    <s v="306355162c240f96e949f2a504df6cddfec47e42"/>
    <m/>
    <x v="0"/>
    <n v="201"/>
    <x v="1"/>
  </r>
  <r>
    <x v="13"/>
    <m/>
    <m/>
    <x v="0"/>
    <n v="201"/>
    <x v="1"/>
  </r>
  <r>
    <x v="13"/>
    <m/>
    <n v="1"/>
    <x v="28"/>
    <n v="201"/>
    <x v="210"/>
  </r>
  <r>
    <x v="13"/>
    <m/>
    <m/>
    <x v="0"/>
    <n v="201"/>
    <x v="1"/>
  </r>
  <r>
    <x v="13"/>
    <s v="a8aa8d7c04c54c7883f4abdcff00512c73984cd4"/>
    <m/>
    <x v="0"/>
    <n v="344"/>
    <x v="1"/>
  </r>
  <r>
    <x v="13"/>
    <m/>
    <m/>
    <x v="0"/>
    <n v="344"/>
    <x v="1"/>
  </r>
  <r>
    <x v="13"/>
    <m/>
    <n v="0.98299999999999998"/>
    <x v="28"/>
    <n v="344"/>
    <x v="211"/>
  </r>
  <r>
    <x v="13"/>
    <m/>
    <n v="1.2999999999999999E-2"/>
    <x v="14"/>
    <n v="344"/>
    <x v="212"/>
  </r>
  <r>
    <x v="13"/>
    <m/>
    <n v="2E-3"/>
    <x v="22"/>
    <n v="344"/>
    <x v="213"/>
  </r>
  <r>
    <x v="13"/>
    <m/>
    <m/>
    <x v="0"/>
    <n v="344"/>
    <x v="1"/>
  </r>
  <r>
    <x v="13"/>
    <s v="f92174540acb6713eacee71877cbc124fc86f296"/>
    <m/>
    <x v="0"/>
    <n v="2"/>
    <x v="1"/>
  </r>
  <r>
    <x v="13"/>
    <m/>
    <m/>
    <x v="0"/>
    <n v="2"/>
    <x v="1"/>
  </r>
  <r>
    <x v="13"/>
    <m/>
    <n v="1"/>
    <x v="23"/>
    <n v="2"/>
    <x v="39"/>
  </r>
  <r>
    <x v="13"/>
    <m/>
    <m/>
    <x v="0"/>
    <n v="2"/>
    <x v="1"/>
  </r>
  <r>
    <x v="13"/>
    <s v="f4e485e9d323496beaaa420d59a460dc9755f9bf"/>
    <m/>
    <x v="0"/>
    <n v="67"/>
    <x v="1"/>
  </r>
  <r>
    <x v="13"/>
    <m/>
    <m/>
    <x v="0"/>
    <n v="67"/>
    <x v="1"/>
  </r>
  <r>
    <x v="13"/>
    <m/>
    <n v="1"/>
    <x v="28"/>
    <n v="67"/>
    <x v="214"/>
  </r>
  <r>
    <x v="13"/>
    <m/>
    <m/>
    <x v="0"/>
    <n v="67"/>
    <x v="1"/>
  </r>
  <r>
    <x v="13"/>
    <s v="f2e7e52e80b4f755f49981a7b87c7870401b4cd1"/>
    <m/>
    <x v="0"/>
    <n v="18"/>
    <x v="1"/>
  </r>
  <r>
    <x v="13"/>
    <m/>
    <m/>
    <x v="0"/>
    <n v="18"/>
    <x v="1"/>
  </r>
  <r>
    <x v="13"/>
    <m/>
    <n v="1"/>
    <x v="28"/>
    <n v="18"/>
    <x v="183"/>
  </r>
  <r>
    <x v="13"/>
    <m/>
    <m/>
    <x v="0"/>
    <n v="18"/>
    <x v="1"/>
  </r>
  <r>
    <x v="13"/>
    <s v="d477da53e119b207de45880434ccef1e47084652"/>
    <m/>
    <x v="0"/>
    <n v="4"/>
    <x v="1"/>
  </r>
  <r>
    <x v="13"/>
    <m/>
    <m/>
    <x v="0"/>
    <n v="4"/>
    <x v="1"/>
  </r>
  <r>
    <x v="13"/>
    <m/>
    <n v="1"/>
    <x v="28"/>
    <n v="4"/>
    <x v="56"/>
  </r>
  <r>
    <x v="13"/>
    <m/>
    <m/>
    <x v="0"/>
    <n v="4"/>
    <x v="1"/>
  </r>
  <r>
    <x v="13"/>
    <s v="d30aac993ecc88052f11946e4486050ff57ba89c"/>
    <m/>
    <x v="0"/>
    <n v="4"/>
    <x v="1"/>
  </r>
  <r>
    <x v="13"/>
    <m/>
    <m/>
    <x v="0"/>
    <n v="4"/>
    <x v="1"/>
  </r>
  <r>
    <x v="13"/>
    <m/>
    <n v="1"/>
    <x v="12"/>
    <n v="4"/>
    <x v="56"/>
  </r>
  <r>
    <x v="13"/>
    <m/>
    <m/>
    <x v="0"/>
    <n v="4"/>
    <x v="1"/>
  </r>
  <r>
    <x v="13"/>
    <s v="5c48155b2fee4b9fddb2f19e01b9f7fc05c3e9b0"/>
    <m/>
    <x v="0"/>
    <n v="522"/>
    <x v="1"/>
  </r>
  <r>
    <x v="13"/>
    <m/>
    <m/>
    <x v="0"/>
    <n v="522"/>
    <x v="1"/>
  </r>
  <r>
    <x v="13"/>
    <m/>
    <n v="1"/>
    <x v="28"/>
    <n v="522"/>
    <x v="215"/>
  </r>
  <r>
    <x v="13"/>
    <m/>
    <m/>
    <x v="0"/>
    <n v="522"/>
    <x v="1"/>
  </r>
  <r>
    <x v="13"/>
    <s v="ed6f52811fe7d3f5bc9b49d4c4a8701cd7c0fae0"/>
    <m/>
    <x v="0"/>
    <n v="2"/>
    <x v="1"/>
  </r>
  <r>
    <x v="13"/>
    <m/>
    <m/>
    <x v="0"/>
    <n v="2"/>
    <x v="1"/>
  </r>
  <r>
    <x v="13"/>
    <m/>
    <n v="1"/>
    <x v="28"/>
    <n v="2"/>
    <x v="39"/>
  </r>
  <r>
    <x v="13"/>
    <m/>
    <m/>
    <x v="0"/>
    <n v="2"/>
    <x v="1"/>
  </r>
  <r>
    <x v="13"/>
    <s v="6870e3e7494a8209070cf952cde5a6d5748b5381"/>
    <m/>
    <x v="0"/>
    <n v="905"/>
    <x v="1"/>
  </r>
  <r>
    <x v="13"/>
    <m/>
    <m/>
    <x v="0"/>
    <n v="905"/>
    <x v="1"/>
  </r>
  <r>
    <x v="13"/>
    <m/>
    <n v="0.997"/>
    <x v="28"/>
    <n v="905"/>
    <x v="216"/>
  </r>
  <r>
    <x v="13"/>
    <m/>
    <n v="2E-3"/>
    <x v="22"/>
    <n v="905"/>
    <x v="217"/>
  </r>
  <r>
    <x v="13"/>
    <m/>
    <m/>
    <x v="0"/>
    <n v="905"/>
    <x v="1"/>
  </r>
  <r>
    <x v="13"/>
    <s v="980bcad5c1789ea470417c5eae4619f39288685f"/>
    <m/>
    <x v="0"/>
    <n v="2066"/>
    <x v="1"/>
  </r>
  <r>
    <x v="13"/>
    <m/>
    <m/>
    <x v="0"/>
    <n v="2066"/>
    <x v="1"/>
  </r>
  <r>
    <x v="13"/>
    <m/>
    <n v="0.98399999999999999"/>
    <x v="57"/>
    <n v="2066"/>
    <x v="218"/>
  </r>
  <r>
    <x v="13"/>
    <m/>
    <n v="0"/>
    <x v="58"/>
    <n v="2066"/>
    <x v="1"/>
  </r>
  <r>
    <x v="13"/>
    <m/>
    <n v="0"/>
    <x v="39"/>
    <n v="2066"/>
    <x v="1"/>
  </r>
  <r>
    <x v="13"/>
    <m/>
    <n v="0"/>
    <x v="9"/>
    <n v="2066"/>
    <x v="1"/>
  </r>
  <r>
    <x v="13"/>
    <m/>
    <n v="1E-3"/>
    <x v="17"/>
    <n v="2066"/>
    <x v="219"/>
  </r>
  <r>
    <x v="13"/>
    <m/>
    <n v="0"/>
    <x v="36"/>
    <n v="2066"/>
    <x v="1"/>
  </r>
  <r>
    <x v="13"/>
    <m/>
    <n v="4.0000000000000001E-3"/>
    <x v="28"/>
    <n v="2066"/>
    <x v="220"/>
  </r>
  <r>
    <x v="13"/>
    <m/>
    <n v="1E-3"/>
    <x v="14"/>
    <n v="2066"/>
    <x v="219"/>
  </r>
  <r>
    <x v="13"/>
    <m/>
    <n v="4.0000000000000001E-3"/>
    <x v="29"/>
    <n v="2066"/>
    <x v="220"/>
  </r>
  <r>
    <x v="13"/>
    <m/>
    <n v="0"/>
    <x v="51"/>
    <n v="2066"/>
    <x v="1"/>
  </r>
  <r>
    <x v="13"/>
    <m/>
    <n v="0"/>
    <x v="22"/>
    <n v="2066"/>
    <x v="1"/>
  </r>
  <r>
    <x v="13"/>
    <m/>
    <m/>
    <x v="0"/>
    <n v="2066"/>
    <x v="1"/>
  </r>
  <r>
    <x v="13"/>
    <s v="08d89a0054efcb3a5dbc17f6717ff742f06c5b9a"/>
    <m/>
    <x v="0"/>
    <n v="7"/>
    <x v="1"/>
  </r>
  <r>
    <x v="13"/>
    <m/>
    <m/>
    <x v="0"/>
    <n v="7"/>
    <x v="1"/>
  </r>
  <r>
    <x v="13"/>
    <m/>
    <n v="1"/>
    <x v="12"/>
    <n v="7"/>
    <x v="181"/>
  </r>
  <r>
    <x v="13"/>
    <m/>
    <m/>
    <x v="0"/>
    <n v="7"/>
    <x v="1"/>
  </r>
  <r>
    <x v="13"/>
    <s v="d13602b96458b2d6c2ccf0be5b968d45e0a5402a"/>
    <m/>
    <x v="0"/>
    <n v="3171"/>
    <x v="1"/>
  </r>
  <r>
    <x v="13"/>
    <m/>
    <m/>
    <x v="0"/>
    <n v="3171"/>
    <x v="1"/>
  </r>
  <r>
    <x v="13"/>
    <m/>
    <n v="0.51900000000000002"/>
    <x v="57"/>
    <n v="3171"/>
    <x v="221"/>
  </r>
  <r>
    <x v="13"/>
    <m/>
    <n v="0.45500000000000002"/>
    <x v="14"/>
    <n v="3171"/>
    <x v="222"/>
  </r>
  <r>
    <x v="13"/>
    <m/>
    <n v="2.1999999999999999E-2"/>
    <x v="29"/>
    <n v="3171"/>
    <x v="223"/>
  </r>
  <r>
    <x v="13"/>
    <m/>
    <n v="2E-3"/>
    <x v="22"/>
    <n v="3171"/>
    <x v="224"/>
  </r>
  <r>
    <x v="13"/>
    <m/>
    <m/>
    <x v="0"/>
    <n v="3171"/>
    <x v="1"/>
  </r>
  <r>
    <x v="13"/>
    <s v="a1b737a2146ba380ae9a51acfb1138982745d996"/>
    <m/>
    <x v="0"/>
    <n v="21"/>
    <x v="1"/>
  </r>
  <r>
    <x v="13"/>
    <m/>
    <m/>
    <x v="0"/>
    <n v="21"/>
    <x v="1"/>
  </r>
  <r>
    <x v="13"/>
    <m/>
    <n v="1"/>
    <x v="41"/>
    <n v="21"/>
    <x v="225"/>
  </r>
  <r>
    <x v="13"/>
    <m/>
    <m/>
    <x v="0"/>
    <n v="21"/>
    <x v="1"/>
  </r>
  <r>
    <x v="13"/>
    <s v="81ed23939d7b94a14371241db247a76e85f050fe"/>
    <m/>
    <x v="0"/>
    <n v="2"/>
    <x v="1"/>
  </r>
  <r>
    <x v="13"/>
    <m/>
    <m/>
    <x v="0"/>
    <n v="2"/>
    <x v="1"/>
  </r>
  <r>
    <x v="13"/>
    <m/>
    <n v="1"/>
    <x v="56"/>
    <n v="2"/>
    <x v="39"/>
  </r>
  <r>
    <x v="14"/>
    <m/>
    <m/>
    <x v="0"/>
    <n v="2"/>
    <x v="1"/>
  </r>
  <r>
    <x v="14"/>
    <s v="580ca36cdbf205a86400479ad0219e0cccd01a6d"/>
    <m/>
    <x v="0"/>
    <n v="14"/>
    <x v="1"/>
  </r>
  <r>
    <x v="14"/>
    <m/>
    <m/>
    <x v="0"/>
    <n v="14"/>
    <x v="1"/>
  </r>
  <r>
    <x v="14"/>
    <m/>
    <n v="0.54700000000000004"/>
    <x v="59"/>
    <n v="14"/>
    <x v="226"/>
  </r>
  <r>
    <x v="14"/>
    <m/>
    <n v="0.25700000000000001"/>
    <x v="3"/>
    <n v="14"/>
    <x v="227"/>
  </r>
  <r>
    <x v="14"/>
    <m/>
    <m/>
    <x v="0"/>
    <n v="14"/>
    <x v="1"/>
  </r>
  <r>
    <x v="14"/>
    <s v="74daefb6f2330ee42ff035cc593472f41f3f8ed8"/>
    <m/>
    <x v="0"/>
    <n v="14"/>
    <x v="1"/>
  </r>
  <r>
    <x v="14"/>
    <m/>
    <m/>
    <x v="0"/>
    <n v="14"/>
    <x v="1"/>
  </r>
  <r>
    <x v="14"/>
    <m/>
    <n v="0.54700000000000004"/>
    <x v="59"/>
    <n v="14"/>
    <x v="226"/>
  </r>
  <r>
    <x v="14"/>
    <m/>
    <n v="0.25700000000000001"/>
    <x v="3"/>
    <n v="14"/>
    <x v="227"/>
  </r>
  <r>
    <x v="14"/>
    <m/>
    <m/>
    <x v="0"/>
    <n v="14"/>
    <x v="1"/>
  </r>
  <r>
    <x v="14"/>
    <s v="d004a865ed9f12d5968233fcc77ea588f38702d1"/>
    <m/>
    <x v="0"/>
    <n v="8"/>
    <x v="1"/>
  </r>
  <r>
    <x v="14"/>
    <m/>
    <m/>
    <x v="0"/>
    <n v="8"/>
    <x v="1"/>
  </r>
  <r>
    <x v="14"/>
    <m/>
    <n v="0.50600000000000001"/>
    <x v="10"/>
    <n v="8"/>
    <x v="228"/>
  </r>
  <r>
    <x v="14"/>
    <m/>
    <n v="0.49299999999999999"/>
    <x v="59"/>
    <n v="8"/>
    <x v="229"/>
  </r>
  <r>
    <x v="15"/>
    <m/>
    <m/>
    <x v="0"/>
    <n v="8"/>
    <x v="1"/>
  </r>
  <r>
    <x v="15"/>
    <s v="0028a339876b352575758910a158973852ce4cfe"/>
    <m/>
    <x v="0"/>
    <n v="22"/>
    <x v="1"/>
  </r>
  <r>
    <x v="15"/>
    <m/>
    <m/>
    <x v="0"/>
    <n v="22"/>
    <x v="1"/>
  </r>
  <r>
    <x v="15"/>
    <m/>
    <n v="0.46400000000000002"/>
    <x v="60"/>
    <n v="22"/>
    <x v="230"/>
  </r>
  <r>
    <x v="15"/>
    <m/>
    <n v="0.53500000000000003"/>
    <x v="61"/>
    <n v="22"/>
    <x v="231"/>
  </r>
  <r>
    <x v="15"/>
    <m/>
    <m/>
    <x v="0"/>
    <n v="22"/>
    <x v="1"/>
  </r>
  <r>
    <x v="15"/>
    <s v="553266111d7295aff03868cdfbf22e08985764db"/>
    <m/>
    <x v="0"/>
    <n v="374"/>
    <x v="1"/>
  </r>
  <r>
    <x v="15"/>
    <m/>
    <m/>
    <x v="0"/>
    <n v="374"/>
    <x v="1"/>
  </r>
  <r>
    <x v="15"/>
    <m/>
    <n v="8.2000000000000003E-2"/>
    <x v="41"/>
    <n v="374"/>
    <x v="232"/>
  </r>
  <r>
    <x v="15"/>
    <m/>
    <n v="4.0000000000000001E-3"/>
    <x v="6"/>
    <n v="374"/>
    <x v="233"/>
  </r>
  <r>
    <x v="15"/>
    <m/>
    <n v="0.52300000000000002"/>
    <x v="46"/>
    <n v="374"/>
    <x v="234"/>
  </r>
  <r>
    <x v="15"/>
    <m/>
    <n v="0.10100000000000001"/>
    <x v="7"/>
    <n v="374"/>
    <x v="235"/>
  </r>
  <r>
    <x v="15"/>
    <m/>
    <n v="0.28699999999999998"/>
    <x v="29"/>
    <n v="374"/>
    <x v="236"/>
  </r>
  <r>
    <x v="15"/>
    <m/>
    <m/>
    <x v="0"/>
    <n v="374"/>
    <x v="1"/>
  </r>
  <r>
    <x v="15"/>
    <s v="086412f640b38be6e77d0fc1034f2d420e186b9b"/>
    <m/>
    <x v="0"/>
    <n v="484"/>
    <x v="1"/>
  </r>
  <r>
    <x v="15"/>
    <m/>
    <m/>
    <x v="0"/>
    <n v="484"/>
    <x v="1"/>
  </r>
  <r>
    <x v="15"/>
    <m/>
    <n v="0.4"/>
    <x v="46"/>
    <n v="484"/>
    <x v="237"/>
  </r>
  <r>
    <x v="15"/>
    <m/>
    <n v="0.59899999999999998"/>
    <x v="29"/>
    <n v="484"/>
    <x v="238"/>
  </r>
  <r>
    <x v="16"/>
    <m/>
    <m/>
    <x v="0"/>
    <n v="484"/>
    <x v="1"/>
  </r>
  <r>
    <x v="16"/>
    <s v="2cbd9f1d77ce6b25e9957d3121fccb521caf848f"/>
    <m/>
    <x v="0"/>
    <n v="4087"/>
    <x v="1"/>
  </r>
  <r>
    <x v="16"/>
    <m/>
    <m/>
    <x v="0"/>
    <n v="4087"/>
    <x v="1"/>
  </r>
  <r>
    <x v="16"/>
    <m/>
    <n v="0"/>
    <x v="34"/>
    <n v="4087"/>
    <x v="1"/>
  </r>
  <r>
    <x v="16"/>
    <m/>
    <n v="0"/>
    <x v="12"/>
    <n v="4087"/>
    <x v="1"/>
  </r>
  <r>
    <x v="16"/>
    <m/>
    <n v="1.7999999999999999E-2"/>
    <x v="42"/>
    <n v="4087"/>
    <x v="239"/>
  </r>
  <r>
    <x v="16"/>
    <m/>
    <n v="0.80600000000000005"/>
    <x v="43"/>
    <n v="4087"/>
    <x v="240"/>
  </r>
  <r>
    <x v="16"/>
    <m/>
    <n v="6.2E-2"/>
    <x v="44"/>
    <n v="4087"/>
    <x v="241"/>
  </r>
  <r>
    <x v="16"/>
    <m/>
    <n v="1E-3"/>
    <x v="17"/>
    <n v="4087"/>
    <x v="242"/>
  </r>
  <r>
    <x v="16"/>
    <m/>
    <n v="9.9000000000000005E-2"/>
    <x v="36"/>
    <n v="4087"/>
    <x v="243"/>
  </r>
  <r>
    <x v="16"/>
    <m/>
    <n v="8.9999999999999993E-3"/>
    <x v="22"/>
    <n v="4087"/>
    <x v="244"/>
  </r>
  <r>
    <x v="16"/>
    <m/>
    <m/>
    <x v="0"/>
    <n v="4087"/>
    <x v="1"/>
  </r>
  <r>
    <x v="16"/>
    <s v="dec6e49bd1d30e64233c5a7cf58d4274191ada20"/>
    <m/>
    <x v="0"/>
    <n v="4"/>
    <x v="1"/>
  </r>
  <r>
    <x v="16"/>
    <m/>
    <m/>
    <x v="0"/>
    <n v="4"/>
    <x v="1"/>
  </r>
  <r>
    <x v="16"/>
    <m/>
    <n v="1"/>
    <x v="12"/>
    <n v="4"/>
    <x v="56"/>
  </r>
  <r>
    <x v="16"/>
    <m/>
    <m/>
    <x v="0"/>
    <n v="4"/>
    <x v="1"/>
  </r>
  <r>
    <x v="16"/>
    <s v="98fb05b9cc74318984574478cc7eadc1167a97e8"/>
    <m/>
    <x v="0"/>
    <n v="54"/>
    <x v="1"/>
  </r>
  <r>
    <x v="16"/>
    <m/>
    <m/>
    <x v="0"/>
    <n v="54"/>
    <x v="1"/>
  </r>
  <r>
    <x v="16"/>
    <m/>
    <n v="0.51"/>
    <x v="1"/>
    <n v="54"/>
    <x v="245"/>
  </r>
  <r>
    <x v="16"/>
    <m/>
    <n v="0.48899999999999999"/>
    <x v="51"/>
    <n v="54"/>
    <x v="246"/>
  </r>
  <r>
    <x v="16"/>
    <m/>
    <m/>
    <x v="0"/>
    <n v="54"/>
    <x v="1"/>
  </r>
  <r>
    <x v="16"/>
    <s v="3c5246b1fb2ec2f9c34ba1cb5083b2745d7bdf89"/>
    <m/>
    <x v="0"/>
    <n v="6052"/>
    <x v="1"/>
  </r>
  <r>
    <x v="16"/>
    <m/>
    <m/>
    <x v="0"/>
    <n v="6052"/>
    <x v="1"/>
  </r>
  <r>
    <x v="16"/>
    <m/>
    <n v="4.0000000000000001E-3"/>
    <x v="34"/>
    <n v="6052"/>
    <x v="247"/>
  </r>
  <r>
    <x v="16"/>
    <m/>
    <n v="0"/>
    <x v="13"/>
    <n v="6052"/>
    <x v="1"/>
  </r>
  <r>
    <x v="16"/>
    <m/>
    <n v="0.114"/>
    <x v="12"/>
    <n v="6052"/>
    <x v="248"/>
  </r>
  <r>
    <x v="16"/>
    <m/>
    <n v="0.65900000000000003"/>
    <x v="42"/>
    <n v="6052"/>
    <x v="249"/>
  </r>
  <r>
    <x v="16"/>
    <m/>
    <n v="9.6000000000000002E-2"/>
    <x v="43"/>
    <n v="6052"/>
    <x v="250"/>
  </r>
  <r>
    <x v="16"/>
    <m/>
    <n v="8.9999999999999993E-3"/>
    <x v="44"/>
    <n v="6052"/>
    <x v="251"/>
  </r>
  <r>
    <x v="16"/>
    <m/>
    <n v="6.0000000000000001E-3"/>
    <x v="17"/>
    <n v="6052"/>
    <x v="252"/>
  </r>
  <r>
    <x v="16"/>
    <m/>
    <n v="6.8000000000000005E-2"/>
    <x v="36"/>
    <n v="6052"/>
    <x v="253"/>
  </r>
  <r>
    <x v="16"/>
    <m/>
    <n v="0.04"/>
    <x v="29"/>
    <n v="6052"/>
    <x v="254"/>
  </r>
  <r>
    <x v="16"/>
    <m/>
    <n v="0"/>
    <x v="22"/>
    <n v="6052"/>
    <x v="1"/>
  </r>
  <r>
    <x v="17"/>
    <m/>
    <m/>
    <x v="0"/>
    <n v="6052"/>
    <x v="1"/>
  </r>
  <r>
    <x v="17"/>
    <s v="d66dd1a020e5e0890ab17f2e58be38be312591e4"/>
    <m/>
    <x v="0"/>
    <n v="179"/>
    <x v="1"/>
  </r>
  <r>
    <x v="17"/>
    <m/>
    <m/>
    <x v="0"/>
    <n v="179"/>
    <x v="1"/>
  </r>
  <r>
    <x v="17"/>
    <m/>
    <n v="4.1000000000000002E-2"/>
    <x v="9"/>
    <n v="179"/>
    <x v="255"/>
  </r>
  <r>
    <x v="17"/>
    <m/>
    <n v="0.105"/>
    <x v="41"/>
    <n v="179"/>
    <x v="256"/>
  </r>
  <r>
    <x v="17"/>
    <m/>
    <n v="0.151"/>
    <x v="12"/>
    <n v="179"/>
    <x v="257"/>
  </r>
  <r>
    <x v="17"/>
    <m/>
    <n v="9.4E-2"/>
    <x v="28"/>
    <n v="179"/>
    <x v="258"/>
  </r>
  <r>
    <x v="17"/>
    <m/>
    <n v="0.16700000000000001"/>
    <x v="7"/>
    <n v="179"/>
    <x v="259"/>
  </r>
  <r>
    <x v="17"/>
    <m/>
    <n v="0.40100000000000002"/>
    <x v="14"/>
    <n v="179"/>
    <x v="260"/>
  </r>
  <r>
    <x v="17"/>
    <m/>
    <n v="3.7999999999999999E-2"/>
    <x v="31"/>
    <n v="179"/>
    <x v="261"/>
  </r>
  <r>
    <x v="17"/>
    <m/>
    <m/>
    <x v="0"/>
    <n v="179"/>
    <x v="1"/>
  </r>
  <r>
    <x v="17"/>
    <s v="de724781deb23468c909acc73d98961b9c8e53c5"/>
    <m/>
    <x v="0"/>
    <n v="34066"/>
    <x v="1"/>
  </r>
  <r>
    <x v="17"/>
    <m/>
    <m/>
    <x v="0"/>
    <n v="34066"/>
    <x v="1"/>
  </r>
  <r>
    <x v="17"/>
    <m/>
    <n v="7.0000000000000001E-3"/>
    <x v="41"/>
    <n v="34066"/>
    <x v="262"/>
  </r>
  <r>
    <x v="17"/>
    <m/>
    <n v="0"/>
    <x v="62"/>
    <n v="34066"/>
    <x v="1"/>
  </r>
  <r>
    <x v="17"/>
    <m/>
    <n v="0"/>
    <x v="12"/>
    <n v="34066"/>
    <x v="1"/>
  </r>
  <r>
    <x v="17"/>
    <m/>
    <n v="2E-3"/>
    <x v="44"/>
    <n v="34066"/>
    <x v="263"/>
  </r>
  <r>
    <x v="17"/>
    <m/>
    <n v="0"/>
    <x v="45"/>
    <n v="34066"/>
    <x v="1"/>
  </r>
  <r>
    <x v="17"/>
    <m/>
    <n v="2.4E-2"/>
    <x v="6"/>
    <n v="34066"/>
    <x v="264"/>
  </r>
  <r>
    <x v="17"/>
    <m/>
    <n v="0.21199999999999999"/>
    <x v="55"/>
    <n v="34066"/>
    <x v="265"/>
  </r>
  <r>
    <x v="17"/>
    <m/>
    <n v="6.3E-2"/>
    <x v="63"/>
    <n v="34066"/>
    <x v="266"/>
  </r>
  <r>
    <x v="17"/>
    <m/>
    <n v="0.17599999999999999"/>
    <x v="46"/>
    <n v="34066"/>
    <x v="267"/>
  </r>
  <r>
    <x v="17"/>
    <m/>
    <n v="0"/>
    <x v="47"/>
    <n v="34066"/>
    <x v="1"/>
  </r>
  <r>
    <x v="17"/>
    <m/>
    <n v="1.4999999999999999E-2"/>
    <x v="7"/>
    <n v="34066"/>
    <x v="268"/>
  </r>
  <r>
    <x v="17"/>
    <m/>
    <n v="0.216"/>
    <x v="48"/>
    <n v="34066"/>
    <x v="269"/>
  </r>
  <r>
    <x v="17"/>
    <m/>
    <n v="6.2E-2"/>
    <x v="49"/>
    <n v="34066"/>
    <x v="270"/>
  </r>
  <r>
    <x v="17"/>
    <m/>
    <n v="0.21199999999999999"/>
    <x v="50"/>
    <n v="34066"/>
    <x v="265"/>
  </r>
  <r>
    <x v="17"/>
    <m/>
    <n v="2E-3"/>
    <x v="14"/>
    <n v="34066"/>
    <x v="263"/>
  </r>
  <r>
    <x v="17"/>
    <m/>
    <n v="0"/>
    <x v="29"/>
    <n v="34066"/>
    <x v="1"/>
  </r>
  <r>
    <x v="17"/>
    <m/>
    <n v="0"/>
    <x v="51"/>
    <n v="34066"/>
    <x v="1"/>
  </r>
  <r>
    <x v="17"/>
    <m/>
    <n v="0"/>
    <x v="3"/>
    <n v="34066"/>
    <x v="1"/>
  </r>
  <r>
    <x v="17"/>
    <m/>
    <n v="1E-3"/>
    <x v="22"/>
    <n v="34066"/>
    <x v="271"/>
  </r>
  <r>
    <x v="18"/>
    <m/>
    <m/>
    <x v="0"/>
    <n v="34066"/>
    <x v="1"/>
  </r>
  <r>
    <x v="18"/>
    <s v="13fe3b061fa3c5970c40973d6f36f69fa06130a5"/>
    <m/>
    <x v="0"/>
    <n v="736"/>
    <x v="1"/>
  </r>
  <r>
    <x v="18"/>
    <m/>
    <m/>
    <x v="0"/>
    <n v="736"/>
    <x v="1"/>
  </r>
  <r>
    <x v="18"/>
    <m/>
    <n v="0.04"/>
    <x v="34"/>
    <n v="736"/>
    <x v="272"/>
  </r>
  <r>
    <x v="18"/>
    <m/>
    <n v="0.42199999999999999"/>
    <x v="42"/>
    <n v="736"/>
    <x v="273"/>
  </r>
  <r>
    <x v="18"/>
    <m/>
    <n v="0.151"/>
    <x v="45"/>
    <n v="736"/>
    <x v="274"/>
  </r>
  <r>
    <x v="18"/>
    <m/>
    <n v="0.17199999999999999"/>
    <x v="36"/>
    <n v="736"/>
    <x v="275"/>
  </r>
  <r>
    <x v="18"/>
    <m/>
    <n v="0.21299999999999999"/>
    <x v="29"/>
    <n v="736"/>
    <x v="276"/>
  </r>
  <r>
    <x v="18"/>
    <m/>
    <m/>
    <x v="0"/>
    <n v="736"/>
    <x v="1"/>
  </r>
  <r>
    <x v="18"/>
    <s v="76be742def16b4081e559374d66ede6a00cf3ff0"/>
    <m/>
    <x v="0"/>
    <n v="519"/>
    <x v="1"/>
  </r>
  <r>
    <x v="18"/>
    <m/>
    <m/>
    <x v="0"/>
    <n v="519"/>
    <x v="1"/>
  </r>
  <r>
    <x v="18"/>
    <m/>
    <n v="4.0000000000000001E-3"/>
    <x v="45"/>
    <n v="519"/>
    <x v="277"/>
  </r>
  <r>
    <x v="18"/>
    <m/>
    <n v="0.995"/>
    <x v="36"/>
    <n v="519"/>
    <x v="278"/>
  </r>
  <r>
    <x v="18"/>
    <m/>
    <m/>
    <x v="0"/>
    <n v="519"/>
    <x v="1"/>
  </r>
  <r>
    <x v="18"/>
    <s v="7b56f68f2b81c46231335b52921ad65ec01aebe8"/>
    <m/>
    <x v="0"/>
    <n v="2"/>
    <x v="1"/>
  </r>
  <r>
    <x v="18"/>
    <m/>
    <m/>
    <x v="0"/>
    <n v="2"/>
    <x v="1"/>
  </r>
  <r>
    <x v="18"/>
    <m/>
    <n v="1"/>
    <x v="31"/>
    <n v="2"/>
    <x v="39"/>
  </r>
  <r>
    <x v="18"/>
    <m/>
    <m/>
    <x v="0"/>
    <n v="2"/>
    <x v="1"/>
  </r>
  <r>
    <x v="18"/>
    <s v="4dd1c9e70cc4a17d233c32180933da24b4c57ef5"/>
    <m/>
    <x v="0"/>
    <n v="53"/>
    <x v="1"/>
  </r>
  <r>
    <x v="18"/>
    <m/>
    <m/>
    <x v="0"/>
    <n v="53"/>
    <x v="1"/>
  </r>
  <r>
    <x v="18"/>
    <m/>
    <n v="1"/>
    <x v="1"/>
    <n v="53"/>
    <x v="279"/>
  </r>
  <r>
    <x v="18"/>
    <m/>
    <m/>
    <x v="0"/>
    <n v="53"/>
    <x v="1"/>
  </r>
  <r>
    <x v="18"/>
    <s v="01c0cd66410dd1009080fc79e1eb398f29036039"/>
    <m/>
    <x v="0"/>
    <n v="8"/>
    <x v="1"/>
  </r>
  <r>
    <x v="18"/>
    <m/>
    <m/>
    <x v="0"/>
    <n v="8"/>
    <x v="1"/>
  </r>
  <r>
    <x v="18"/>
    <m/>
    <n v="1"/>
    <x v="53"/>
    <n v="8"/>
    <x v="73"/>
  </r>
  <r>
    <x v="18"/>
    <m/>
    <m/>
    <x v="0"/>
    <n v="8"/>
    <x v="1"/>
  </r>
  <r>
    <x v="18"/>
    <s v="645a67482a480183e2e9b780c9e84f776d40f8f8"/>
    <m/>
    <x v="0"/>
    <n v="4"/>
    <x v="1"/>
  </r>
  <r>
    <x v="18"/>
    <m/>
    <m/>
    <x v="0"/>
    <n v="4"/>
    <x v="1"/>
  </r>
  <r>
    <x v="18"/>
    <m/>
    <n v="1"/>
    <x v="34"/>
    <n v="4"/>
    <x v="56"/>
  </r>
  <r>
    <x v="18"/>
    <m/>
    <m/>
    <x v="0"/>
    <n v="4"/>
    <x v="1"/>
  </r>
  <r>
    <x v="18"/>
    <s v="6100641c26da87cfcc8a2655feec10a42f1eb753"/>
    <m/>
    <x v="0"/>
    <n v="2"/>
    <x v="1"/>
  </r>
  <r>
    <x v="18"/>
    <m/>
    <m/>
    <x v="0"/>
    <n v="2"/>
    <x v="1"/>
  </r>
  <r>
    <x v="18"/>
    <m/>
    <n v="1"/>
    <x v="14"/>
    <n v="2"/>
    <x v="39"/>
  </r>
  <r>
    <x v="19"/>
    <m/>
    <m/>
    <x v="0"/>
    <n v="2"/>
    <x v="1"/>
  </r>
  <r>
    <x v="19"/>
    <s v="c7590ac4ec54f52af224248f83a4f722b0abf319"/>
    <m/>
    <x v="0"/>
    <n v="18"/>
    <x v="1"/>
  </r>
  <r>
    <x v="19"/>
    <m/>
    <m/>
    <x v="0"/>
    <n v="18"/>
    <x v="1"/>
  </r>
  <r>
    <x v="19"/>
    <m/>
    <n v="0.78"/>
    <x v="34"/>
    <n v="18"/>
    <x v="280"/>
  </r>
  <r>
    <x v="19"/>
    <m/>
    <n v="0.219"/>
    <x v="2"/>
    <n v="18"/>
    <x v="281"/>
  </r>
  <r>
    <x v="20"/>
    <m/>
    <m/>
    <x v="0"/>
    <n v="18"/>
    <x v="1"/>
  </r>
  <r>
    <x v="20"/>
    <s v="170f1937cbdffff7465a3956acbed3a313d6b296"/>
    <m/>
    <x v="0"/>
    <n v="379"/>
    <x v="1"/>
  </r>
  <r>
    <x v="20"/>
    <m/>
    <m/>
    <x v="0"/>
    <n v="379"/>
    <x v="1"/>
  </r>
  <r>
    <x v="20"/>
    <m/>
    <n v="1"/>
    <x v="34"/>
    <n v="379"/>
    <x v="282"/>
  </r>
  <r>
    <x v="20"/>
    <m/>
    <m/>
    <x v="0"/>
    <n v="379"/>
    <x v="1"/>
  </r>
  <r>
    <x v="20"/>
    <s v="d5522fbaa3aa3fb9eef81fa20d74f3689c0088ef"/>
    <m/>
    <x v="0"/>
    <n v="288"/>
    <x v="1"/>
  </r>
  <r>
    <x v="20"/>
    <m/>
    <m/>
    <x v="0"/>
    <n v="288"/>
    <x v="1"/>
  </r>
  <r>
    <x v="20"/>
    <m/>
    <n v="1.4999999999999999E-2"/>
    <x v="56"/>
    <n v="288"/>
    <x v="283"/>
  </r>
  <r>
    <x v="20"/>
    <m/>
    <n v="0.25600000000000001"/>
    <x v="8"/>
    <n v="288"/>
    <x v="284"/>
  </r>
  <r>
    <x v="20"/>
    <m/>
    <n v="0.10199999999999999"/>
    <x v="53"/>
    <n v="288"/>
    <x v="285"/>
  </r>
  <r>
    <x v="20"/>
    <m/>
    <n v="0.41199999999999998"/>
    <x v="64"/>
    <n v="288"/>
    <x v="286"/>
  </r>
  <r>
    <x v="20"/>
    <m/>
    <n v="0.21199999999999999"/>
    <x v="1"/>
    <n v="288"/>
    <x v="287"/>
  </r>
  <r>
    <x v="20"/>
    <m/>
    <m/>
    <x v="0"/>
    <n v="288"/>
    <x v="1"/>
  </r>
  <r>
    <x v="20"/>
    <s v="3bb266f9c6dfb35e7eae73731f2cad2794e39417"/>
    <m/>
    <x v="0"/>
    <n v="376"/>
    <x v="1"/>
  </r>
  <r>
    <x v="20"/>
    <m/>
    <m/>
    <x v="0"/>
    <n v="376"/>
    <x v="1"/>
  </r>
  <r>
    <x v="20"/>
    <m/>
    <n v="1"/>
    <x v="34"/>
    <n v="376"/>
    <x v="72"/>
  </r>
  <r>
    <x v="20"/>
    <m/>
    <m/>
    <x v="0"/>
    <n v="376"/>
    <x v="1"/>
  </r>
  <r>
    <x v="20"/>
    <s v="1edad42278a0708590f7a695f0dc66134256a6e8"/>
    <m/>
    <x v="0"/>
    <n v="14"/>
    <x v="1"/>
  </r>
  <r>
    <x v="20"/>
    <m/>
    <m/>
    <x v="0"/>
    <n v="14"/>
    <x v="1"/>
  </r>
  <r>
    <x v="20"/>
    <m/>
    <n v="0.54700000000000004"/>
    <x v="59"/>
    <n v="14"/>
    <x v="226"/>
  </r>
  <r>
    <x v="20"/>
    <m/>
    <n v="0.25700000000000001"/>
    <x v="3"/>
    <n v="14"/>
    <x v="227"/>
  </r>
  <r>
    <x v="20"/>
    <m/>
    <m/>
    <x v="0"/>
    <n v="14"/>
    <x v="1"/>
  </r>
  <r>
    <x v="20"/>
    <s v="d4f9243fe8657876ffca838467f696aadad98414"/>
    <m/>
    <x v="0"/>
    <n v="14"/>
    <x v="1"/>
  </r>
  <r>
    <x v="20"/>
    <m/>
    <m/>
    <x v="0"/>
    <n v="14"/>
    <x v="1"/>
  </r>
  <r>
    <x v="20"/>
    <m/>
    <n v="0.54700000000000004"/>
    <x v="59"/>
    <n v="14"/>
    <x v="226"/>
  </r>
  <r>
    <x v="20"/>
    <m/>
    <n v="0.25700000000000001"/>
    <x v="3"/>
    <n v="14"/>
    <x v="227"/>
  </r>
  <r>
    <x v="21"/>
    <m/>
    <m/>
    <x v="0"/>
    <n v="14"/>
    <x v="1"/>
  </r>
  <r>
    <x v="21"/>
    <s v="1edad42278a0708590f7a695f0dc66134256a6e8"/>
    <m/>
    <x v="0"/>
    <n v="14"/>
    <x v="1"/>
  </r>
  <r>
    <x v="21"/>
    <m/>
    <m/>
    <x v="0"/>
    <n v="14"/>
    <x v="1"/>
  </r>
  <r>
    <x v="21"/>
    <m/>
    <n v="0.54700000000000004"/>
    <x v="59"/>
    <n v="14"/>
    <x v="226"/>
  </r>
  <r>
    <x v="21"/>
    <m/>
    <n v="0.25700000000000001"/>
    <x v="3"/>
    <n v="14"/>
    <x v="227"/>
  </r>
  <r>
    <x v="21"/>
    <m/>
    <m/>
    <x v="0"/>
    <n v="14"/>
    <x v="1"/>
  </r>
  <r>
    <x v="21"/>
    <s v="d4f9243fe8657876ffca838467f696aadad98414"/>
    <m/>
    <x v="0"/>
    <n v="14"/>
    <x v="1"/>
  </r>
  <r>
    <x v="21"/>
    <m/>
    <m/>
    <x v="0"/>
    <n v="14"/>
    <x v="1"/>
  </r>
  <r>
    <x v="21"/>
    <m/>
    <n v="0.54700000000000004"/>
    <x v="59"/>
    <n v="14"/>
    <x v="226"/>
  </r>
  <r>
    <x v="21"/>
    <m/>
    <n v="0.25700000000000001"/>
    <x v="3"/>
    <n v="14"/>
    <x v="227"/>
  </r>
  <r>
    <x v="22"/>
    <m/>
    <m/>
    <x v="0"/>
    <n v="14"/>
    <x v="1"/>
  </r>
  <r>
    <x v="22"/>
    <s v="c8f3b90326a4a958ccd1ca90a2b4e03c33476e7f"/>
    <m/>
    <x v="0"/>
    <n v="1"/>
    <x v="1"/>
  </r>
  <r>
    <x v="22"/>
    <m/>
    <m/>
    <x v="0"/>
    <n v="1"/>
    <x v="1"/>
  </r>
  <r>
    <x v="22"/>
    <m/>
    <n v="1"/>
    <x v="2"/>
    <n v="1"/>
    <x v="288"/>
  </r>
  <r>
    <x v="23"/>
    <m/>
    <m/>
    <x v="0"/>
    <n v="1"/>
    <x v="1"/>
  </r>
  <r>
    <x v="23"/>
    <s v="747176e1ff9943118eb88d102fe7f8f513f001d9"/>
    <m/>
    <x v="0"/>
    <n v="17"/>
    <x v="1"/>
  </r>
  <r>
    <x v="23"/>
    <m/>
    <m/>
    <x v="0"/>
    <n v="17"/>
    <x v="1"/>
  </r>
  <r>
    <x v="23"/>
    <m/>
    <n v="1"/>
    <x v="14"/>
    <n v="17"/>
    <x v="158"/>
  </r>
  <r>
    <x v="23"/>
    <m/>
    <m/>
    <x v="0"/>
    <n v="17"/>
    <x v="1"/>
  </r>
  <r>
    <x v="23"/>
    <s v="78d2f38aa445ef1658300e66e1db14b9f1eceba8"/>
    <m/>
    <x v="0"/>
    <n v="213"/>
    <x v="1"/>
  </r>
  <r>
    <x v="23"/>
    <m/>
    <m/>
    <x v="0"/>
    <n v="213"/>
    <x v="1"/>
  </r>
  <r>
    <x v="23"/>
    <m/>
    <n v="4.4999999999999998E-2"/>
    <x v="39"/>
    <n v="213"/>
    <x v="289"/>
  </r>
  <r>
    <x v="23"/>
    <m/>
    <n v="3.5999999999999997E-2"/>
    <x v="12"/>
    <n v="213"/>
    <x v="290"/>
  </r>
  <r>
    <x v="23"/>
    <m/>
    <n v="2.7E-2"/>
    <x v="17"/>
    <n v="213"/>
    <x v="291"/>
  </r>
  <r>
    <x v="23"/>
    <m/>
    <n v="0.14699999999999999"/>
    <x v="14"/>
    <n v="213"/>
    <x v="55"/>
  </r>
  <r>
    <x v="23"/>
    <m/>
    <n v="2.4E-2"/>
    <x v="65"/>
    <n v="213"/>
    <x v="292"/>
  </r>
  <r>
    <x v="23"/>
    <m/>
    <n v="9.5000000000000001E-2"/>
    <x v="29"/>
    <n v="213"/>
    <x v="293"/>
  </r>
  <r>
    <x v="23"/>
    <m/>
    <n v="1.2E-2"/>
    <x v="51"/>
    <n v="213"/>
    <x v="294"/>
  </r>
  <r>
    <x v="23"/>
    <m/>
    <n v="0.56599999999999995"/>
    <x v="35"/>
    <n v="213"/>
    <x v="295"/>
  </r>
  <r>
    <x v="23"/>
    <m/>
    <n v="2.7E-2"/>
    <x v="2"/>
    <n v="213"/>
    <x v="291"/>
  </r>
  <r>
    <x v="23"/>
    <m/>
    <n v="1.4999999999999999E-2"/>
    <x v="19"/>
    <n v="213"/>
    <x v="296"/>
  </r>
  <r>
    <x v="23"/>
    <m/>
    <m/>
    <x v="0"/>
    <n v="213"/>
    <x v="1"/>
  </r>
  <r>
    <x v="23"/>
    <s v="aa7a01f3f9cd8b7d018ac572bb7fae60544dd146"/>
    <m/>
    <x v="0"/>
    <n v="46"/>
    <x v="1"/>
  </r>
  <r>
    <x v="23"/>
    <m/>
    <m/>
    <x v="0"/>
    <n v="46"/>
    <x v="1"/>
  </r>
  <r>
    <x v="23"/>
    <m/>
    <n v="0.32800000000000001"/>
    <x v="14"/>
    <n v="46"/>
    <x v="297"/>
  </r>
  <r>
    <x v="23"/>
    <m/>
    <n v="0.67100000000000004"/>
    <x v="3"/>
    <n v="46"/>
    <x v="298"/>
  </r>
  <r>
    <x v="23"/>
    <m/>
    <m/>
    <x v="0"/>
    <n v="46"/>
    <x v="1"/>
  </r>
  <r>
    <x v="23"/>
    <s v="23007a0af84a44080336bc02d17e8cf4b009b1e2"/>
    <m/>
    <x v="0"/>
    <n v="6"/>
    <x v="1"/>
  </r>
  <r>
    <x v="23"/>
    <m/>
    <m/>
    <x v="0"/>
    <n v="6"/>
    <x v="1"/>
  </r>
  <r>
    <x v="23"/>
    <m/>
    <n v="1"/>
    <x v="5"/>
    <n v="6"/>
    <x v="4"/>
  </r>
  <r>
    <x v="23"/>
    <m/>
    <m/>
    <x v="0"/>
    <n v="6"/>
    <x v="1"/>
  </r>
  <r>
    <x v="23"/>
    <s v="8b5133c1e2146b3dd015b5f7d2431b586888b07a"/>
    <m/>
    <x v="0"/>
    <n v="231"/>
    <x v="1"/>
  </r>
  <r>
    <x v="23"/>
    <m/>
    <m/>
    <x v="0"/>
    <n v="231"/>
    <x v="1"/>
  </r>
  <r>
    <x v="23"/>
    <m/>
    <n v="7.0000000000000001E-3"/>
    <x v="36"/>
    <n v="231"/>
    <x v="299"/>
  </r>
  <r>
    <x v="23"/>
    <m/>
    <n v="0.95899999999999996"/>
    <x v="28"/>
    <n v="231"/>
    <x v="300"/>
  </r>
  <r>
    <x v="23"/>
    <m/>
    <n v="3.3000000000000002E-2"/>
    <x v="14"/>
    <n v="231"/>
    <x v="301"/>
  </r>
  <r>
    <x v="23"/>
    <m/>
    <m/>
    <x v="0"/>
    <n v="231"/>
    <x v="1"/>
  </r>
  <r>
    <x v="23"/>
    <s v="a3c8b1c2eee598ba9fe740a118bab31e03647bdb"/>
    <m/>
    <x v="0"/>
    <n v="2"/>
    <x v="1"/>
  </r>
  <r>
    <x v="23"/>
    <m/>
    <m/>
    <x v="0"/>
    <n v="2"/>
    <x v="1"/>
  </r>
  <r>
    <x v="23"/>
    <m/>
    <n v="1"/>
    <x v="14"/>
    <n v="2"/>
    <x v="39"/>
  </r>
  <r>
    <x v="23"/>
    <m/>
    <m/>
    <x v="0"/>
    <n v="2"/>
    <x v="1"/>
  </r>
  <r>
    <x v="23"/>
    <s v="26aff1dcc9a45e72a91a206119c12cc280148175"/>
    <m/>
    <x v="0"/>
    <n v="80"/>
    <x v="1"/>
  </r>
  <r>
    <x v="23"/>
    <m/>
    <m/>
    <x v="0"/>
    <n v="80"/>
    <x v="1"/>
  </r>
  <r>
    <x v="23"/>
    <m/>
    <n v="0.64800000000000002"/>
    <x v="9"/>
    <n v="80"/>
    <x v="302"/>
  </r>
  <r>
    <x v="23"/>
    <m/>
    <n v="0.26200000000000001"/>
    <x v="12"/>
    <n v="80"/>
    <x v="303"/>
  </r>
  <r>
    <x v="23"/>
    <m/>
    <n v="8.9999999999999993E-3"/>
    <x v="28"/>
    <n v="80"/>
    <x v="304"/>
  </r>
  <r>
    <x v="23"/>
    <m/>
    <n v="5.6000000000000001E-2"/>
    <x v="14"/>
    <n v="80"/>
    <x v="305"/>
  </r>
  <r>
    <x v="23"/>
    <m/>
    <n v="2.1999999999999999E-2"/>
    <x v="51"/>
    <n v="80"/>
    <x v="306"/>
  </r>
  <r>
    <x v="23"/>
    <m/>
    <m/>
    <x v="0"/>
    <n v="80"/>
    <x v="1"/>
  </r>
  <r>
    <x v="23"/>
    <s v="5f756d65b25704facdc3b98a7ddd93d7df0be846"/>
    <m/>
    <x v="0"/>
    <n v="227"/>
    <x v="1"/>
  </r>
  <r>
    <x v="23"/>
    <m/>
    <m/>
    <x v="0"/>
    <n v="227"/>
    <x v="1"/>
  </r>
  <r>
    <x v="23"/>
    <m/>
    <n v="0.94299999999999995"/>
    <x v="28"/>
    <n v="227"/>
    <x v="307"/>
  </r>
  <r>
    <x v="23"/>
    <m/>
    <n v="5.6000000000000001E-2"/>
    <x v="14"/>
    <n v="227"/>
    <x v="308"/>
  </r>
  <r>
    <x v="23"/>
    <m/>
    <m/>
    <x v="0"/>
    <n v="227"/>
    <x v="1"/>
  </r>
  <r>
    <x v="23"/>
    <s v="e6c13ebd16684b22b3916ccbbca4a72de9f72277"/>
    <m/>
    <x v="0"/>
    <n v="2"/>
    <x v="1"/>
  </r>
  <r>
    <x v="23"/>
    <m/>
    <m/>
    <x v="0"/>
    <n v="2"/>
    <x v="1"/>
  </r>
  <r>
    <x v="23"/>
    <m/>
    <n v="1"/>
    <x v="28"/>
    <n v="2"/>
    <x v="39"/>
  </r>
  <r>
    <x v="23"/>
    <m/>
    <m/>
    <x v="0"/>
    <n v="2"/>
    <x v="1"/>
  </r>
  <r>
    <x v="23"/>
    <s v="9066a06214f115c182c2b83ed40e939e05b9c1f8"/>
    <m/>
    <x v="0"/>
    <n v="457"/>
    <x v="1"/>
  </r>
  <r>
    <x v="23"/>
    <m/>
    <m/>
    <x v="0"/>
    <n v="457"/>
    <x v="1"/>
  </r>
  <r>
    <x v="23"/>
    <m/>
    <n v="1.6E-2"/>
    <x v="62"/>
    <n v="457"/>
    <x v="309"/>
  </r>
  <r>
    <x v="23"/>
    <m/>
    <n v="0.53100000000000003"/>
    <x v="12"/>
    <n v="457"/>
    <x v="310"/>
  </r>
  <r>
    <x v="23"/>
    <m/>
    <n v="7.0000000000000001E-3"/>
    <x v="42"/>
    <n v="457"/>
    <x v="311"/>
  </r>
  <r>
    <x v="23"/>
    <m/>
    <n v="2E-3"/>
    <x v="16"/>
    <n v="457"/>
    <x v="312"/>
  </r>
  <r>
    <x v="23"/>
    <m/>
    <n v="0.05"/>
    <x v="17"/>
    <n v="457"/>
    <x v="313"/>
  </r>
  <r>
    <x v="23"/>
    <m/>
    <n v="0.22"/>
    <x v="45"/>
    <n v="457"/>
    <x v="314"/>
  </r>
  <r>
    <x v="23"/>
    <m/>
    <n v="5.0000000000000001E-3"/>
    <x v="5"/>
    <n v="457"/>
    <x v="315"/>
  </r>
  <r>
    <x v="23"/>
    <m/>
    <n v="6.4000000000000001E-2"/>
    <x v="36"/>
    <n v="457"/>
    <x v="316"/>
  </r>
  <r>
    <x v="23"/>
    <m/>
    <n v="4.1000000000000002E-2"/>
    <x v="28"/>
    <n v="457"/>
    <x v="317"/>
  </r>
  <r>
    <x v="23"/>
    <m/>
    <n v="5.3999999999999999E-2"/>
    <x v="14"/>
    <n v="457"/>
    <x v="318"/>
  </r>
  <r>
    <x v="23"/>
    <m/>
    <n v="4.0000000000000001E-3"/>
    <x v="29"/>
    <n v="457"/>
    <x v="319"/>
  </r>
  <r>
    <x v="23"/>
    <m/>
    <m/>
    <x v="0"/>
    <n v="457"/>
    <x v="1"/>
  </r>
  <r>
    <x v="23"/>
    <s v="3c3d656668e26645492ee3dafb241631352426d4"/>
    <m/>
    <x v="0"/>
    <n v="624"/>
    <x v="1"/>
  </r>
  <r>
    <x v="23"/>
    <m/>
    <m/>
    <x v="0"/>
    <n v="624"/>
    <x v="1"/>
  </r>
  <r>
    <x v="23"/>
    <m/>
    <n v="5.0000000000000001E-3"/>
    <x v="62"/>
    <n v="624"/>
    <x v="320"/>
  </r>
  <r>
    <x v="23"/>
    <m/>
    <n v="0.01"/>
    <x v="12"/>
    <n v="624"/>
    <x v="321"/>
  </r>
  <r>
    <x v="23"/>
    <m/>
    <n v="0.625"/>
    <x v="28"/>
    <n v="624"/>
    <x v="322"/>
  </r>
  <r>
    <x v="23"/>
    <m/>
    <n v="3.1E-2"/>
    <x v="14"/>
    <n v="624"/>
    <x v="323"/>
  </r>
  <r>
    <x v="23"/>
    <m/>
    <n v="0.22600000000000001"/>
    <x v="29"/>
    <n v="624"/>
    <x v="324"/>
  </r>
  <r>
    <x v="23"/>
    <m/>
    <n v="9.9000000000000005E-2"/>
    <x v="51"/>
    <n v="624"/>
    <x v="325"/>
  </r>
  <r>
    <x v="23"/>
    <m/>
    <m/>
    <x v="0"/>
    <n v="624"/>
    <x v="1"/>
  </r>
  <r>
    <x v="23"/>
    <s v="848999f1527e8390d4d76f9fad0860218b73be4d"/>
    <m/>
    <x v="0"/>
    <n v="21"/>
    <x v="1"/>
  </r>
  <r>
    <x v="23"/>
    <m/>
    <m/>
    <x v="0"/>
    <n v="21"/>
    <x v="1"/>
  </r>
  <r>
    <x v="23"/>
    <m/>
    <n v="1"/>
    <x v="14"/>
    <n v="21"/>
    <x v="225"/>
  </r>
  <r>
    <x v="23"/>
    <m/>
    <m/>
    <x v="0"/>
    <n v="21"/>
    <x v="1"/>
  </r>
  <r>
    <x v="23"/>
    <s v="af60b4d2d5c1547c6724a2f6437f4c29a74e1470"/>
    <m/>
    <x v="0"/>
    <n v="2748"/>
    <x v="1"/>
  </r>
  <r>
    <x v="23"/>
    <m/>
    <m/>
    <x v="0"/>
    <n v="2748"/>
    <x v="1"/>
  </r>
  <r>
    <x v="23"/>
    <m/>
    <n v="0.499"/>
    <x v="35"/>
    <n v="2748"/>
    <x v="326"/>
  </r>
  <r>
    <x v="23"/>
    <m/>
    <n v="0.499"/>
    <x v="2"/>
    <n v="2748"/>
    <x v="326"/>
  </r>
  <r>
    <x v="23"/>
    <m/>
    <n v="1E-3"/>
    <x v="22"/>
    <n v="2748"/>
    <x v="327"/>
  </r>
  <r>
    <x v="23"/>
    <m/>
    <m/>
    <x v="0"/>
    <n v="2748"/>
    <x v="1"/>
  </r>
  <r>
    <x v="23"/>
    <s v="e307a5f6a8d1aeb5d6b7e32c5c0df1887301ec1c"/>
    <m/>
    <x v="0"/>
    <n v="2"/>
    <x v="1"/>
  </r>
  <r>
    <x v="23"/>
    <m/>
    <m/>
    <x v="0"/>
    <n v="2"/>
    <x v="1"/>
  </r>
  <r>
    <x v="23"/>
    <m/>
    <n v="1"/>
    <x v="66"/>
    <n v="2"/>
    <x v="39"/>
  </r>
  <r>
    <x v="23"/>
    <m/>
    <m/>
    <x v="0"/>
    <n v="2"/>
    <x v="1"/>
  </r>
  <r>
    <x v="23"/>
    <s v="15b29e47fc909680de31c77513d3ab9a49738be0"/>
    <m/>
    <x v="0"/>
    <n v="12"/>
    <x v="1"/>
  </r>
  <r>
    <x v="23"/>
    <m/>
    <m/>
    <x v="0"/>
    <n v="12"/>
    <x v="1"/>
  </r>
  <r>
    <x v="23"/>
    <m/>
    <n v="0.495"/>
    <x v="12"/>
    <n v="12"/>
    <x v="328"/>
  </r>
  <r>
    <x v="23"/>
    <m/>
    <n v="0.16500000000000001"/>
    <x v="16"/>
    <n v="12"/>
    <x v="329"/>
  </r>
  <r>
    <x v="23"/>
    <m/>
    <n v="0.16500000000000001"/>
    <x v="14"/>
    <n v="12"/>
    <x v="329"/>
  </r>
  <r>
    <x v="23"/>
    <m/>
    <n v="0.17399999999999999"/>
    <x v="66"/>
    <n v="12"/>
    <x v="330"/>
  </r>
  <r>
    <x v="24"/>
    <m/>
    <m/>
    <x v="0"/>
    <n v="12"/>
    <x v="1"/>
  </r>
  <r>
    <x v="24"/>
    <s v="21fe1dde94c1aa73c280e2a96e6d301cd5125b51"/>
    <m/>
    <x v="0"/>
    <n v="42"/>
    <x v="1"/>
  </r>
  <r>
    <x v="24"/>
    <m/>
    <m/>
    <x v="0"/>
    <n v="42"/>
    <x v="1"/>
  </r>
  <r>
    <x v="25"/>
    <m/>
    <m/>
    <x v="0"/>
    <n v="42"/>
    <x v="1"/>
  </r>
  <r>
    <x v="25"/>
    <s v="dac9ac4a46348a67296b8b3ff11c58e522bd1b0b"/>
    <m/>
    <x v="0"/>
    <n v="510"/>
    <x v="1"/>
  </r>
  <r>
    <x v="25"/>
    <m/>
    <m/>
    <x v="0"/>
    <n v="510"/>
    <x v="1"/>
  </r>
  <r>
    <x v="25"/>
    <m/>
    <n v="2.3E-2"/>
    <x v="41"/>
    <n v="510"/>
    <x v="331"/>
  </r>
  <r>
    <x v="25"/>
    <m/>
    <n v="0.91"/>
    <x v="14"/>
    <n v="510"/>
    <x v="332"/>
  </r>
  <r>
    <x v="25"/>
    <m/>
    <n v="3.6999999999999998E-2"/>
    <x v="51"/>
    <n v="510"/>
    <x v="333"/>
  </r>
  <r>
    <x v="25"/>
    <m/>
    <n v="1.4E-2"/>
    <x v="31"/>
    <n v="510"/>
    <x v="334"/>
  </r>
  <r>
    <x v="25"/>
    <m/>
    <n v="1.4E-2"/>
    <x v="20"/>
    <n v="510"/>
    <x v="334"/>
  </r>
  <r>
    <x v="25"/>
    <m/>
    <m/>
    <x v="0"/>
    <n v="510"/>
    <x v="1"/>
  </r>
  <r>
    <x v="25"/>
    <s v="00b5c825ebd1f4060595a191b903ad8639f0922a"/>
    <m/>
    <x v="0"/>
    <n v="387"/>
    <x v="1"/>
  </r>
  <r>
    <x v="25"/>
    <m/>
    <m/>
    <x v="0"/>
    <n v="387"/>
    <x v="1"/>
  </r>
  <r>
    <x v="25"/>
    <m/>
    <n v="1"/>
    <x v="56"/>
    <n v="387"/>
    <x v="335"/>
  </r>
  <r>
    <x v="25"/>
    <m/>
    <m/>
    <x v="0"/>
    <n v="387"/>
    <x v="1"/>
  </r>
  <r>
    <x v="25"/>
    <s v="231262fda82a3245b8690fdc6421ea1fa3a8a2dd"/>
    <m/>
    <x v="0"/>
    <n v="72"/>
    <x v="1"/>
  </r>
  <r>
    <x v="25"/>
    <m/>
    <m/>
    <x v="0"/>
    <n v="72"/>
    <x v="1"/>
  </r>
  <r>
    <x v="25"/>
    <m/>
    <n v="6.0999999999999999E-2"/>
    <x v="46"/>
    <n v="72"/>
    <x v="336"/>
  </r>
  <r>
    <x v="25"/>
    <m/>
    <n v="0.93799999999999994"/>
    <x v="3"/>
    <n v="72"/>
    <x v="337"/>
  </r>
  <r>
    <x v="25"/>
    <m/>
    <m/>
    <x v="0"/>
    <n v="72"/>
    <x v="1"/>
  </r>
  <r>
    <x v="25"/>
    <s v="4adee3fa86664d37c778bb0293e709629711478d"/>
    <m/>
    <x v="0"/>
    <n v="6"/>
    <x v="1"/>
  </r>
  <r>
    <x v="25"/>
    <m/>
    <m/>
    <x v="0"/>
    <n v="6"/>
    <x v="1"/>
  </r>
  <r>
    <x v="25"/>
    <m/>
    <n v="1"/>
    <x v="56"/>
    <n v="6"/>
    <x v="4"/>
  </r>
  <r>
    <x v="26"/>
    <m/>
    <m/>
    <x v="0"/>
    <n v="6"/>
    <x v="1"/>
  </r>
  <r>
    <x v="26"/>
    <s v="50ca596ace0b1390482408f1b19ffb1f9170cab6"/>
    <m/>
    <x v="0"/>
    <n v="6"/>
    <x v="1"/>
  </r>
  <r>
    <x v="26"/>
    <m/>
    <m/>
    <x v="0"/>
    <n v="6"/>
    <x v="1"/>
  </r>
  <r>
    <x v="26"/>
    <m/>
    <n v="1"/>
    <x v="59"/>
    <n v="6"/>
    <x v="4"/>
  </r>
  <r>
    <x v="27"/>
    <m/>
    <m/>
    <x v="0"/>
    <n v="6"/>
    <x v="1"/>
  </r>
  <r>
    <x v="27"/>
    <s v="c75a777a2c438139b88e7d92eacd29e48735e7c2"/>
    <m/>
    <x v="0"/>
    <n v="36"/>
    <x v="1"/>
  </r>
  <r>
    <x v="27"/>
    <m/>
    <m/>
    <x v="0"/>
    <n v="36"/>
    <x v="1"/>
  </r>
  <r>
    <x v="27"/>
    <m/>
    <n v="0.53900000000000003"/>
    <x v="62"/>
    <n v="36"/>
    <x v="338"/>
  </r>
  <r>
    <x v="27"/>
    <m/>
    <n v="0.30399999999999999"/>
    <x v="45"/>
    <n v="36"/>
    <x v="339"/>
  </r>
  <r>
    <x v="27"/>
    <m/>
    <n v="0.155"/>
    <x v="14"/>
    <n v="36"/>
    <x v="340"/>
  </r>
  <r>
    <x v="27"/>
    <m/>
    <m/>
    <x v="0"/>
    <n v="36"/>
    <x v="1"/>
  </r>
  <r>
    <x v="27"/>
    <s v="94880490ed1d138be2a6547726ef598511f8311a"/>
    <m/>
    <x v="0"/>
    <n v="53"/>
    <x v="1"/>
  </r>
  <r>
    <x v="27"/>
    <m/>
    <m/>
    <x v="0"/>
    <n v="53"/>
    <x v="1"/>
  </r>
  <r>
    <x v="27"/>
    <m/>
    <n v="1"/>
    <x v="55"/>
    <n v="53"/>
    <x v="279"/>
  </r>
  <r>
    <x v="27"/>
    <m/>
    <m/>
    <x v="0"/>
    <n v="53"/>
    <x v="1"/>
  </r>
  <r>
    <x v="27"/>
    <s v="9b5f950603376b36eb2659ae5b8fdae2ee8714cf"/>
    <m/>
    <x v="0"/>
    <n v="333"/>
    <x v="1"/>
  </r>
  <r>
    <x v="27"/>
    <m/>
    <m/>
    <x v="0"/>
    <n v="333"/>
    <x v="1"/>
  </r>
  <r>
    <x v="27"/>
    <m/>
    <n v="6.0000000000000001E-3"/>
    <x v="44"/>
    <n v="333"/>
    <x v="341"/>
  </r>
  <r>
    <x v="27"/>
    <m/>
    <n v="0.98099999999999998"/>
    <x v="55"/>
    <n v="333"/>
    <x v="342"/>
  </r>
  <r>
    <x v="27"/>
    <m/>
    <n v="1.0999999999999999E-2"/>
    <x v="46"/>
    <n v="333"/>
    <x v="343"/>
  </r>
  <r>
    <x v="27"/>
    <m/>
    <m/>
    <x v="0"/>
    <n v="333"/>
    <x v="1"/>
  </r>
  <r>
    <x v="27"/>
    <s v="ece23f5a892d74360038f4f11f54c11e43f432cd"/>
    <m/>
    <x v="0"/>
    <n v="45"/>
    <x v="1"/>
  </r>
  <r>
    <x v="27"/>
    <m/>
    <m/>
    <x v="0"/>
    <n v="45"/>
    <x v="1"/>
  </r>
  <r>
    <x v="27"/>
    <m/>
    <n v="0.93500000000000005"/>
    <x v="41"/>
    <n v="45"/>
    <x v="344"/>
  </r>
  <r>
    <x v="27"/>
    <m/>
    <n v="6.4000000000000001E-2"/>
    <x v="14"/>
    <n v="45"/>
    <x v="345"/>
  </r>
  <r>
    <x v="27"/>
    <m/>
    <m/>
    <x v="0"/>
    <n v="45"/>
    <x v="1"/>
  </r>
  <r>
    <x v="27"/>
    <s v="df27bbcf24db28fa68bfd264f0d3883c0e33320e"/>
    <m/>
    <x v="0"/>
    <n v="21"/>
    <x v="1"/>
  </r>
  <r>
    <x v="27"/>
    <m/>
    <m/>
    <x v="0"/>
    <n v="21"/>
    <x v="1"/>
  </r>
  <r>
    <x v="27"/>
    <m/>
    <m/>
    <x v="0"/>
    <n v="21"/>
    <x v="1"/>
  </r>
  <r>
    <x v="27"/>
    <s v="46a25fdd1470fb08876c229e77be4986fd12082b"/>
    <m/>
    <x v="0"/>
    <n v="690"/>
    <x v="1"/>
  </r>
  <r>
    <x v="27"/>
    <m/>
    <m/>
    <x v="0"/>
    <n v="690"/>
    <x v="1"/>
  </r>
  <r>
    <x v="27"/>
    <m/>
    <n v="1E-3"/>
    <x v="13"/>
    <n v="690"/>
    <x v="346"/>
  </r>
  <r>
    <x v="27"/>
    <m/>
    <n v="0.44"/>
    <x v="46"/>
    <n v="690"/>
    <x v="347"/>
  </r>
  <r>
    <x v="27"/>
    <m/>
    <n v="4.5999999999999999E-2"/>
    <x v="7"/>
    <n v="690"/>
    <x v="348"/>
  </r>
  <r>
    <x v="27"/>
    <m/>
    <n v="0.45700000000000002"/>
    <x v="14"/>
    <n v="690"/>
    <x v="349"/>
  </r>
  <r>
    <x v="27"/>
    <m/>
    <n v="1.7000000000000001E-2"/>
    <x v="29"/>
    <n v="690"/>
    <x v="331"/>
  </r>
  <r>
    <x v="27"/>
    <m/>
    <n v="3.6999999999999998E-2"/>
    <x v="31"/>
    <n v="690"/>
    <x v="350"/>
  </r>
  <r>
    <x v="27"/>
    <m/>
    <m/>
    <x v="0"/>
    <n v="690"/>
    <x v="1"/>
  </r>
  <r>
    <x v="27"/>
    <s v="4939ccc6ebb0f7a61121e77ceeebd75d8841606a"/>
    <m/>
    <x v="0"/>
    <n v="27"/>
    <x v="1"/>
  </r>
  <r>
    <x v="27"/>
    <m/>
    <m/>
    <x v="0"/>
    <n v="27"/>
    <x v="1"/>
  </r>
  <r>
    <x v="27"/>
    <m/>
    <n v="0.29399999999999998"/>
    <x v="28"/>
    <n v="27"/>
    <x v="351"/>
  </r>
  <r>
    <x v="27"/>
    <m/>
    <n v="0.70499999999999996"/>
    <x v="14"/>
    <n v="27"/>
    <x v="352"/>
  </r>
  <r>
    <x v="27"/>
    <m/>
    <m/>
    <x v="0"/>
    <n v="27"/>
    <x v="1"/>
  </r>
  <r>
    <x v="27"/>
    <s v="d7fae0c479c634f3f7ce924a0f0a9b84cc4e9549"/>
    <m/>
    <x v="0"/>
    <n v="16"/>
    <x v="1"/>
  </r>
  <r>
    <x v="27"/>
    <m/>
    <m/>
    <x v="0"/>
    <n v="16"/>
    <x v="1"/>
  </r>
  <r>
    <x v="27"/>
    <m/>
    <n v="1"/>
    <x v="46"/>
    <n v="16"/>
    <x v="353"/>
  </r>
  <r>
    <x v="28"/>
    <m/>
    <m/>
    <x v="0"/>
    <n v="16"/>
    <x v="1"/>
  </r>
  <r>
    <x v="28"/>
    <s v="9ec7d68a97dc54f534e95959e62cafcab38bd440"/>
    <m/>
    <x v="0"/>
    <n v="24"/>
    <x v="1"/>
  </r>
  <r>
    <x v="28"/>
    <m/>
    <m/>
    <x v="0"/>
    <n v="24"/>
    <x v="1"/>
  </r>
  <r>
    <x v="28"/>
    <m/>
    <n v="0.122"/>
    <x v="67"/>
    <n v="24"/>
    <x v="354"/>
  </r>
  <r>
    <x v="28"/>
    <m/>
    <n v="0.42699999999999999"/>
    <x v="64"/>
    <n v="24"/>
    <x v="355"/>
  </r>
  <r>
    <x v="28"/>
    <m/>
    <n v="0.17899999999999999"/>
    <x v="68"/>
    <n v="24"/>
    <x v="356"/>
  </r>
  <r>
    <x v="28"/>
    <m/>
    <n v="0.27"/>
    <x v="2"/>
    <n v="24"/>
    <x v="357"/>
  </r>
  <r>
    <x v="28"/>
    <m/>
    <m/>
    <x v="0"/>
    <n v="24"/>
    <x v="1"/>
  </r>
  <r>
    <x v="28"/>
    <s v="6c936d46e3c2fa43034d47162c31e98534ae5d27"/>
    <m/>
    <x v="0"/>
    <n v="2"/>
    <x v="1"/>
  </r>
  <r>
    <x v="28"/>
    <m/>
    <m/>
    <x v="0"/>
    <n v="2"/>
    <x v="1"/>
  </r>
  <r>
    <x v="28"/>
    <m/>
    <n v="1"/>
    <x v="28"/>
    <n v="2"/>
    <x v="39"/>
  </r>
  <r>
    <x v="28"/>
    <m/>
    <m/>
    <x v="0"/>
    <n v="2"/>
    <x v="1"/>
  </r>
  <r>
    <x v="28"/>
    <s v="2ea074937c82239d7ae187af879f0352131b119b"/>
    <m/>
    <x v="0"/>
    <n v="9"/>
    <x v="1"/>
  </r>
  <r>
    <x v="28"/>
    <m/>
    <m/>
    <x v="0"/>
    <n v="9"/>
    <x v="1"/>
  </r>
  <r>
    <x v="28"/>
    <m/>
    <n v="1"/>
    <x v="28"/>
    <n v="9"/>
    <x v="52"/>
  </r>
  <r>
    <x v="28"/>
    <m/>
    <m/>
    <x v="0"/>
    <n v="9"/>
    <x v="1"/>
  </r>
  <r>
    <x v="28"/>
    <s v="5dd5518738671355e157750d9a6e01ea55140560"/>
    <m/>
    <x v="0"/>
    <n v="22"/>
    <x v="1"/>
  </r>
  <r>
    <x v="28"/>
    <m/>
    <m/>
    <x v="0"/>
    <n v="22"/>
    <x v="1"/>
  </r>
  <r>
    <x v="28"/>
    <m/>
    <n v="1"/>
    <x v="28"/>
    <n v="22"/>
    <x v="358"/>
  </r>
  <r>
    <x v="28"/>
    <m/>
    <m/>
    <x v="0"/>
    <n v="22"/>
    <x v="1"/>
  </r>
  <r>
    <x v="28"/>
    <s v="89c7ad5908ac27657a95588e0cbf5752d9e4a1cb"/>
    <m/>
    <x v="0"/>
    <n v="155"/>
    <x v="1"/>
  </r>
  <r>
    <x v="28"/>
    <m/>
    <m/>
    <x v="0"/>
    <n v="155"/>
    <x v="1"/>
  </r>
  <r>
    <x v="28"/>
    <m/>
    <n v="5.0000000000000001E-3"/>
    <x v="36"/>
    <n v="155"/>
    <x v="359"/>
  </r>
  <r>
    <x v="28"/>
    <m/>
    <n v="0.98"/>
    <x v="28"/>
    <n v="155"/>
    <x v="360"/>
  </r>
  <r>
    <x v="28"/>
    <m/>
    <n v="1.2999999999999999E-2"/>
    <x v="14"/>
    <n v="155"/>
    <x v="361"/>
  </r>
  <r>
    <x v="28"/>
    <m/>
    <m/>
    <x v="0"/>
    <n v="155"/>
    <x v="1"/>
  </r>
  <r>
    <x v="28"/>
    <s v="6cc8c43a1c7256434663734aac071dcdf657c24f"/>
    <m/>
    <x v="0"/>
    <n v="126"/>
    <x v="1"/>
  </r>
  <r>
    <x v="28"/>
    <m/>
    <m/>
    <x v="0"/>
    <n v="126"/>
    <x v="1"/>
  </r>
  <r>
    <x v="28"/>
    <m/>
    <n v="1"/>
    <x v="28"/>
    <n v="126"/>
    <x v="362"/>
  </r>
  <r>
    <x v="28"/>
    <m/>
    <m/>
    <x v="0"/>
    <n v="126"/>
    <x v="1"/>
  </r>
  <r>
    <x v="28"/>
    <s v="a0dcb4026b3f1171b4124e2666cf71460d023bb1"/>
    <m/>
    <x v="0"/>
    <n v="112"/>
    <x v="1"/>
  </r>
  <r>
    <x v="28"/>
    <m/>
    <m/>
    <x v="0"/>
    <n v="112"/>
    <x v="1"/>
  </r>
  <r>
    <x v="28"/>
    <m/>
    <n v="1"/>
    <x v="28"/>
    <n v="112"/>
    <x v="363"/>
  </r>
  <r>
    <x v="28"/>
    <m/>
    <m/>
    <x v="0"/>
    <n v="112"/>
    <x v="1"/>
  </r>
  <r>
    <x v="28"/>
    <s v="39cdae3edd30cd14e2c7e4a3ee6b75c9bd6fc6d3"/>
    <m/>
    <x v="0"/>
    <n v="427"/>
    <x v="1"/>
  </r>
  <r>
    <x v="28"/>
    <m/>
    <m/>
    <x v="0"/>
    <n v="427"/>
    <x v="1"/>
  </r>
  <r>
    <x v="28"/>
    <m/>
    <n v="5.1999999999999998E-2"/>
    <x v="64"/>
    <n v="427"/>
    <x v="364"/>
  </r>
  <r>
    <x v="28"/>
    <m/>
    <n v="0.94699999999999995"/>
    <x v="28"/>
    <n v="427"/>
    <x v="365"/>
  </r>
  <r>
    <x v="28"/>
    <m/>
    <m/>
    <x v="0"/>
    <n v="427"/>
    <x v="1"/>
  </r>
  <r>
    <x v="28"/>
    <s v="106da3988dfc4aef48b5644c5fa939d90ceb3e74"/>
    <m/>
    <x v="0"/>
    <n v="35"/>
    <x v="1"/>
  </r>
  <r>
    <x v="28"/>
    <m/>
    <m/>
    <x v="0"/>
    <n v="35"/>
    <x v="1"/>
  </r>
  <r>
    <x v="28"/>
    <m/>
    <n v="1"/>
    <x v="28"/>
    <n v="35"/>
    <x v="366"/>
  </r>
  <r>
    <x v="28"/>
    <m/>
    <m/>
    <x v="0"/>
    <n v="35"/>
    <x v="1"/>
  </r>
  <r>
    <x v="28"/>
    <s v="236956b2be2a15c2f03a211ad9dbc7afaf0c9b5e"/>
    <m/>
    <x v="0"/>
    <n v="170"/>
    <x v="1"/>
  </r>
  <r>
    <x v="28"/>
    <m/>
    <m/>
    <x v="0"/>
    <n v="170"/>
    <x v="1"/>
  </r>
  <r>
    <x v="28"/>
    <m/>
    <n v="1"/>
    <x v="28"/>
    <n v="170"/>
    <x v="367"/>
  </r>
  <r>
    <x v="28"/>
    <m/>
    <m/>
    <x v="0"/>
    <n v="170"/>
    <x v="1"/>
  </r>
  <r>
    <x v="28"/>
    <s v="cf61cc08aa5c2d4aa94a59d1e7e94c15507953f8"/>
    <m/>
    <x v="0"/>
    <n v="296"/>
    <x v="1"/>
  </r>
  <r>
    <x v="28"/>
    <m/>
    <m/>
    <x v="0"/>
    <n v="296"/>
    <x v="1"/>
  </r>
  <r>
    <x v="28"/>
    <m/>
    <n v="1"/>
    <x v="28"/>
    <n v="296"/>
    <x v="368"/>
  </r>
  <r>
    <x v="28"/>
    <m/>
    <m/>
    <x v="0"/>
    <n v="296"/>
    <x v="1"/>
  </r>
  <r>
    <x v="28"/>
    <s v="a09163ade822ce97e9bbf570bccea9781c37603d"/>
    <m/>
    <x v="0"/>
    <n v="6"/>
    <x v="1"/>
  </r>
  <r>
    <x v="28"/>
    <m/>
    <m/>
    <x v="0"/>
    <n v="6"/>
    <x v="1"/>
  </r>
  <r>
    <x v="28"/>
    <m/>
    <n v="1"/>
    <x v="64"/>
    <n v="6"/>
    <x v="4"/>
  </r>
  <r>
    <x v="28"/>
    <m/>
    <m/>
    <x v="0"/>
    <n v="6"/>
    <x v="1"/>
  </r>
  <r>
    <x v="28"/>
    <s v="6f70a23e5c475b037f2edb8bd5031c5cebdb1c0b"/>
    <m/>
    <x v="0"/>
    <n v="108"/>
    <x v="1"/>
  </r>
  <r>
    <x v="28"/>
    <m/>
    <m/>
    <x v="0"/>
    <n v="108"/>
    <x v="1"/>
  </r>
  <r>
    <x v="28"/>
    <m/>
    <n v="0.151"/>
    <x v="62"/>
    <n v="108"/>
    <x v="369"/>
  </r>
  <r>
    <x v="28"/>
    <m/>
    <n v="0.51800000000000002"/>
    <x v="12"/>
    <n v="108"/>
    <x v="370"/>
  </r>
  <r>
    <x v="28"/>
    <m/>
    <n v="0.32900000000000001"/>
    <x v="28"/>
    <n v="108"/>
    <x v="371"/>
  </r>
  <r>
    <x v="28"/>
    <m/>
    <m/>
    <x v="0"/>
    <n v="108"/>
    <x v="1"/>
  </r>
  <r>
    <x v="28"/>
    <s v="b3712d70b80c2b5ba936a4d74c6def5ca150682d"/>
    <m/>
    <x v="0"/>
    <n v="242"/>
    <x v="1"/>
  </r>
  <r>
    <x v="28"/>
    <m/>
    <m/>
    <x v="0"/>
    <n v="242"/>
    <x v="1"/>
  </r>
  <r>
    <x v="28"/>
    <m/>
    <n v="0.99099999999999999"/>
    <x v="28"/>
    <n v="242"/>
    <x v="372"/>
  </r>
  <r>
    <x v="28"/>
    <m/>
    <n v="8.0000000000000002E-3"/>
    <x v="3"/>
    <n v="242"/>
    <x v="373"/>
  </r>
  <r>
    <x v="28"/>
    <m/>
    <m/>
    <x v="0"/>
    <n v="242"/>
    <x v="1"/>
  </r>
  <r>
    <x v="28"/>
    <s v="f6cc85d06aaa39cea2baaf8771932bb8c5672cf7"/>
    <m/>
    <x v="0"/>
    <n v="63"/>
    <x v="1"/>
  </r>
  <r>
    <x v="28"/>
    <m/>
    <m/>
    <x v="0"/>
    <n v="63"/>
    <x v="1"/>
  </r>
  <r>
    <x v="28"/>
    <m/>
    <n v="1"/>
    <x v="20"/>
    <n v="63"/>
    <x v="374"/>
  </r>
  <r>
    <x v="28"/>
    <m/>
    <m/>
    <x v="0"/>
    <n v="63"/>
    <x v="1"/>
  </r>
  <r>
    <x v="28"/>
    <s v="782258785ff78679c18646bd86de7cb9cb780618"/>
    <m/>
    <x v="0"/>
    <n v="5"/>
    <x v="1"/>
  </r>
  <r>
    <x v="28"/>
    <m/>
    <m/>
    <x v="0"/>
    <n v="5"/>
    <x v="1"/>
  </r>
  <r>
    <x v="28"/>
    <m/>
    <n v="1"/>
    <x v="28"/>
    <n v="5"/>
    <x v="375"/>
  </r>
  <r>
    <x v="28"/>
    <m/>
    <m/>
    <x v="0"/>
    <n v="5"/>
    <x v="1"/>
  </r>
  <r>
    <x v="28"/>
    <s v="b7a18a30b27b900cbfc6c71b033c85023296a2fd"/>
    <m/>
    <x v="0"/>
    <n v="453"/>
    <x v="1"/>
  </r>
  <r>
    <x v="28"/>
    <m/>
    <m/>
    <x v="0"/>
    <n v="453"/>
    <x v="1"/>
  </r>
  <r>
    <x v="28"/>
    <m/>
    <n v="0.95399999999999996"/>
    <x v="28"/>
    <n v="453"/>
    <x v="376"/>
  </r>
  <r>
    <x v="28"/>
    <m/>
    <n v="4.2999999999999997E-2"/>
    <x v="14"/>
    <n v="453"/>
    <x v="377"/>
  </r>
  <r>
    <x v="28"/>
    <m/>
    <n v="2E-3"/>
    <x v="22"/>
    <n v="453"/>
    <x v="378"/>
  </r>
  <r>
    <x v="28"/>
    <m/>
    <m/>
    <x v="0"/>
    <n v="453"/>
    <x v="1"/>
  </r>
  <r>
    <x v="28"/>
    <s v="4da16b54347c0503d96d95eab3d0952e59062825"/>
    <m/>
    <x v="0"/>
    <n v="16"/>
    <x v="1"/>
  </r>
  <r>
    <x v="28"/>
    <m/>
    <m/>
    <x v="0"/>
    <n v="16"/>
    <x v="1"/>
  </r>
  <r>
    <x v="28"/>
    <m/>
    <n v="1"/>
    <x v="28"/>
    <n v="16"/>
    <x v="353"/>
  </r>
  <r>
    <x v="28"/>
    <m/>
    <m/>
    <x v="0"/>
    <n v="16"/>
    <x v="1"/>
  </r>
  <r>
    <x v="28"/>
    <s v="9ff4ff4ca1807464999c751115f42b527ff252e5"/>
    <m/>
    <x v="0"/>
    <n v="443"/>
    <x v="1"/>
  </r>
  <r>
    <x v="28"/>
    <m/>
    <m/>
    <x v="0"/>
    <n v="443"/>
    <x v="1"/>
  </r>
  <r>
    <x v="28"/>
    <m/>
    <n v="0.95199999999999996"/>
    <x v="28"/>
    <n v="443"/>
    <x v="379"/>
  </r>
  <r>
    <x v="28"/>
    <m/>
    <n v="4.3999999999999997E-2"/>
    <x v="14"/>
    <n v="443"/>
    <x v="380"/>
  </r>
  <r>
    <x v="28"/>
    <m/>
    <n v="3.0000000000000001E-3"/>
    <x v="22"/>
    <n v="443"/>
    <x v="381"/>
  </r>
  <r>
    <x v="28"/>
    <m/>
    <m/>
    <x v="0"/>
    <n v="443"/>
    <x v="1"/>
  </r>
  <r>
    <x v="28"/>
    <s v="a78c439ba94e08ab6079e5575f1959c39c9beb87"/>
    <m/>
    <x v="0"/>
    <n v="6"/>
    <x v="1"/>
  </r>
  <r>
    <x v="28"/>
    <m/>
    <m/>
    <x v="0"/>
    <n v="6"/>
    <x v="1"/>
  </r>
  <r>
    <x v="28"/>
    <m/>
    <n v="1"/>
    <x v="64"/>
    <n v="6"/>
    <x v="4"/>
  </r>
  <r>
    <x v="28"/>
    <m/>
    <m/>
    <x v="0"/>
    <n v="6"/>
    <x v="1"/>
  </r>
  <r>
    <x v="28"/>
    <s v="249c0a50179067c856b4bdf178446449617dab63"/>
    <m/>
    <x v="0"/>
    <n v="443"/>
    <x v="1"/>
  </r>
  <r>
    <x v="28"/>
    <m/>
    <m/>
    <x v="0"/>
    <n v="443"/>
    <x v="1"/>
  </r>
  <r>
    <x v="28"/>
    <m/>
    <n v="0.95199999999999996"/>
    <x v="28"/>
    <n v="443"/>
    <x v="379"/>
  </r>
  <r>
    <x v="28"/>
    <m/>
    <n v="4.3999999999999997E-2"/>
    <x v="14"/>
    <n v="443"/>
    <x v="380"/>
  </r>
  <r>
    <x v="28"/>
    <m/>
    <n v="3.0000000000000001E-3"/>
    <x v="22"/>
    <n v="443"/>
    <x v="381"/>
  </r>
  <r>
    <x v="28"/>
    <m/>
    <m/>
    <x v="0"/>
    <n v="443"/>
    <x v="1"/>
  </r>
  <r>
    <x v="28"/>
    <s v="a61874a2de78a6f3b928b73c16f2b46f60ba2c57"/>
    <m/>
    <x v="0"/>
    <n v="58"/>
    <x v="1"/>
  </r>
  <r>
    <x v="28"/>
    <m/>
    <m/>
    <x v="0"/>
    <n v="58"/>
    <x v="1"/>
  </r>
  <r>
    <x v="28"/>
    <m/>
    <n v="0.5"/>
    <x v="28"/>
    <n v="58"/>
    <x v="65"/>
  </r>
  <r>
    <x v="28"/>
    <m/>
    <n v="0.499"/>
    <x v="14"/>
    <n v="58"/>
    <x v="382"/>
  </r>
  <r>
    <x v="28"/>
    <m/>
    <m/>
    <x v="0"/>
    <n v="58"/>
    <x v="1"/>
  </r>
  <r>
    <x v="28"/>
    <s v="3a957f6e61d8cacacf0cfe4bdceb5dbc2f3ef628"/>
    <m/>
    <x v="0"/>
    <n v="22"/>
    <x v="1"/>
  </r>
  <r>
    <x v="28"/>
    <m/>
    <m/>
    <x v="0"/>
    <n v="22"/>
    <x v="1"/>
  </r>
  <r>
    <x v="28"/>
    <m/>
    <n v="0.73799999999999999"/>
    <x v="28"/>
    <n v="22"/>
    <x v="383"/>
  </r>
  <r>
    <x v="28"/>
    <m/>
    <n v="0.26100000000000001"/>
    <x v="14"/>
    <n v="22"/>
    <x v="384"/>
  </r>
  <r>
    <x v="28"/>
    <m/>
    <m/>
    <x v="0"/>
    <n v="22"/>
    <x v="1"/>
  </r>
  <r>
    <x v="28"/>
    <s v="7562ef733c81d20d4a6a7849ad6a7c70713c117e"/>
    <m/>
    <x v="0"/>
    <n v="55"/>
    <x v="1"/>
  </r>
  <r>
    <x v="28"/>
    <m/>
    <m/>
    <x v="0"/>
    <n v="55"/>
    <x v="1"/>
  </r>
  <r>
    <x v="28"/>
    <m/>
    <n v="0.41299999999999998"/>
    <x v="12"/>
    <n v="55"/>
    <x v="385"/>
  </r>
  <r>
    <x v="28"/>
    <m/>
    <n v="0.378"/>
    <x v="28"/>
    <n v="55"/>
    <x v="386"/>
  </r>
  <r>
    <x v="28"/>
    <m/>
    <n v="0.20699999999999999"/>
    <x v="14"/>
    <n v="55"/>
    <x v="387"/>
  </r>
  <r>
    <x v="28"/>
    <m/>
    <m/>
    <x v="0"/>
    <n v="55"/>
    <x v="1"/>
  </r>
  <r>
    <x v="28"/>
    <s v="1e4a71eb26808a828fff29ada663a7c43e0bdd9f"/>
    <m/>
    <x v="0"/>
    <n v="596"/>
    <x v="1"/>
  </r>
  <r>
    <x v="28"/>
    <m/>
    <m/>
    <x v="0"/>
    <n v="596"/>
    <x v="1"/>
  </r>
  <r>
    <x v="28"/>
    <m/>
    <n v="1"/>
    <x v="29"/>
    <n v="596"/>
    <x v="388"/>
  </r>
  <r>
    <x v="28"/>
    <m/>
    <m/>
    <x v="0"/>
    <n v="596"/>
    <x v="1"/>
  </r>
  <r>
    <x v="28"/>
    <s v="7fb52123c945b85866258fdb491c683c5aa54651"/>
    <m/>
    <x v="0"/>
    <n v="7"/>
    <x v="1"/>
  </r>
  <r>
    <x v="28"/>
    <m/>
    <m/>
    <x v="0"/>
    <n v="7"/>
    <x v="1"/>
  </r>
  <r>
    <x v="28"/>
    <m/>
    <n v="1"/>
    <x v="28"/>
    <n v="7"/>
    <x v="181"/>
  </r>
  <r>
    <x v="28"/>
    <m/>
    <m/>
    <x v="0"/>
    <n v="7"/>
    <x v="1"/>
  </r>
  <r>
    <x v="28"/>
    <s v="8988ae6803766c61c0a134c33986e252333bdeed"/>
    <m/>
    <x v="0"/>
    <n v="30"/>
    <x v="1"/>
  </r>
  <r>
    <x v="28"/>
    <m/>
    <m/>
    <x v="0"/>
    <n v="30"/>
    <x v="1"/>
  </r>
  <r>
    <x v="28"/>
    <m/>
    <n v="0.84499999999999997"/>
    <x v="28"/>
    <n v="30"/>
    <x v="389"/>
  </r>
  <r>
    <x v="28"/>
    <m/>
    <n v="0.154"/>
    <x v="14"/>
    <n v="30"/>
    <x v="390"/>
  </r>
  <r>
    <x v="28"/>
    <m/>
    <m/>
    <x v="0"/>
    <n v="30"/>
    <x v="1"/>
  </r>
  <r>
    <x v="28"/>
    <s v="0747f835337bfd757cf7fe9c50d441a994fbb979"/>
    <m/>
    <x v="0"/>
    <n v="26"/>
    <x v="1"/>
  </r>
  <r>
    <x v="28"/>
    <m/>
    <m/>
    <x v="0"/>
    <n v="26"/>
    <x v="1"/>
  </r>
  <r>
    <x v="28"/>
    <m/>
    <n v="0.19500000000000001"/>
    <x v="41"/>
    <n v="26"/>
    <x v="391"/>
  </r>
  <r>
    <x v="28"/>
    <m/>
    <n v="0.80400000000000005"/>
    <x v="28"/>
    <n v="26"/>
    <x v="392"/>
  </r>
  <r>
    <x v="28"/>
    <m/>
    <m/>
    <x v="0"/>
    <n v="26"/>
    <x v="1"/>
  </r>
  <r>
    <x v="28"/>
    <s v="668f02b7761e8a29c44cc05aa03f2c59840106bc"/>
    <m/>
    <x v="0"/>
    <n v="10"/>
    <x v="1"/>
  </r>
  <r>
    <x v="28"/>
    <m/>
    <m/>
    <x v="0"/>
    <n v="10"/>
    <x v="1"/>
  </r>
  <r>
    <x v="28"/>
    <m/>
    <n v="0.309"/>
    <x v="28"/>
    <n v="10"/>
    <x v="393"/>
  </r>
  <r>
    <x v="28"/>
    <m/>
    <n v="0.69"/>
    <x v="14"/>
    <n v="10"/>
    <x v="394"/>
  </r>
  <r>
    <x v="28"/>
    <m/>
    <m/>
    <x v="0"/>
    <n v="10"/>
    <x v="1"/>
  </r>
  <r>
    <x v="28"/>
    <s v="7fc706b46ffd226e735e865cc379ea66ed8e8119"/>
    <m/>
    <x v="0"/>
    <n v="41"/>
    <x v="1"/>
  </r>
  <r>
    <x v="28"/>
    <m/>
    <m/>
    <x v="0"/>
    <n v="41"/>
    <x v="1"/>
  </r>
  <r>
    <x v="28"/>
    <m/>
    <n v="0.876"/>
    <x v="28"/>
    <n v="41"/>
    <x v="395"/>
  </r>
  <r>
    <x v="28"/>
    <m/>
    <n v="0.123"/>
    <x v="14"/>
    <n v="41"/>
    <x v="396"/>
  </r>
  <r>
    <x v="28"/>
    <m/>
    <m/>
    <x v="0"/>
    <n v="41"/>
    <x v="1"/>
  </r>
  <r>
    <x v="28"/>
    <s v="78e3773f602cc2bb248e895d7877ab12e9dade8f"/>
    <m/>
    <x v="0"/>
    <n v="43"/>
    <x v="1"/>
  </r>
  <r>
    <x v="28"/>
    <m/>
    <m/>
    <x v="0"/>
    <n v="43"/>
    <x v="1"/>
  </r>
  <r>
    <x v="28"/>
    <m/>
    <n v="0.249"/>
    <x v="62"/>
    <n v="43"/>
    <x v="397"/>
  </r>
  <r>
    <x v="28"/>
    <m/>
    <n v="0.20699999999999999"/>
    <x v="12"/>
    <n v="43"/>
    <x v="398"/>
  </r>
  <r>
    <x v="28"/>
    <m/>
    <n v="0.311"/>
    <x v="28"/>
    <n v="43"/>
    <x v="399"/>
  </r>
  <r>
    <x v="28"/>
    <m/>
    <n v="0.23200000000000001"/>
    <x v="14"/>
    <n v="43"/>
    <x v="400"/>
  </r>
  <r>
    <x v="28"/>
    <m/>
    <m/>
    <x v="0"/>
    <n v="43"/>
    <x v="1"/>
  </r>
  <r>
    <x v="28"/>
    <s v="176e32c2d21da5e3f9f2c3f51a23572974111131"/>
    <m/>
    <x v="0"/>
    <n v="172"/>
    <x v="1"/>
  </r>
  <r>
    <x v="28"/>
    <m/>
    <m/>
    <x v="0"/>
    <n v="172"/>
    <x v="1"/>
  </r>
  <r>
    <x v="28"/>
    <m/>
    <n v="0.73199999999999998"/>
    <x v="28"/>
    <n v="172"/>
    <x v="401"/>
  </r>
  <r>
    <x v="28"/>
    <m/>
    <n v="0.26700000000000002"/>
    <x v="14"/>
    <n v="172"/>
    <x v="402"/>
  </r>
  <r>
    <x v="29"/>
    <m/>
    <m/>
    <x v="0"/>
    <n v="172"/>
    <x v="1"/>
  </r>
  <r>
    <x v="29"/>
    <s v="d7637a71f401f2457db3caca8c8a03d9b46d1ed0"/>
    <m/>
    <x v="0"/>
    <n v="10"/>
    <x v="1"/>
  </r>
  <r>
    <x v="29"/>
    <m/>
    <m/>
    <x v="0"/>
    <n v="10"/>
    <x v="1"/>
  </r>
  <r>
    <x v="29"/>
    <m/>
    <n v="0.47599999999999998"/>
    <x v="46"/>
    <n v="10"/>
    <x v="403"/>
  </r>
  <r>
    <x v="29"/>
    <m/>
    <n v="0.52300000000000002"/>
    <x v="3"/>
    <n v="10"/>
    <x v="404"/>
  </r>
  <r>
    <x v="29"/>
    <m/>
    <m/>
    <x v="0"/>
    <n v="10"/>
    <x v="1"/>
  </r>
  <r>
    <x v="29"/>
    <s v="7797c0ed4fc2ce61979ae5d8b0931d73e08855bc"/>
    <m/>
    <x v="0"/>
    <n v="46"/>
    <x v="1"/>
  </r>
  <r>
    <x v="29"/>
    <m/>
    <m/>
    <x v="0"/>
    <n v="46"/>
    <x v="1"/>
  </r>
  <r>
    <x v="29"/>
    <m/>
    <n v="1"/>
    <x v="14"/>
    <n v="46"/>
    <x v="405"/>
  </r>
  <r>
    <x v="30"/>
    <m/>
    <m/>
    <x v="0"/>
    <n v="46"/>
    <x v="1"/>
  </r>
  <r>
    <x v="30"/>
    <s v="bc780e2e72f6862ac126f4eb5617cc58ef2657b4"/>
    <m/>
    <x v="0"/>
    <n v="263"/>
    <x v="1"/>
  </r>
  <r>
    <x v="30"/>
    <m/>
    <m/>
    <x v="0"/>
    <n v="263"/>
    <x v="1"/>
  </r>
  <r>
    <x v="30"/>
    <m/>
    <n v="0.96699999999999997"/>
    <x v="20"/>
    <n v="263"/>
    <x v="406"/>
  </r>
  <r>
    <x v="30"/>
    <m/>
    <n v="3.0000000000000001E-3"/>
    <x v="22"/>
    <n v="263"/>
    <x v="407"/>
  </r>
  <r>
    <x v="31"/>
    <m/>
    <m/>
    <x v="0"/>
    <n v="263"/>
    <x v="1"/>
  </r>
  <r>
    <x v="31"/>
    <s v="296c18571dd7decd33fdf62f0a23869129682264"/>
    <m/>
    <x v="0"/>
    <n v="9"/>
    <x v="1"/>
  </r>
  <r>
    <x v="31"/>
    <m/>
    <m/>
    <x v="0"/>
    <n v="9"/>
    <x v="1"/>
  </r>
  <r>
    <x v="31"/>
    <m/>
    <n v="1"/>
    <x v="31"/>
    <n v="9"/>
    <x v="52"/>
  </r>
  <r>
    <x v="32"/>
    <m/>
    <m/>
    <x v="0"/>
    <n v="9"/>
    <x v="1"/>
  </r>
  <r>
    <x v="32"/>
    <s v="4f01ffd9cbbb0dcb4ee2f9167ad2337178259ba9"/>
    <m/>
    <x v="0"/>
    <n v="4"/>
    <x v="1"/>
  </r>
  <r>
    <x v="32"/>
    <m/>
    <m/>
    <x v="0"/>
    <n v="4"/>
    <x v="1"/>
  </r>
  <r>
    <x v="32"/>
    <m/>
    <n v="0.24299999999999999"/>
    <x v="51"/>
    <n v="4"/>
    <x v="408"/>
  </r>
  <r>
    <x v="32"/>
    <m/>
    <n v="0.75600000000000001"/>
    <x v="22"/>
    <n v="4"/>
    <x v="409"/>
  </r>
  <r>
    <x v="32"/>
    <m/>
    <m/>
    <x v="0"/>
    <n v="4"/>
    <x v="1"/>
  </r>
  <r>
    <x v="32"/>
    <s v="7174d92cc1ad3dd24430769b72c05b1ee6fbcd74"/>
    <m/>
    <x v="0"/>
    <n v="2"/>
    <x v="1"/>
  </r>
  <r>
    <x v="32"/>
    <m/>
    <m/>
    <x v="0"/>
    <n v="2"/>
    <x v="1"/>
  </r>
  <r>
    <x v="32"/>
    <m/>
    <n v="1"/>
    <x v="51"/>
    <n v="2"/>
    <x v="39"/>
  </r>
  <r>
    <x v="32"/>
    <m/>
    <m/>
    <x v="0"/>
    <n v="2"/>
    <x v="1"/>
  </r>
  <r>
    <x v="32"/>
    <s v="0e8a436fdedc9a56ddd4e773d45d7963a8f358a6"/>
    <m/>
    <x v="0"/>
    <n v="75"/>
    <x v="1"/>
  </r>
  <r>
    <x v="32"/>
    <m/>
    <m/>
    <x v="0"/>
    <n v="75"/>
    <x v="1"/>
  </r>
  <r>
    <x v="32"/>
    <m/>
    <n v="0.439"/>
    <x v="1"/>
    <n v="75"/>
    <x v="410"/>
  </r>
  <r>
    <x v="32"/>
    <m/>
    <n v="0.56000000000000005"/>
    <x v="51"/>
    <n v="75"/>
    <x v="411"/>
  </r>
  <r>
    <x v="32"/>
    <m/>
    <m/>
    <x v="0"/>
    <n v="75"/>
    <x v="1"/>
  </r>
  <r>
    <x v="32"/>
    <s v="9c4d4cd84a82ba7ca782b69e0bdc821e8c3ff997"/>
    <m/>
    <x v="0"/>
    <n v="5"/>
    <x v="1"/>
  </r>
  <r>
    <x v="32"/>
    <m/>
    <m/>
    <x v="0"/>
    <n v="5"/>
    <x v="1"/>
  </r>
  <r>
    <x v="32"/>
    <m/>
    <n v="1"/>
    <x v="1"/>
    <n v="5"/>
    <x v="375"/>
  </r>
  <r>
    <x v="32"/>
    <m/>
    <m/>
    <x v="0"/>
    <n v="5"/>
    <x v="1"/>
  </r>
  <r>
    <x v="32"/>
    <s v="2fd2eebb2656ae65bd6eb63b39f8faeb84e0db4e"/>
    <m/>
    <x v="0"/>
    <n v="1103"/>
    <x v="1"/>
  </r>
  <r>
    <x v="32"/>
    <m/>
    <m/>
    <x v="0"/>
    <n v="1103"/>
    <x v="1"/>
  </r>
  <r>
    <x v="32"/>
    <m/>
    <n v="1.2E-2"/>
    <x v="69"/>
    <n v="1103"/>
    <x v="412"/>
  </r>
  <r>
    <x v="32"/>
    <m/>
    <n v="2E-3"/>
    <x v="1"/>
    <n v="1103"/>
    <x v="413"/>
  </r>
  <r>
    <x v="32"/>
    <m/>
    <n v="1E-3"/>
    <x v="13"/>
    <n v="1103"/>
    <x v="414"/>
  </r>
  <r>
    <x v="32"/>
    <m/>
    <n v="5.0999999999999997E-2"/>
    <x v="12"/>
    <n v="1103"/>
    <x v="415"/>
  </r>
  <r>
    <x v="32"/>
    <m/>
    <n v="3.3000000000000002E-2"/>
    <x v="28"/>
    <n v="1103"/>
    <x v="416"/>
  </r>
  <r>
    <x v="32"/>
    <m/>
    <n v="0.29299999999999998"/>
    <x v="14"/>
    <n v="1103"/>
    <x v="417"/>
  </r>
  <r>
    <x v="32"/>
    <m/>
    <n v="4.0000000000000001E-3"/>
    <x v="29"/>
    <n v="1103"/>
    <x v="418"/>
  </r>
  <r>
    <x v="32"/>
    <m/>
    <n v="0.6"/>
    <x v="51"/>
    <n v="1103"/>
    <x v="419"/>
  </r>
  <r>
    <x v="32"/>
    <m/>
    <m/>
    <x v="0"/>
    <n v="1103"/>
    <x v="1"/>
  </r>
  <r>
    <x v="32"/>
    <s v="37f2a1e3b724dbd9e1f8eafd4ac87c5bf613c048"/>
    <m/>
    <x v="0"/>
    <n v="1073"/>
    <x v="1"/>
  </r>
  <r>
    <x v="32"/>
    <m/>
    <m/>
    <x v="0"/>
    <n v="1073"/>
    <x v="1"/>
  </r>
  <r>
    <x v="32"/>
    <m/>
    <n v="1.2E-2"/>
    <x v="69"/>
    <n v="1073"/>
    <x v="420"/>
  </r>
  <r>
    <x v="32"/>
    <m/>
    <n v="2E-3"/>
    <x v="1"/>
    <n v="1073"/>
    <x v="421"/>
  </r>
  <r>
    <x v="32"/>
    <m/>
    <n v="1E-3"/>
    <x v="13"/>
    <n v="1073"/>
    <x v="422"/>
  </r>
  <r>
    <x v="32"/>
    <m/>
    <n v="5.2999999999999999E-2"/>
    <x v="12"/>
    <n v="1073"/>
    <x v="423"/>
  </r>
  <r>
    <x v="32"/>
    <m/>
    <n v="4.3999999999999997E-2"/>
    <x v="28"/>
    <n v="1073"/>
    <x v="424"/>
  </r>
  <r>
    <x v="32"/>
    <m/>
    <n v="0.30099999999999999"/>
    <x v="14"/>
    <n v="1073"/>
    <x v="425"/>
  </r>
  <r>
    <x v="32"/>
    <m/>
    <n v="4.0000000000000001E-3"/>
    <x v="29"/>
    <n v="1073"/>
    <x v="426"/>
  </r>
  <r>
    <x v="32"/>
    <m/>
    <n v="0.57899999999999996"/>
    <x v="51"/>
    <n v="1073"/>
    <x v="427"/>
  </r>
  <r>
    <x v="32"/>
    <m/>
    <m/>
    <x v="0"/>
    <n v="1073"/>
    <x v="1"/>
  </r>
  <r>
    <x v="32"/>
    <s v="d60fd22dec1c0bd104622eab463cdbba18bf11a9"/>
    <m/>
    <x v="0"/>
    <n v="4"/>
    <x v="1"/>
  </r>
  <r>
    <x v="32"/>
    <m/>
    <m/>
    <x v="0"/>
    <n v="4"/>
    <x v="1"/>
  </r>
  <r>
    <x v="32"/>
    <m/>
    <n v="1"/>
    <x v="51"/>
    <n v="4"/>
    <x v="56"/>
  </r>
  <r>
    <x v="32"/>
    <m/>
    <m/>
    <x v="0"/>
    <n v="4"/>
    <x v="1"/>
  </r>
  <r>
    <x v="32"/>
    <s v="d85f99a8a150a1932d72bd393511be2b85a409c7"/>
    <m/>
    <x v="0"/>
    <n v="4"/>
    <x v="1"/>
  </r>
  <r>
    <x v="32"/>
    <m/>
    <m/>
    <x v="0"/>
    <n v="4"/>
    <x v="1"/>
  </r>
  <r>
    <x v="32"/>
    <m/>
    <n v="1"/>
    <x v="51"/>
    <n v="4"/>
    <x v="56"/>
  </r>
  <r>
    <x v="32"/>
    <m/>
    <m/>
    <x v="0"/>
    <n v="4"/>
    <x v="1"/>
  </r>
  <r>
    <x v="32"/>
    <s v="fa1233fbe4a48ef0675820f381987f1df4f42f75"/>
    <m/>
    <x v="0"/>
    <n v="1073"/>
    <x v="1"/>
  </r>
  <r>
    <x v="32"/>
    <m/>
    <m/>
    <x v="0"/>
    <n v="1073"/>
    <x v="1"/>
  </r>
  <r>
    <x v="32"/>
    <m/>
    <n v="1.2E-2"/>
    <x v="69"/>
    <n v="1073"/>
    <x v="420"/>
  </r>
  <r>
    <x v="32"/>
    <m/>
    <n v="2E-3"/>
    <x v="1"/>
    <n v="1073"/>
    <x v="421"/>
  </r>
  <r>
    <x v="32"/>
    <m/>
    <n v="1E-3"/>
    <x v="13"/>
    <n v="1073"/>
    <x v="422"/>
  </r>
  <r>
    <x v="32"/>
    <m/>
    <n v="5.2999999999999999E-2"/>
    <x v="12"/>
    <n v="1073"/>
    <x v="423"/>
  </r>
  <r>
    <x v="32"/>
    <m/>
    <n v="4.3999999999999997E-2"/>
    <x v="28"/>
    <n v="1073"/>
    <x v="424"/>
  </r>
  <r>
    <x v="32"/>
    <m/>
    <n v="0.30099999999999999"/>
    <x v="14"/>
    <n v="1073"/>
    <x v="425"/>
  </r>
  <r>
    <x v="32"/>
    <m/>
    <n v="4.0000000000000001E-3"/>
    <x v="29"/>
    <n v="1073"/>
    <x v="426"/>
  </r>
  <r>
    <x v="32"/>
    <m/>
    <n v="0.57899999999999996"/>
    <x v="51"/>
    <n v="1073"/>
    <x v="427"/>
  </r>
  <r>
    <x v="33"/>
    <m/>
    <m/>
    <x v="0"/>
    <n v="1073"/>
    <x v="1"/>
  </r>
  <r>
    <x v="33"/>
    <s v="7e6b8c83f87bfb8306b3ab3fe15dd3fa451fc1e9"/>
    <m/>
    <x v="0"/>
    <n v="46"/>
    <x v="1"/>
  </r>
  <r>
    <x v="33"/>
    <m/>
    <m/>
    <x v="0"/>
    <n v="46"/>
    <x v="1"/>
  </r>
  <r>
    <x v="33"/>
    <m/>
    <n v="1"/>
    <x v="28"/>
    <n v="46"/>
    <x v="405"/>
  </r>
  <r>
    <x v="33"/>
    <m/>
    <m/>
    <x v="0"/>
    <n v="46"/>
    <x v="1"/>
  </r>
  <r>
    <x v="33"/>
    <s v="2573c47e17062849b428487d308d4e5155bd6d7b"/>
    <m/>
    <x v="0"/>
    <n v="95"/>
    <x v="1"/>
  </r>
  <r>
    <x v="33"/>
    <m/>
    <m/>
    <x v="0"/>
    <n v="95"/>
    <x v="1"/>
  </r>
  <r>
    <x v="33"/>
    <m/>
    <n v="0.20599999999999999"/>
    <x v="70"/>
    <n v="95"/>
    <x v="428"/>
  </r>
  <r>
    <x v="33"/>
    <m/>
    <n v="4.4999999999999998E-2"/>
    <x v="9"/>
    <n v="95"/>
    <x v="429"/>
  </r>
  <r>
    <x v="33"/>
    <m/>
    <n v="0.61"/>
    <x v="28"/>
    <n v="95"/>
    <x v="430"/>
  </r>
  <r>
    <x v="33"/>
    <m/>
    <n v="0.13600000000000001"/>
    <x v="2"/>
    <n v="95"/>
    <x v="431"/>
  </r>
  <r>
    <x v="33"/>
    <m/>
    <m/>
    <x v="0"/>
    <n v="95"/>
    <x v="1"/>
  </r>
  <r>
    <x v="33"/>
    <s v="172d4f6f8bd09d0b2b77d9fb3bf280d01cfb72a1"/>
    <m/>
    <x v="0"/>
    <n v="93"/>
    <x v="1"/>
  </r>
  <r>
    <x v="33"/>
    <m/>
    <m/>
    <x v="0"/>
    <n v="93"/>
    <x v="1"/>
  </r>
  <r>
    <x v="33"/>
    <m/>
    <n v="0.20499999999999999"/>
    <x v="70"/>
    <n v="93"/>
    <x v="432"/>
  </r>
  <r>
    <x v="33"/>
    <m/>
    <n v="4.4999999999999998E-2"/>
    <x v="9"/>
    <n v="93"/>
    <x v="433"/>
  </r>
  <r>
    <x v="33"/>
    <m/>
    <n v="0.61199999999999999"/>
    <x v="28"/>
    <n v="93"/>
    <x v="434"/>
  </r>
  <r>
    <x v="33"/>
    <m/>
    <n v="0.13600000000000001"/>
    <x v="2"/>
    <n v="93"/>
    <x v="435"/>
  </r>
  <r>
    <x v="33"/>
    <m/>
    <m/>
    <x v="0"/>
    <n v="93"/>
    <x v="1"/>
  </r>
  <r>
    <x v="33"/>
    <s v="fb270d89cbcfdb98c3cee3e631c76ca035c7b4f0"/>
    <m/>
    <x v="0"/>
    <n v="161"/>
    <x v="1"/>
  </r>
  <r>
    <x v="33"/>
    <m/>
    <m/>
    <x v="0"/>
    <n v="161"/>
    <x v="1"/>
  </r>
  <r>
    <x v="33"/>
    <m/>
    <n v="1"/>
    <x v="28"/>
    <n v="161"/>
    <x v="436"/>
  </r>
  <r>
    <x v="33"/>
    <m/>
    <m/>
    <x v="0"/>
    <n v="161"/>
    <x v="1"/>
  </r>
  <r>
    <x v="33"/>
    <s v="d8f96453ea6e86c9fbe020766edda85b44823201"/>
    <m/>
    <x v="0"/>
    <n v="142"/>
    <x v="1"/>
  </r>
  <r>
    <x v="33"/>
    <m/>
    <m/>
    <x v="0"/>
    <n v="142"/>
    <x v="1"/>
  </r>
  <r>
    <x v="33"/>
    <m/>
    <n v="1"/>
    <x v="28"/>
    <n v="142"/>
    <x v="437"/>
  </r>
  <r>
    <x v="33"/>
    <m/>
    <m/>
    <x v="0"/>
    <n v="142"/>
    <x v="1"/>
  </r>
  <r>
    <x v="33"/>
    <s v="14ec31cfa6c98e5020e4c58346b55843b53254df"/>
    <m/>
    <x v="0"/>
    <n v="129"/>
    <x v="1"/>
  </r>
  <r>
    <x v="33"/>
    <m/>
    <m/>
    <x v="0"/>
    <n v="129"/>
    <x v="1"/>
  </r>
  <r>
    <x v="33"/>
    <m/>
    <n v="1"/>
    <x v="28"/>
    <n v="129"/>
    <x v="438"/>
  </r>
  <r>
    <x v="33"/>
    <m/>
    <m/>
    <x v="0"/>
    <n v="129"/>
    <x v="1"/>
  </r>
  <r>
    <x v="33"/>
    <s v="ae0d61700c0e7f0d6c236743b9605ea97a1fb55d"/>
    <m/>
    <x v="0"/>
    <n v="113"/>
    <x v="1"/>
  </r>
  <r>
    <x v="33"/>
    <m/>
    <m/>
    <x v="0"/>
    <n v="113"/>
    <x v="1"/>
  </r>
  <r>
    <x v="33"/>
    <m/>
    <n v="1"/>
    <x v="28"/>
    <n v="113"/>
    <x v="439"/>
  </r>
  <r>
    <x v="33"/>
    <m/>
    <m/>
    <x v="0"/>
    <n v="113"/>
    <x v="1"/>
  </r>
  <r>
    <x v="33"/>
    <s v="48e603792832e6d4914fdb1285c16ea745390c46"/>
    <m/>
    <x v="0"/>
    <n v="17"/>
    <x v="1"/>
  </r>
  <r>
    <x v="33"/>
    <m/>
    <m/>
    <x v="0"/>
    <n v="17"/>
    <x v="1"/>
  </r>
  <r>
    <x v="33"/>
    <m/>
    <n v="1"/>
    <x v="28"/>
    <n v="17"/>
    <x v="158"/>
  </r>
  <r>
    <x v="33"/>
    <m/>
    <m/>
    <x v="0"/>
    <n v="17"/>
    <x v="1"/>
  </r>
  <r>
    <x v="33"/>
    <s v="e8747193ba81ef246a806843912a553a6d79e149"/>
    <m/>
    <x v="0"/>
    <n v="179"/>
    <x v="1"/>
  </r>
  <r>
    <x v="33"/>
    <m/>
    <m/>
    <x v="0"/>
    <n v="179"/>
    <x v="1"/>
  </r>
  <r>
    <x v="33"/>
    <m/>
    <n v="1"/>
    <x v="28"/>
    <n v="179"/>
    <x v="440"/>
  </r>
  <r>
    <x v="33"/>
    <m/>
    <m/>
    <x v="0"/>
    <n v="179"/>
    <x v="1"/>
  </r>
  <r>
    <x v="33"/>
    <s v="4f43fb151ca3f51f76f928760128d25406c36c00"/>
    <m/>
    <x v="0"/>
    <n v="83"/>
    <x v="1"/>
  </r>
  <r>
    <x v="33"/>
    <m/>
    <m/>
    <x v="0"/>
    <n v="83"/>
    <x v="1"/>
  </r>
  <r>
    <x v="33"/>
    <m/>
    <n v="1"/>
    <x v="28"/>
    <n v="83"/>
    <x v="441"/>
  </r>
  <r>
    <x v="33"/>
    <m/>
    <m/>
    <x v="0"/>
    <n v="83"/>
    <x v="1"/>
  </r>
  <r>
    <x v="33"/>
    <s v="b6b40f6a7160477ca540ebf64158999d2bb4a1ba"/>
    <m/>
    <x v="0"/>
    <n v="114"/>
    <x v="1"/>
  </r>
  <r>
    <x v="33"/>
    <m/>
    <m/>
    <x v="0"/>
    <n v="114"/>
    <x v="1"/>
  </r>
  <r>
    <x v="33"/>
    <m/>
    <n v="1"/>
    <x v="28"/>
    <n v="114"/>
    <x v="442"/>
  </r>
  <r>
    <x v="33"/>
    <m/>
    <m/>
    <x v="0"/>
    <n v="114"/>
    <x v="1"/>
  </r>
  <r>
    <x v="33"/>
    <s v="a0bad0a3f1b6562cd39fe66774db6ee486064045"/>
    <m/>
    <x v="0"/>
    <n v="32"/>
    <x v="1"/>
  </r>
  <r>
    <x v="33"/>
    <m/>
    <m/>
    <x v="0"/>
    <n v="32"/>
    <x v="1"/>
  </r>
  <r>
    <x v="33"/>
    <m/>
    <n v="0.47699999999999998"/>
    <x v="34"/>
    <n v="32"/>
    <x v="443"/>
  </r>
  <r>
    <x v="33"/>
    <m/>
    <n v="0.52200000000000002"/>
    <x v="45"/>
    <n v="32"/>
    <x v="444"/>
  </r>
  <r>
    <x v="34"/>
    <m/>
    <m/>
    <x v="0"/>
    <n v="32"/>
    <x v="1"/>
  </r>
  <r>
    <x v="34"/>
    <s v="138d78bd6d3b28db332f263bd808ccb4f1ac6979"/>
    <m/>
    <x v="0"/>
    <n v="61"/>
    <x v="1"/>
  </r>
  <r>
    <x v="34"/>
    <m/>
    <m/>
    <x v="0"/>
    <n v="61"/>
    <x v="1"/>
  </r>
  <r>
    <x v="34"/>
    <m/>
    <n v="0.47699999999999998"/>
    <x v="71"/>
    <n v="61"/>
    <x v="445"/>
  </r>
  <r>
    <x v="34"/>
    <m/>
    <n v="0.52200000000000002"/>
    <x v="20"/>
    <n v="61"/>
    <x v="446"/>
  </r>
  <r>
    <x v="35"/>
    <m/>
    <m/>
    <x v="0"/>
    <n v="61"/>
    <x v="1"/>
  </r>
  <r>
    <x v="35"/>
    <s v="2431388bad083d427e36c554e77050d9a8854e23"/>
    <m/>
    <x v="0"/>
    <n v="2"/>
    <x v="1"/>
  </r>
  <r>
    <x v="35"/>
    <m/>
    <m/>
    <x v="0"/>
    <n v="2"/>
    <x v="1"/>
  </r>
  <r>
    <x v="35"/>
    <m/>
    <n v="1"/>
    <x v="28"/>
    <n v="2"/>
    <x v="39"/>
  </r>
  <r>
    <x v="35"/>
    <m/>
    <m/>
    <x v="0"/>
    <n v="2"/>
    <x v="1"/>
  </r>
  <r>
    <x v="35"/>
    <s v="6b4fd623b85b22367b919fcf16580be412b1eebe"/>
    <m/>
    <x v="0"/>
    <n v="36"/>
    <x v="1"/>
  </r>
  <r>
    <x v="35"/>
    <m/>
    <m/>
    <x v="0"/>
    <n v="36"/>
    <x v="1"/>
  </r>
  <r>
    <x v="35"/>
    <m/>
    <n v="1"/>
    <x v="28"/>
    <n v="36"/>
    <x v="447"/>
  </r>
  <r>
    <x v="35"/>
    <m/>
    <m/>
    <x v="0"/>
    <n v="36"/>
    <x v="1"/>
  </r>
  <r>
    <x v="35"/>
    <s v="ce38e09ca894cd66e22f0c7d3be2ece78ba2834d"/>
    <m/>
    <x v="0"/>
    <n v="55"/>
    <x v="1"/>
  </r>
  <r>
    <x v="35"/>
    <m/>
    <m/>
    <x v="0"/>
    <n v="55"/>
    <x v="1"/>
  </r>
  <r>
    <x v="35"/>
    <m/>
    <n v="1"/>
    <x v="28"/>
    <n v="55"/>
    <x v="53"/>
  </r>
  <r>
    <x v="35"/>
    <m/>
    <m/>
    <x v="0"/>
    <n v="55"/>
    <x v="1"/>
  </r>
  <r>
    <x v="35"/>
    <s v="a689566c22eb935bd3004b1506243c028a29bd19"/>
    <m/>
    <x v="0"/>
    <n v="91"/>
    <x v="1"/>
  </r>
  <r>
    <x v="35"/>
    <m/>
    <m/>
    <x v="0"/>
    <n v="91"/>
    <x v="1"/>
  </r>
  <r>
    <x v="35"/>
    <m/>
    <n v="1"/>
    <x v="28"/>
    <n v="91"/>
    <x v="448"/>
  </r>
  <r>
    <x v="35"/>
    <m/>
    <m/>
    <x v="0"/>
    <n v="91"/>
    <x v="1"/>
  </r>
  <r>
    <x v="35"/>
    <s v="28c53c610415e68e63c5757563f0d676c26e5a8c"/>
    <m/>
    <x v="0"/>
    <n v="177"/>
    <x v="1"/>
  </r>
  <r>
    <x v="35"/>
    <m/>
    <m/>
    <x v="0"/>
    <n v="177"/>
    <x v="1"/>
  </r>
  <r>
    <x v="35"/>
    <m/>
    <n v="1"/>
    <x v="28"/>
    <n v="177"/>
    <x v="449"/>
  </r>
  <r>
    <x v="35"/>
    <m/>
    <m/>
    <x v="0"/>
    <n v="177"/>
    <x v="1"/>
  </r>
  <r>
    <x v="35"/>
    <s v="d5003b700d437d5653ac0828215690e214773424"/>
    <m/>
    <x v="0"/>
    <n v="13"/>
    <x v="1"/>
  </r>
  <r>
    <x v="35"/>
    <m/>
    <m/>
    <x v="0"/>
    <n v="13"/>
    <x v="1"/>
  </r>
  <r>
    <x v="35"/>
    <m/>
    <n v="1"/>
    <x v="28"/>
    <n v="13"/>
    <x v="51"/>
  </r>
  <r>
    <x v="35"/>
    <m/>
    <m/>
    <x v="0"/>
    <n v="13"/>
    <x v="1"/>
  </r>
  <r>
    <x v="35"/>
    <s v="1135d0604c05367fe99ebf6fc0a23ac21e26a558"/>
    <m/>
    <x v="0"/>
    <n v="15"/>
    <x v="1"/>
  </r>
  <r>
    <x v="35"/>
    <m/>
    <m/>
    <x v="0"/>
    <n v="15"/>
    <x v="1"/>
  </r>
  <r>
    <x v="35"/>
    <m/>
    <n v="1"/>
    <x v="28"/>
    <n v="15"/>
    <x v="74"/>
  </r>
  <r>
    <x v="35"/>
    <m/>
    <m/>
    <x v="0"/>
    <n v="15"/>
    <x v="1"/>
  </r>
  <r>
    <x v="35"/>
    <s v="24caa4a745f061b4872d87cfd7862754ac88c3b2"/>
    <m/>
    <x v="0"/>
    <n v="223"/>
    <x v="1"/>
  </r>
  <r>
    <x v="35"/>
    <m/>
    <m/>
    <x v="0"/>
    <n v="223"/>
    <x v="1"/>
  </r>
  <r>
    <x v="35"/>
    <m/>
    <n v="1"/>
    <x v="28"/>
    <n v="223"/>
    <x v="450"/>
  </r>
  <r>
    <x v="35"/>
    <m/>
    <m/>
    <x v="0"/>
    <n v="223"/>
    <x v="1"/>
  </r>
  <r>
    <x v="35"/>
    <s v="a5daad51e05745c88515c3efb802bff716999194"/>
    <m/>
    <x v="0"/>
    <n v="216"/>
    <x v="1"/>
  </r>
  <r>
    <x v="35"/>
    <m/>
    <m/>
    <x v="0"/>
    <n v="216"/>
    <x v="1"/>
  </r>
  <r>
    <x v="35"/>
    <m/>
    <n v="0.96299999999999997"/>
    <x v="28"/>
    <n v="216"/>
    <x v="451"/>
  </r>
  <r>
    <x v="35"/>
    <m/>
    <n v="3.5999999999999997E-2"/>
    <x v="14"/>
    <n v="216"/>
    <x v="452"/>
  </r>
  <r>
    <x v="35"/>
    <m/>
    <m/>
    <x v="0"/>
    <n v="216"/>
    <x v="1"/>
  </r>
  <r>
    <x v="35"/>
    <s v="ef9cebb5112b44c90abde54b67badf536503127d"/>
    <m/>
    <x v="0"/>
    <n v="93"/>
    <x v="1"/>
  </r>
  <r>
    <x v="35"/>
    <m/>
    <m/>
    <x v="0"/>
    <n v="93"/>
    <x v="1"/>
  </r>
  <r>
    <x v="35"/>
    <m/>
    <n v="0.20499999999999999"/>
    <x v="70"/>
    <n v="93"/>
    <x v="432"/>
  </r>
  <r>
    <x v="35"/>
    <m/>
    <n v="4.4999999999999998E-2"/>
    <x v="9"/>
    <n v="93"/>
    <x v="433"/>
  </r>
  <r>
    <x v="35"/>
    <m/>
    <n v="0.61199999999999999"/>
    <x v="28"/>
    <n v="93"/>
    <x v="434"/>
  </r>
  <r>
    <x v="35"/>
    <m/>
    <n v="0.13600000000000001"/>
    <x v="2"/>
    <n v="93"/>
    <x v="435"/>
  </r>
  <r>
    <x v="35"/>
    <m/>
    <m/>
    <x v="0"/>
    <n v="93"/>
    <x v="1"/>
  </r>
  <r>
    <x v="35"/>
    <s v="65c028b69b6fcff927209ca57ba2b7e73c0b2e24"/>
    <m/>
    <x v="0"/>
    <n v="10"/>
    <x v="1"/>
  </r>
  <r>
    <x v="35"/>
    <m/>
    <m/>
    <x v="0"/>
    <n v="10"/>
    <x v="1"/>
  </r>
  <r>
    <x v="35"/>
    <m/>
    <n v="1"/>
    <x v="1"/>
    <n v="10"/>
    <x v="46"/>
  </r>
  <r>
    <x v="35"/>
    <m/>
    <m/>
    <x v="0"/>
    <n v="10"/>
    <x v="1"/>
  </r>
  <r>
    <x v="35"/>
    <s v="76c04d500f1364a3a9ec0d56877044c378d938ea"/>
    <m/>
    <x v="0"/>
    <n v="96"/>
    <x v="1"/>
  </r>
  <r>
    <x v="35"/>
    <m/>
    <m/>
    <x v="0"/>
    <n v="96"/>
    <x v="1"/>
  </r>
  <r>
    <x v="35"/>
    <m/>
    <n v="1"/>
    <x v="2"/>
    <n v="96"/>
    <x v="453"/>
  </r>
  <r>
    <x v="35"/>
    <m/>
    <m/>
    <x v="0"/>
    <n v="96"/>
    <x v="1"/>
  </r>
  <r>
    <x v="35"/>
    <s v="65f474026c3430383aaad27bc0386c213122f90b"/>
    <m/>
    <x v="0"/>
    <n v="13"/>
    <x v="1"/>
  </r>
  <r>
    <x v="35"/>
    <m/>
    <m/>
    <x v="0"/>
    <n v="13"/>
    <x v="1"/>
  </r>
  <r>
    <x v="35"/>
    <m/>
    <n v="1"/>
    <x v="2"/>
    <n v="13"/>
    <x v="51"/>
  </r>
  <r>
    <x v="35"/>
    <m/>
    <m/>
    <x v="0"/>
    <n v="13"/>
    <x v="1"/>
  </r>
  <r>
    <x v="35"/>
    <s v="095c394834930b3986a1fb8fdde3dd4f15965cf1"/>
    <m/>
    <x v="0"/>
    <n v="13"/>
    <x v="1"/>
  </r>
  <r>
    <x v="35"/>
    <m/>
    <m/>
    <x v="0"/>
    <n v="13"/>
    <x v="1"/>
  </r>
  <r>
    <x v="35"/>
    <m/>
    <n v="1"/>
    <x v="2"/>
    <n v="13"/>
    <x v="51"/>
  </r>
  <r>
    <x v="35"/>
    <m/>
    <m/>
    <x v="0"/>
    <n v="13"/>
    <x v="1"/>
  </r>
  <r>
    <x v="35"/>
    <s v="4bce57b6acd498a1471104932725fdea7ff87217"/>
    <m/>
    <x v="0"/>
    <n v="1"/>
    <x v="1"/>
  </r>
  <r>
    <x v="35"/>
    <m/>
    <m/>
    <x v="0"/>
    <n v="1"/>
    <x v="1"/>
  </r>
  <r>
    <x v="35"/>
    <m/>
    <n v="1"/>
    <x v="32"/>
    <n v="1"/>
    <x v="288"/>
  </r>
  <r>
    <x v="35"/>
    <m/>
    <m/>
    <x v="0"/>
    <n v="1"/>
    <x v="1"/>
  </r>
  <r>
    <x v="35"/>
    <s v="eda239c6d3caeb6f68189672cf331e80bbc7faae"/>
    <m/>
    <x v="0"/>
    <n v="76"/>
    <x v="1"/>
  </r>
  <r>
    <x v="35"/>
    <m/>
    <m/>
    <x v="0"/>
    <n v="76"/>
    <x v="1"/>
  </r>
  <r>
    <x v="35"/>
    <m/>
    <n v="0.96899999999999997"/>
    <x v="28"/>
    <n v="76"/>
    <x v="454"/>
  </r>
  <r>
    <x v="35"/>
    <m/>
    <n v="0.03"/>
    <x v="14"/>
    <n v="76"/>
    <x v="455"/>
  </r>
  <r>
    <x v="35"/>
    <m/>
    <m/>
    <x v="0"/>
    <n v="76"/>
    <x v="1"/>
  </r>
  <r>
    <x v="35"/>
    <s v="3778e48286d35a59cc0cb52bdadcf4090ac8af94"/>
    <m/>
    <x v="0"/>
    <n v="167"/>
    <x v="1"/>
  </r>
  <r>
    <x v="35"/>
    <m/>
    <m/>
    <x v="0"/>
    <n v="167"/>
    <x v="1"/>
  </r>
  <r>
    <x v="35"/>
    <m/>
    <n v="1"/>
    <x v="28"/>
    <n v="167"/>
    <x v="456"/>
  </r>
  <r>
    <x v="35"/>
    <m/>
    <m/>
    <x v="0"/>
    <n v="167"/>
    <x v="1"/>
  </r>
  <r>
    <x v="35"/>
    <s v="6cd0e5006cd979a4e91ac8d4d2adb3af6b4ce877"/>
    <m/>
    <x v="0"/>
    <n v="44"/>
    <x v="1"/>
  </r>
  <r>
    <x v="35"/>
    <m/>
    <m/>
    <x v="0"/>
    <n v="44"/>
    <x v="1"/>
  </r>
  <r>
    <x v="35"/>
    <m/>
    <n v="0.40600000000000003"/>
    <x v="28"/>
    <n v="44"/>
    <x v="457"/>
  </r>
  <r>
    <x v="35"/>
    <m/>
    <n v="0.59299999999999997"/>
    <x v="14"/>
    <n v="44"/>
    <x v="458"/>
  </r>
  <r>
    <x v="35"/>
    <m/>
    <m/>
    <x v="0"/>
    <n v="44"/>
    <x v="1"/>
  </r>
  <r>
    <x v="35"/>
    <s v="b6bd23b1b3f9274e1516feb05ee7172430943396"/>
    <m/>
    <x v="0"/>
    <n v="4"/>
    <x v="1"/>
  </r>
  <r>
    <x v="35"/>
    <m/>
    <m/>
    <x v="0"/>
    <n v="4"/>
    <x v="1"/>
  </r>
  <r>
    <x v="35"/>
    <m/>
    <n v="0.193"/>
    <x v="28"/>
    <n v="4"/>
    <x v="459"/>
  </r>
  <r>
    <x v="35"/>
    <m/>
    <n v="0.80600000000000005"/>
    <x v="14"/>
    <n v="4"/>
    <x v="460"/>
  </r>
  <r>
    <x v="35"/>
    <m/>
    <m/>
    <x v="0"/>
    <n v="4"/>
    <x v="1"/>
  </r>
  <r>
    <x v="35"/>
    <s v="bc5315c9d61b6507c261b6c57b3d79969f6b3f50"/>
    <m/>
    <x v="0"/>
    <n v="403"/>
    <x v="1"/>
  </r>
  <r>
    <x v="35"/>
    <m/>
    <m/>
    <x v="0"/>
    <n v="403"/>
    <x v="1"/>
  </r>
  <r>
    <x v="35"/>
    <m/>
    <n v="0.996"/>
    <x v="28"/>
    <n v="403"/>
    <x v="461"/>
  </r>
  <r>
    <x v="35"/>
    <m/>
    <n v="3.0000000000000001E-3"/>
    <x v="22"/>
    <n v="403"/>
    <x v="462"/>
  </r>
  <r>
    <x v="35"/>
    <m/>
    <m/>
    <x v="0"/>
    <n v="403"/>
    <x v="1"/>
  </r>
  <r>
    <x v="35"/>
    <s v="e1d0d5cb71ed1788fc9085cf19e7b0470c4c66d5"/>
    <m/>
    <x v="0"/>
    <n v="3"/>
    <x v="1"/>
  </r>
  <r>
    <x v="35"/>
    <m/>
    <m/>
    <x v="0"/>
    <n v="3"/>
    <x v="1"/>
  </r>
  <r>
    <x v="35"/>
    <m/>
    <n v="1"/>
    <x v="8"/>
    <n v="3"/>
    <x v="69"/>
  </r>
  <r>
    <x v="35"/>
    <m/>
    <m/>
    <x v="0"/>
    <n v="3"/>
    <x v="1"/>
  </r>
  <r>
    <x v="35"/>
    <s v="7dbc49a56d010ceaf6d9b57f373863763fe10280"/>
    <m/>
    <x v="0"/>
    <n v="164"/>
    <x v="1"/>
  </r>
  <r>
    <x v="35"/>
    <m/>
    <m/>
    <x v="0"/>
    <n v="164"/>
    <x v="1"/>
  </r>
  <r>
    <x v="35"/>
    <m/>
    <n v="0.33600000000000002"/>
    <x v="32"/>
    <n v="164"/>
    <x v="463"/>
  </r>
  <r>
    <x v="35"/>
    <m/>
    <n v="3.0000000000000001E-3"/>
    <x v="13"/>
    <n v="164"/>
    <x v="464"/>
  </r>
  <r>
    <x v="35"/>
    <m/>
    <n v="0.10199999999999999"/>
    <x v="9"/>
    <n v="164"/>
    <x v="465"/>
  </r>
  <r>
    <x v="35"/>
    <m/>
    <n v="0.17499999999999999"/>
    <x v="12"/>
    <n v="164"/>
    <x v="466"/>
  </r>
  <r>
    <x v="35"/>
    <m/>
    <n v="0.38200000000000001"/>
    <x v="31"/>
    <n v="164"/>
    <x v="467"/>
  </r>
  <r>
    <x v="35"/>
    <m/>
    <m/>
    <x v="0"/>
    <n v="164"/>
    <x v="1"/>
  </r>
  <r>
    <x v="35"/>
    <s v="4b12168d5c14f0177586eeda8b22fba433d6df1f"/>
    <m/>
    <x v="0"/>
    <n v="91"/>
    <x v="1"/>
  </r>
  <r>
    <x v="35"/>
    <m/>
    <m/>
    <x v="0"/>
    <n v="91"/>
    <x v="1"/>
  </r>
  <r>
    <x v="35"/>
    <m/>
    <n v="1"/>
    <x v="28"/>
    <n v="91"/>
    <x v="448"/>
  </r>
  <r>
    <x v="35"/>
    <m/>
    <m/>
    <x v="0"/>
    <n v="91"/>
    <x v="1"/>
  </r>
  <r>
    <x v="35"/>
    <s v="7c9e21b95804fde5a4837c5aab47ab9c2e57a267"/>
    <m/>
    <x v="0"/>
    <n v="259"/>
    <x v="1"/>
  </r>
  <r>
    <x v="35"/>
    <m/>
    <m/>
    <x v="0"/>
    <n v="259"/>
    <x v="1"/>
  </r>
  <r>
    <x v="35"/>
    <m/>
    <n v="1"/>
    <x v="28"/>
    <n v="259"/>
    <x v="468"/>
  </r>
  <r>
    <x v="35"/>
    <m/>
    <m/>
    <x v="0"/>
    <n v="259"/>
    <x v="1"/>
  </r>
  <r>
    <x v="35"/>
    <s v="f9a5d666e40d462cfd13fb31e590b0aa25db3133"/>
    <m/>
    <x v="0"/>
    <n v="21"/>
    <x v="1"/>
  </r>
  <r>
    <x v="35"/>
    <m/>
    <m/>
    <x v="0"/>
    <n v="21"/>
    <x v="1"/>
  </r>
  <r>
    <x v="35"/>
    <m/>
    <n v="0.67500000000000004"/>
    <x v="57"/>
    <n v="21"/>
    <x v="469"/>
  </r>
  <r>
    <x v="35"/>
    <m/>
    <n v="0.32400000000000001"/>
    <x v="28"/>
    <n v="21"/>
    <x v="470"/>
  </r>
  <r>
    <x v="35"/>
    <m/>
    <m/>
    <x v="0"/>
    <n v="21"/>
    <x v="1"/>
  </r>
  <r>
    <x v="35"/>
    <s v="a26a3ac92e2a340f211439891babec3cc54614e8"/>
    <m/>
    <x v="0"/>
    <n v="4"/>
    <x v="1"/>
  </r>
  <r>
    <x v="35"/>
    <m/>
    <m/>
    <x v="0"/>
    <n v="4"/>
    <x v="1"/>
  </r>
  <r>
    <x v="35"/>
    <m/>
    <n v="1"/>
    <x v="28"/>
    <n v="4"/>
    <x v="56"/>
  </r>
  <r>
    <x v="35"/>
    <m/>
    <m/>
    <x v="0"/>
    <n v="4"/>
    <x v="1"/>
  </r>
  <r>
    <x v="35"/>
    <s v="8f071ee21b4763f0c88832a422865ec078940631"/>
    <m/>
    <x v="0"/>
    <n v="42"/>
    <x v="1"/>
  </r>
  <r>
    <x v="35"/>
    <m/>
    <m/>
    <x v="0"/>
    <n v="42"/>
    <x v="1"/>
  </r>
  <r>
    <x v="35"/>
    <m/>
    <n v="0.91500000000000004"/>
    <x v="8"/>
    <n v="42"/>
    <x v="471"/>
  </r>
  <r>
    <x v="35"/>
    <m/>
    <n v="8.4000000000000005E-2"/>
    <x v="9"/>
    <n v="42"/>
    <x v="472"/>
  </r>
  <r>
    <x v="35"/>
    <m/>
    <m/>
    <x v="0"/>
    <n v="42"/>
    <x v="1"/>
  </r>
  <r>
    <x v="35"/>
    <s v="54b5ee0c06ffc98c6b908ea3a908cf637ce4e15b"/>
    <m/>
    <x v="0"/>
    <n v="8"/>
    <x v="1"/>
  </r>
  <r>
    <x v="35"/>
    <m/>
    <m/>
    <x v="0"/>
    <n v="8"/>
    <x v="1"/>
  </r>
  <r>
    <x v="35"/>
    <m/>
    <n v="1"/>
    <x v="28"/>
    <n v="8"/>
    <x v="73"/>
  </r>
  <r>
    <x v="35"/>
    <m/>
    <m/>
    <x v="0"/>
    <n v="8"/>
    <x v="1"/>
  </r>
  <r>
    <x v="35"/>
    <s v="a6cd9b2827c40069c95abf9434d2e958afa72ffd"/>
    <m/>
    <x v="0"/>
    <n v="12"/>
    <x v="1"/>
  </r>
  <r>
    <x v="35"/>
    <m/>
    <m/>
    <x v="0"/>
    <n v="12"/>
    <x v="1"/>
  </r>
  <r>
    <x v="35"/>
    <m/>
    <n v="0.23599999999999999"/>
    <x v="68"/>
    <n v="12"/>
    <x v="473"/>
  </r>
  <r>
    <x v="35"/>
    <m/>
    <n v="0.76300000000000001"/>
    <x v="28"/>
    <n v="12"/>
    <x v="474"/>
  </r>
  <r>
    <x v="35"/>
    <m/>
    <m/>
    <x v="0"/>
    <n v="12"/>
    <x v="1"/>
  </r>
  <r>
    <x v="35"/>
    <s v="ef85749d9a217d8293b2e03b1067d2bcea54b694"/>
    <m/>
    <x v="0"/>
    <n v="2"/>
    <x v="1"/>
  </r>
  <r>
    <x v="35"/>
    <m/>
    <m/>
    <x v="0"/>
    <n v="2"/>
    <x v="1"/>
  </r>
  <r>
    <x v="35"/>
    <m/>
    <n v="1"/>
    <x v="56"/>
    <n v="2"/>
    <x v="39"/>
  </r>
  <r>
    <x v="35"/>
    <m/>
    <m/>
    <x v="0"/>
    <n v="2"/>
    <x v="1"/>
  </r>
  <r>
    <x v="35"/>
    <s v="80f039c34373228fd7720ab3782cf1755397116d"/>
    <m/>
    <x v="0"/>
    <n v="498"/>
    <x v="1"/>
  </r>
  <r>
    <x v="35"/>
    <m/>
    <m/>
    <x v="0"/>
    <n v="498"/>
    <x v="1"/>
  </r>
  <r>
    <x v="35"/>
    <m/>
    <n v="1.7999999999999999E-2"/>
    <x v="12"/>
    <n v="498"/>
    <x v="475"/>
  </r>
  <r>
    <x v="35"/>
    <m/>
    <n v="0.61199999999999999"/>
    <x v="28"/>
    <n v="498"/>
    <x v="476"/>
  </r>
  <r>
    <x v="35"/>
    <m/>
    <n v="0.34"/>
    <x v="14"/>
    <n v="498"/>
    <x v="477"/>
  </r>
  <r>
    <x v="35"/>
    <m/>
    <n v="2.1000000000000001E-2"/>
    <x v="29"/>
    <n v="498"/>
    <x v="478"/>
  </r>
  <r>
    <x v="35"/>
    <m/>
    <n v="3.0000000000000001E-3"/>
    <x v="31"/>
    <n v="498"/>
    <x v="479"/>
  </r>
  <r>
    <x v="35"/>
    <m/>
    <n v="1E-3"/>
    <x v="22"/>
    <n v="498"/>
    <x v="480"/>
  </r>
  <r>
    <x v="35"/>
    <m/>
    <m/>
    <x v="0"/>
    <n v="498"/>
    <x v="1"/>
  </r>
  <r>
    <x v="35"/>
    <s v="b1048dc6f42e184c08853fe98c21a90ecfb40d6b"/>
    <m/>
    <x v="0"/>
    <n v="2"/>
    <x v="1"/>
  </r>
  <r>
    <x v="35"/>
    <m/>
    <m/>
    <x v="0"/>
    <n v="2"/>
    <x v="1"/>
  </r>
  <r>
    <x v="35"/>
    <m/>
    <n v="1"/>
    <x v="12"/>
    <n v="2"/>
    <x v="39"/>
  </r>
  <r>
    <x v="35"/>
    <m/>
    <m/>
    <x v="0"/>
    <n v="2"/>
    <x v="1"/>
  </r>
  <r>
    <x v="35"/>
    <s v="d00eec87e625938e08d298f2a3b312979107e941"/>
    <m/>
    <x v="0"/>
    <n v="135"/>
    <x v="1"/>
  </r>
  <r>
    <x v="35"/>
    <m/>
    <m/>
    <x v="0"/>
    <n v="135"/>
    <x v="1"/>
  </r>
  <r>
    <x v="35"/>
    <m/>
    <n v="1"/>
    <x v="12"/>
    <n v="135"/>
    <x v="481"/>
  </r>
  <r>
    <x v="35"/>
    <m/>
    <m/>
    <x v="0"/>
    <n v="135"/>
    <x v="1"/>
  </r>
  <r>
    <x v="35"/>
    <s v="3bd610b70b7b779384fe042f36d25c55ce15b0d3"/>
    <m/>
    <x v="0"/>
    <n v="214"/>
    <x v="1"/>
  </r>
  <r>
    <x v="35"/>
    <m/>
    <m/>
    <x v="0"/>
    <n v="214"/>
    <x v="1"/>
  </r>
  <r>
    <x v="35"/>
    <m/>
    <n v="1"/>
    <x v="28"/>
    <n v="214"/>
    <x v="482"/>
  </r>
  <r>
    <x v="35"/>
    <m/>
    <m/>
    <x v="0"/>
    <n v="214"/>
    <x v="1"/>
  </r>
  <r>
    <x v="35"/>
    <s v="aa733b699fa1b60c0a6f895e5f0eb0a0654089a8"/>
    <m/>
    <x v="0"/>
    <n v="53"/>
    <x v="1"/>
  </r>
  <r>
    <x v="35"/>
    <m/>
    <m/>
    <x v="0"/>
    <n v="53"/>
    <x v="1"/>
  </r>
  <r>
    <x v="35"/>
    <m/>
    <n v="0.12"/>
    <x v="57"/>
    <n v="53"/>
    <x v="483"/>
  </r>
  <r>
    <x v="35"/>
    <m/>
    <n v="0.71399999999999997"/>
    <x v="9"/>
    <n v="53"/>
    <x v="484"/>
  </r>
  <r>
    <x v="35"/>
    <m/>
    <n v="0.04"/>
    <x v="5"/>
    <n v="53"/>
    <x v="485"/>
  </r>
  <r>
    <x v="35"/>
    <m/>
    <n v="0.124"/>
    <x v="35"/>
    <n v="53"/>
    <x v="486"/>
  </r>
  <r>
    <x v="35"/>
    <m/>
    <m/>
    <x v="0"/>
    <n v="53"/>
    <x v="1"/>
  </r>
  <r>
    <x v="35"/>
    <s v="f28cc1add7a765364364f25490f57a623615f297"/>
    <m/>
    <x v="0"/>
    <n v="450"/>
    <x v="1"/>
  </r>
  <r>
    <x v="35"/>
    <m/>
    <m/>
    <x v="0"/>
    <n v="450"/>
    <x v="1"/>
  </r>
  <r>
    <x v="35"/>
    <m/>
    <n v="0.995"/>
    <x v="28"/>
    <n v="450"/>
    <x v="487"/>
  </r>
  <r>
    <x v="35"/>
    <m/>
    <n v="4.0000000000000001E-3"/>
    <x v="14"/>
    <n v="450"/>
    <x v="488"/>
  </r>
  <r>
    <x v="36"/>
    <m/>
    <m/>
    <x v="0"/>
    <n v="450"/>
    <x v="1"/>
  </r>
  <r>
    <x v="36"/>
    <s v="0fd210a4df819253df7add4dee0a5463b1f01a4d"/>
    <m/>
    <x v="0"/>
    <n v="0"/>
    <x v="1"/>
  </r>
  <r>
    <x v="37"/>
    <m/>
    <m/>
    <x v="0"/>
    <n v="0"/>
    <x v="1"/>
  </r>
  <r>
    <x v="37"/>
    <s v="03048e3ab4989342876e265eb3bde5d18aacb2a5"/>
    <m/>
    <x v="0"/>
    <n v="1284"/>
    <x v="1"/>
  </r>
  <r>
    <x v="37"/>
    <m/>
    <m/>
    <x v="0"/>
    <n v="1284"/>
    <x v="1"/>
  </r>
  <r>
    <x v="37"/>
    <m/>
    <n v="0.97199999999999998"/>
    <x v="53"/>
    <n v="1284"/>
    <x v="489"/>
  </r>
  <r>
    <x v="37"/>
    <m/>
    <n v="1.9E-2"/>
    <x v="71"/>
    <n v="1284"/>
    <x v="490"/>
  </r>
  <r>
    <x v="37"/>
    <m/>
    <n v="7.0000000000000001E-3"/>
    <x v="2"/>
    <n v="1284"/>
    <x v="491"/>
  </r>
  <r>
    <x v="38"/>
    <m/>
    <m/>
    <x v="0"/>
    <n v="1284"/>
    <x v="1"/>
  </r>
  <r>
    <x v="38"/>
    <s v="d134ba27aa7f2c4eb8fc4b1331c8331f5914bfc6"/>
    <m/>
    <x v="0"/>
    <n v="155"/>
    <x v="1"/>
  </r>
  <r>
    <x v="38"/>
    <m/>
    <m/>
    <x v="0"/>
    <n v="155"/>
    <x v="1"/>
  </r>
  <r>
    <x v="38"/>
    <m/>
    <n v="0.128"/>
    <x v="72"/>
    <n v="155"/>
    <x v="492"/>
  </r>
  <r>
    <x v="38"/>
    <m/>
    <n v="0.64400000000000002"/>
    <x v="57"/>
    <n v="155"/>
    <x v="493"/>
  </r>
  <r>
    <x v="38"/>
    <m/>
    <n v="0.22600000000000001"/>
    <x v="29"/>
    <n v="155"/>
    <x v="494"/>
  </r>
  <r>
    <x v="38"/>
    <m/>
    <m/>
    <x v="0"/>
    <n v="155"/>
    <x v="1"/>
  </r>
  <r>
    <x v="38"/>
    <s v="6d1570d1001a57fcac0f6412c8f22059609029c4"/>
    <m/>
    <x v="0"/>
    <n v="75"/>
    <x v="1"/>
  </r>
  <r>
    <x v="38"/>
    <m/>
    <m/>
    <x v="0"/>
    <n v="75"/>
    <x v="1"/>
  </r>
  <r>
    <x v="38"/>
    <m/>
    <n v="1"/>
    <x v="57"/>
    <n v="75"/>
    <x v="495"/>
  </r>
  <r>
    <x v="38"/>
    <m/>
    <m/>
    <x v="0"/>
    <n v="75"/>
    <x v="1"/>
  </r>
  <r>
    <x v="38"/>
    <s v="01ec4f8ccf23d772523649051778b5a3f8c91c27"/>
    <m/>
    <x v="0"/>
    <n v="15"/>
    <x v="1"/>
  </r>
  <r>
    <x v="38"/>
    <m/>
    <m/>
    <x v="0"/>
    <n v="15"/>
    <x v="1"/>
  </r>
  <r>
    <x v="38"/>
    <m/>
    <n v="0.32200000000000001"/>
    <x v="57"/>
    <n v="15"/>
    <x v="496"/>
  </r>
  <r>
    <x v="38"/>
    <m/>
    <n v="0.67700000000000005"/>
    <x v="29"/>
    <n v="15"/>
    <x v="497"/>
  </r>
  <r>
    <x v="39"/>
    <m/>
    <m/>
    <x v="0"/>
    <n v="15"/>
    <x v="1"/>
  </r>
  <r>
    <x v="39"/>
    <s v="f58fbec3e4418adc6a266f41ad2872451fab760a"/>
    <m/>
    <x v="0"/>
    <n v="42"/>
    <x v="1"/>
  </r>
  <r>
    <x v="39"/>
    <m/>
    <m/>
    <x v="0"/>
    <n v="42"/>
    <x v="1"/>
  </r>
  <r>
    <x v="39"/>
    <m/>
    <n v="1"/>
    <x v="2"/>
    <n v="42"/>
    <x v="88"/>
  </r>
  <r>
    <x v="40"/>
    <m/>
    <m/>
    <x v="0"/>
    <m/>
    <x v="4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Q78" firstHeaderRow="1" firstDataRow="2" firstDataCol="1"/>
  <pivotFields count="6">
    <pivotField axis="axisCol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showAll="0"/>
    <pivotField showAll="0"/>
    <pivotField axis="axisRow" showAll="0">
      <items count="74">
        <item x="56"/>
        <item x="10"/>
        <item x="4"/>
        <item x="8"/>
        <item x="70"/>
        <item x="34"/>
        <item x="52"/>
        <item x="53"/>
        <item x="37"/>
        <item x="54"/>
        <item x="11"/>
        <item x="38"/>
        <item x="69"/>
        <item x="67"/>
        <item x="64"/>
        <item x="1"/>
        <item x="68"/>
        <item x="71"/>
        <item x="32"/>
        <item x="59"/>
        <item x="15"/>
        <item x="27"/>
        <item x="22"/>
        <item x="13"/>
        <item x="57"/>
        <item x="72"/>
        <item x="30"/>
        <item x="39"/>
        <item x="58"/>
        <item x="14"/>
        <item x="9"/>
        <item x="41"/>
        <item x="12"/>
        <item x="62"/>
        <item x="40"/>
        <item x="42"/>
        <item x="16"/>
        <item x="43"/>
        <item x="44"/>
        <item x="17"/>
        <item x="45"/>
        <item x="5"/>
        <item x="36"/>
        <item x="28"/>
        <item x="18"/>
        <item x="7"/>
        <item x="6"/>
        <item x="46"/>
        <item x="55"/>
        <item x="63"/>
        <item x="47"/>
        <item x="50"/>
        <item x="48"/>
        <item x="49"/>
        <item x="29"/>
        <item x="65"/>
        <item x="33"/>
        <item x="51"/>
        <item x="66"/>
        <item x="35"/>
        <item x="2"/>
        <item x="31"/>
        <item x="19"/>
        <item x="3"/>
        <item x="20"/>
        <item x="21"/>
        <item x="26"/>
        <item x="23"/>
        <item x="25"/>
        <item x="61"/>
        <item x="24"/>
        <item x="60"/>
        <item x="0"/>
        <item t="default"/>
      </items>
    </pivotField>
    <pivotField showAll="0"/>
    <pivotField dataField="1" showAll="0">
      <items count="500">
        <item x="1"/>
        <item x="172"/>
        <item x="464"/>
        <item x="480"/>
        <item x="213"/>
        <item x="346"/>
        <item x="304"/>
        <item x="203"/>
        <item x="459"/>
        <item x="359"/>
        <item x="19"/>
        <item x="407"/>
        <item x="378"/>
        <item x="312"/>
        <item x="27"/>
        <item x="408"/>
        <item x="288"/>
        <item x="422"/>
        <item x="414"/>
        <item x="462"/>
        <item x="381"/>
        <item x="202"/>
        <item x="29"/>
        <item x="200"/>
        <item x="207"/>
        <item x="479"/>
        <item x="233"/>
        <item x="299"/>
        <item x="306"/>
        <item x="488"/>
        <item x="217"/>
        <item x="319"/>
        <item x="13"/>
        <item x="30"/>
        <item x="43"/>
        <item x="373"/>
        <item x="329"/>
        <item x="341"/>
        <item x="39"/>
        <item x="60"/>
        <item x="361"/>
        <item x="219"/>
        <item x="277"/>
        <item x="330"/>
        <item x="485"/>
        <item x="421"/>
        <item x="413"/>
        <item x="129"/>
        <item x="204"/>
        <item x="455"/>
        <item x="315"/>
        <item x="34"/>
        <item x="64"/>
        <item x="294"/>
        <item x="138"/>
        <item x="162"/>
        <item x="184"/>
        <item x="327"/>
        <item x="473"/>
        <item x="28"/>
        <item x="345"/>
        <item x="354"/>
        <item x="69"/>
        <item x="409"/>
        <item x="393"/>
        <item x="166"/>
        <item x="320"/>
        <item x="111"/>
        <item x="296"/>
        <item x="311"/>
        <item x="460"/>
        <item x="191"/>
        <item x="23"/>
        <item x="472"/>
        <item x="227"/>
        <item x="343"/>
        <item x="281"/>
        <item x="229"/>
        <item x="56"/>
        <item x="228"/>
        <item x="242"/>
        <item x="433"/>
        <item x="429"/>
        <item x="426"/>
        <item x="356"/>
        <item x="283"/>
        <item x="336"/>
        <item x="418"/>
        <item x="120"/>
        <item x="212"/>
        <item x="130"/>
        <item x="305"/>
        <item x="179"/>
        <item x="157"/>
        <item x="390"/>
        <item x="31"/>
        <item x="403"/>
        <item x="93"/>
        <item x="496"/>
        <item x="375"/>
        <item x="396"/>
        <item x="391"/>
        <item x="292"/>
        <item x="404"/>
        <item x="68"/>
        <item x="340"/>
        <item x="128"/>
        <item x="32"/>
        <item x="384"/>
        <item x="291"/>
        <item x="328"/>
        <item x="4"/>
        <item x="192"/>
        <item x="35"/>
        <item x="190"/>
        <item x="178"/>
        <item x="321"/>
        <item x="224"/>
        <item x="483"/>
        <item x="357"/>
        <item x="486"/>
        <item x="118"/>
        <item x="261"/>
        <item x="470"/>
        <item x="394"/>
        <item x="181"/>
        <item x="106"/>
        <item x="58"/>
        <item x="146"/>
        <item x="334"/>
        <item x="196"/>
        <item x="309"/>
        <item x="255"/>
        <item x="80"/>
        <item x="26"/>
        <item x="301"/>
        <item x="226"/>
        <item x="290"/>
        <item x="452"/>
        <item x="167"/>
        <item x="351"/>
        <item x="73"/>
        <item x="117"/>
        <item x="86"/>
        <item x="220"/>
        <item x="126"/>
        <item x="12"/>
        <item x="398"/>
        <item x="475"/>
        <item x="491"/>
        <item x="52"/>
        <item x="474"/>
        <item x="10"/>
        <item x="50"/>
        <item x="289"/>
        <item x="96"/>
        <item x="49"/>
        <item x="199"/>
        <item x="189"/>
        <item x="400"/>
        <item x="46"/>
        <item x="497"/>
        <item x="230"/>
        <item x="355"/>
        <item x="24"/>
        <item x="478"/>
        <item x="397"/>
        <item x="22"/>
        <item x="339"/>
        <item x="37"/>
        <item x="387"/>
        <item x="209"/>
        <item x="331"/>
        <item x="231"/>
        <item x="109"/>
        <item x="95"/>
        <item x="154"/>
        <item x="197"/>
        <item x="71"/>
        <item x="114"/>
        <item x="435"/>
        <item x="308"/>
        <item x="131"/>
        <item x="420"/>
        <item x="431"/>
        <item x="51"/>
        <item x="412"/>
        <item x="399"/>
        <item x="132"/>
        <item x="66"/>
        <item x="280"/>
        <item x="469"/>
        <item x="206"/>
        <item x="115"/>
        <item x="74"/>
        <item x="297"/>
        <item x="443"/>
        <item x="353"/>
        <item x="112"/>
        <item x="383"/>
        <item x="369"/>
        <item x="444"/>
        <item x="465"/>
        <item x="258"/>
        <item x="98"/>
        <item x="158"/>
        <item x="176"/>
        <item x="137"/>
        <item x="81"/>
        <item x="123"/>
        <item x="457"/>
        <item x="183"/>
        <item x="107"/>
        <item x="317"/>
        <item x="256"/>
        <item x="333"/>
        <item x="84"/>
        <item x="352"/>
        <item x="432"/>
        <item x="323"/>
        <item x="338"/>
        <item x="377"/>
        <item x="380"/>
        <item x="428"/>
        <item x="105"/>
        <item x="492"/>
        <item x="293"/>
        <item x="205"/>
        <item x="386"/>
        <item x="392"/>
        <item x="303"/>
        <item x="140"/>
        <item x="225"/>
        <item x="3"/>
        <item x="99"/>
        <item x="358"/>
        <item x="364"/>
        <item x="385"/>
        <item x="116"/>
        <item x="194"/>
        <item x="313"/>
        <item x="121"/>
        <item x="173"/>
        <item x="134"/>
        <item x="247"/>
        <item x="490"/>
        <item x="318"/>
        <item x="61"/>
        <item x="389"/>
        <item x="161"/>
        <item x="350"/>
        <item x="458"/>
        <item x="246"/>
        <item x="11"/>
        <item x="257"/>
        <item x="245"/>
        <item x="85"/>
        <item x="150"/>
        <item x="466"/>
        <item x="382"/>
        <item x="65"/>
        <item x="445"/>
        <item x="316"/>
        <item x="25"/>
        <item x="285"/>
        <item x="272"/>
        <item x="2"/>
        <item x="9"/>
        <item x="259"/>
        <item x="18"/>
        <item x="198"/>
        <item x="232"/>
        <item x="298"/>
        <item x="55"/>
        <item x="100"/>
        <item x="54"/>
        <item x="348"/>
        <item x="446"/>
        <item x="195"/>
        <item x="145"/>
        <item x="175"/>
        <item x="185"/>
        <item x="410"/>
        <item x="45"/>
        <item x="160"/>
        <item x="7"/>
        <item x="271"/>
        <item x="366"/>
        <item x="494"/>
        <item x="371"/>
        <item x="17"/>
        <item x="395"/>
        <item x="447"/>
        <item x="164"/>
        <item x="252"/>
        <item x="416"/>
        <item x="159"/>
        <item x="193"/>
        <item x="244"/>
        <item x="156"/>
        <item x="124"/>
        <item x="235"/>
        <item x="484"/>
        <item x="471"/>
        <item x="110"/>
        <item x="76"/>
        <item x="38"/>
        <item x="177"/>
        <item x="88"/>
        <item x="411"/>
        <item x="344"/>
        <item x="135"/>
        <item x="78"/>
        <item x="75"/>
        <item x="187"/>
        <item x="87"/>
        <item x="402"/>
        <item x="405"/>
        <item x="147"/>
        <item x="119"/>
        <item x="424"/>
        <item x="122"/>
        <item x="91"/>
        <item x="67"/>
        <item x="302"/>
        <item x="127"/>
        <item x="279"/>
        <item x="101"/>
        <item x="251"/>
        <item x="14"/>
        <item x="53"/>
        <item x="463"/>
        <item x="370"/>
        <item x="415"/>
        <item x="423"/>
        <item x="434"/>
        <item x="430"/>
        <item x="163"/>
        <item x="287"/>
        <item x="325"/>
        <item x="180"/>
        <item x="174"/>
        <item x="467"/>
        <item x="90"/>
        <item x="374"/>
        <item x="141"/>
        <item x="89"/>
        <item x="214"/>
        <item x="337"/>
        <item x="168"/>
        <item x="33"/>
        <item x="263"/>
        <item x="223"/>
        <item x="260"/>
        <item x="239"/>
        <item x="454"/>
        <item x="284"/>
        <item x="94"/>
        <item x="495"/>
        <item x="77"/>
        <item x="441"/>
        <item x="40"/>
        <item x="62"/>
        <item x="171"/>
        <item x="448"/>
        <item x="63"/>
        <item x="453"/>
        <item x="493"/>
        <item x="314"/>
        <item x="182"/>
        <item x="5"/>
        <item x="236"/>
        <item x="201"/>
        <item x="21"/>
        <item x="274"/>
        <item x="188"/>
        <item x="363"/>
        <item x="439"/>
        <item x="442"/>
        <item x="286"/>
        <item x="295"/>
        <item x="142"/>
        <item x="148"/>
        <item x="401"/>
        <item x="362"/>
        <item x="275"/>
        <item x="438"/>
        <item x="79"/>
        <item x="155"/>
        <item x="136"/>
        <item x="481"/>
        <item x="153"/>
        <item x="16"/>
        <item x="41"/>
        <item x="82"/>
        <item x="151"/>
        <item x="324"/>
        <item x="437"/>
        <item x="20"/>
        <item x="360"/>
        <item x="276"/>
        <item x="436"/>
        <item x="59"/>
        <item x="456"/>
        <item x="83"/>
        <item x="42"/>
        <item x="477"/>
        <item x="367"/>
        <item x="449"/>
        <item x="440"/>
        <item x="237"/>
        <item x="234"/>
        <item x="144"/>
        <item x="210"/>
        <item x="451"/>
        <item x="482"/>
        <item x="307"/>
        <item x="208"/>
        <item x="300"/>
        <item x="450"/>
        <item x="8"/>
        <item x="262"/>
        <item x="133"/>
        <item x="372"/>
        <item x="254"/>
        <item x="310"/>
        <item x="92"/>
        <item x="104"/>
        <item x="241"/>
        <item x="406"/>
        <item x="36"/>
        <item x="468"/>
        <item x="125"/>
        <item x="97"/>
        <item x="165"/>
        <item x="238"/>
        <item x="186"/>
        <item x="368"/>
        <item x="347"/>
        <item x="476"/>
        <item x="70"/>
        <item x="113"/>
        <item x="273"/>
        <item x="349"/>
        <item x="6"/>
        <item x="425"/>
        <item x="417"/>
        <item x="342"/>
        <item x="211"/>
        <item x="72"/>
        <item x="282"/>
        <item x="335"/>
        <item x="322"/>
        <item x="170"/>
        <item x="461"/>
        <item x="365"/>
        <item x="243"/>
        <item x="253"/>
        <item x="379"/>
        <item x="376"/>
        <item x="15"/>
        <item x="487"/>
        <item x="332"/>
        <item x="268"/>
        <item x="169"/>
        <item x="278"/>
        <item x="143"/>
        <item x="215"/>
        <item x="103"/>
        <item x="102"/>
        <item x="250"/>
        <item x="388"/>
        <item x="427"/>
        <item x="44"/>
        <item x="108"/>
        <item x="419"/>
        <item x="248"/>
        <item x="149"/>
        <item x="57"/>
        <item x="48"/>
        <item x="264"/>
        <item x="216"/>
        <item x="47"/>
        <item x="489"/>
        <item x="326"/>
        <item x="152"/>
        <item x="222"/>
        <item x="221"/>
        <item x="218"/>
        <item x="270"/>
        <item x="266"/>
        <item x="139"/>
        <item x="240"/>
        <item x="249"/>
        <item x="267"/>
        <item x="265"/>
        <item x="269"/>
        <item x="0"/>
        <item x="498"/>
        <item t="default"/>
      </items>
    </pivotField>
  </pivotFields>
  <rowFields count="1">
    <field x="3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Fields count="1">
    <field x="0"/>
  </colFields>
  <col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colItems>
  <dataFields count="1">
    <dataField name="Sum of LOC Per Component" fld="5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July_2014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July_2014LOC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J155"/>
  <sheetViews>
    <sheetView tabSelected="1" topLeftCell="AV128" zoomScale="70" zoomScaleNormal="70" workbookViewId="0">
      <selection activeCell="AX83" sqref="AX83:AY155"/>
    </sheetView>
  </sheetViews>
  <sheetFormatPr defaultRowHeight="15" x14ac:dyDescent="0.25"/>
  <cols>
    <col min="1" max="1" width="42.140625" customWidth="1"/>
    <col min="2" max="2" width="16.28515625" bestFit="1" customWidth="1"/>
    <col min="3" max="3" width="14" bestFit="1" customWidth="1"/>
    <col min="4" max="4" width="5.42578125" bestFit="1" customWidth="1"/>
    <col min="5" max="5" width="12.7109375" bestFit="1" customWidth="1"/>
    <col min="6" max="6" width="15.140625" bestFit="1" customWidth="1"/>
    <col min="7" max="7" width="15.7109375" bestFit="1" customWidth="1"/>
    <col min="8" max="8" width="14.28515625" bestFit="1" customWidth="1"/>
    <col min="9" max="9" width="10.7109375" bestFit="1" customWidth="1"/>
    <col min="10" max="10" width="12.42578125" bestFit="1" customWidth="1"/>
    <col min="11" max="11" width="11.42578125" bestFit="1" customWidth="1"/>
    <col min="12" max="12" width="11" bestFit="1" customWidth="1"/>
    <col min="13" max="13" width="12" bestFit="1" customWidth="1"/>
    <col min="14" max="14" width="13.5703125" bestFit="1" customWidth="1"/>
    <col min="15" max="15" width="10.28515625" bestFit="1" customWidth="1"/>
    <col min="16" max="16" width="13.42578125" bestFit="1" customWidth="1"/>
    <col min="17" max="17" width="11.7109375" bestFit="1" customWidth="1"/>
    <col min="18" max="18" width="11.5703125" bestFit="1" customWidth="1"/>
    <col min="19" max="20" width="10.7109375" bestFit="1" customWidth="1"/>
    <col min="21" max="21" width="10.5703125" bestFit="1" customWidth="1"/>
    <col min="22" max="22" width="9.42578125" bestFit="1" customWidth="1"/>
    <col min="23" max="23" width="15.42578125" bestFit="1" customWidth="1"/>
    <col min="24" max="24" width="10.7109375" bestFit="1" customWidth="1"/>
    <col min="25" max="25" width="17.7109375" bestFit="1" customWidth="1"/>
    <col min="26" max="26" width="12.5703125" bestFit="1" customWidth="1"/>
    <col min="27" max="27" width="15.85546875" bestFit="1" customWidth="1"/>
    <col min="28" max="28" width="10.5703125" bestFit="1" customWidth="1"/>
    <col min="29" max="29" width="14.42578125" bestFit="1" customWidth="1"/>
    <col min="30" max="30" width="16.42578125" bestFit="1" customWidth="1"/>
    <col min="31" max="31" width="11.85546875" bestFit="1" customWidth="1"/>
    <col min="32" max="32" width="16.28515625" bestFit="1" customWidth="1"/>
    <col min="33" max="33" width="10.5703125" bestFit="1" customWidth="1"/>
    <col min="34" max="34" width="13.140625" bestFit="1" customWidth="1"/>
    <col min="35" max="35" width="15.5703125" bestFit="1" customWidth="1"/>
    <col min="36" max="36" width="15.42578125" bestFit="1" customWidth="1"/>
    <col min="37" max="37" width="9.5703125" bestFit="1" customWidth="1"/>
    <col min="38" max="38" width="15.140625" bestFit="1" customWidth="1"/>
    <col min="39" max="39" width="12.42578125" bestFit="1" customWidth="1"/>
    <col min="40" max="40" width="10.7109375" bestFit="1" customWidth="1"/>
    <col min="41" max="41" width="10" bestFit="1" customWidth="1"/>
    <col min="42" max="42" width="7.28515625" bestFit="1" customWidth="1"/>
    <col min="43" max="43" width="11.28515625" bestFit="1" customWidth="1"/>
    <col min="46" max="46" width="42.140625" bestFit="1" customWidth="1"/>
    <col min="47" max="47" width="16.28515625" bestFit="1" customWidth="1"/>
  </cols>
  <sheetData>
    <row r="3" spans="1:88" x14ac:dyDescent="0.25">
      <c r="A3" s="3" t="s">
        <v>474</v>
      </c>
      <c r="B3" s="3" t="s">
        <v>473</v>
      </c>
      <c r="AT3" t="s">
        <v>474</v>
      </c>
      <c r="AU3" t="s">
        <v>473</v>
      </c>
    </row>
    <row r="4" spans="1:88" x14ac:dyDescent="0.25">
      <c r="A4" s="3" t="s">
        <v>470</v>
      </c>
      <c r="B4" t="s">
        <v>430</v>
      </c>
      <c r="C4" t="s">
        <v>431</v>
      </c>
      <c r="D4" t="s">
        <v>432</v>
      </c>
      <c r="E4" t="s">
        <v>433</v>
      </c>
      <c r="F4" t="s">
        <v>434</v>
      </c>
      <c r="G4" t="s">
        <v>435</v>
      </c>
      <c r="H4" t="s">
        <v>436</v>
      </c>
      <c r="I4" t="s">
        <v>437</v>
      </c>
      <c r="J4" t="s">
        <v>438</v>
      </c>
      <c r="K4" t="s">
        <v>439</v>
      </c>
      <c r="L4" t="s">
        <v>440</v>
      </c>
      <c r="M4" t="s">
        <v>441</v>
      </c>
      <c r="N4" t="s">
        <v>442</v>
      </c>
      <c r="O4" t="s">
        <v>443</v>
      </c>
      <c r="P4" t="s">
        <v>444</v>
      </c>
      <c r="Q4" t="s">
        <v>445</v>
      </c>
      <c r="R4" t="s">
        <v>446</v>
      </c>
      <c r="S4" t="s">
        <v>447</v>
      </c>
      <c r="T4" t="s">
        <v>448</v>
      </c>
      <c r="U4" t="s">
        <v>449</v>
      </c>
      <c r="V4" t="s">
        <v>450</v>
      </c>
      <c r="W4" t="s">
        <v>451</v>
      </c>
      <c r="X4" t="s">
        <v>452</v>
      </c>
      <c r="Y4" t="s">
        <v>453</v>
      </c>
      <c r="Z4" t="s">
        <v>454</v>
      </c>
      <c r="AA4" t="s">
        <v>455</v>
      </c>
      <c r="AB4" t="s">
        <v>456</v>
      </c>
      <c r="AC4" t="s">
        <v>457</v>
      </c>
      <c r="AD4" t="s">
        <v>458</v>
      </c>
      <c r="AE4" t="s">
        <v>459</v>
      </c>
      <c r="AF4" t="s">
        <v>460</v>
      </c>
      <c r="AG4" t="s">
        <v>461</v>
      </c>
      <c r="AH4" t="s">
        <v>462</v>
      </c>
      <c r="AI4" t="s">
        <v>463</v>
      </c>
      <c r="AJ4" t="s">
        <v>464</v>
      </c>
      <c r="AK4" t="s">
        <v>465</v>
      </c>
      <c r="AL4" t="s">
        <v>466</v>
      </c>
      <c r="AM4" t="s">
        <v>467</v>
      </c>
      <c r="AN4" t="s">
        <v>468</v>
      </c>
      <c r="AO4" t="s">
        <v>469</v>
      </c>
      <c r="AP4" t="s">
        <v>471</v>
      </c>
      <c r="AQ4" t="s">
        <v>472</v>
      </c>
      <c r="AT4" t="s">
        <v>470</v>
      </c>
      <c r="AU4" t="s">
        <v>430</v>
      </c>
      <c r="AV4" t="s">
        <v>431</v>
      </c>
      <c r="AW4" t="s">
        <v>432</v>
      </c>
      <c r="AX4" t="s">
        <v>433</v>
      </c>
      <c r="AY4" t="s">
        <v>434</v>
      </c>
      <c r="AZ4" t="s">
        <v>435</v>
      </c>
      <c r="BA4" t="s">
        <v>436</v>
      </c>
      <c r="BB4" t="s">
        <v>437</v>
      </c>
      <c r="BC4" t="s">
        <v>438</v>
      </c>
      <c r="BD4" t="s">
        <v>439</v>
      </c>
      <c r="BE4" t="s">
        <v>440</v>
      </c>
      <c r="BF4" t="s">
        <v>441</v>
      </c>
      <c r="BG4" t="s">
        <v>442</v>
      </c>
      <c r="BH4" t="s">
        <v>443</v>
      </c>
      <c r="BI4" t="s">
        <v>444</v>
      </c>
      <c r="BJ4" t="s">
        <v>445</v>
      </c>
      <c r="BK4" t="s">
        <v>446</v>
      </c>
      <c r="BL4" t="s">
        <v>447</v>
      </c>
      <c r="BM4" t="s">
        <v>448</v>
      </c>
      <c r="BN4" t="s">
        <v>449</v>
      </c>
      <c r="BO4" t="s">
        <v>450</v>
      </c>
      <c r="BP4" t="s">
        <v>451</v>
      </c>
      <c r="BQ4" t="s">
        <v>452</v>
      </c>
      <c r="BR4" t="s">
        <v>453</v>
      </c>
      <c r="BS4" t="s">
        <v>454</v>
      </c>
      <c r="BT4" t="s">
        <v>455</v>
      </c>
      <c r="BU4" t="s">
        <v>456</v>
      </c>
      <c r="BV4" t="s">
        <v>457</v>
      </c>
      <c r="BW4" t="s">
        <v>458</v>
      </c>
      <c r="BX4" t="s">
        <v>459</v>
      </c>
      <c r="BY4" t="s">
        <v>460</v>
      </c>
      <c r="BZ4" t="s">
        <v>461</v>
      </c>
      <c r="CA4" t="s">
        <v>462</v>
      </c>
      <c r="CB4" t="s">
        <v>463</v>
      </c>
      <c r="CC4" t="s">
        <v>464</v>
      </c>
      <c r="CD4" t="s">
        <v>465</v>
      </c>
      <c r="CE4" t="s">
        <v>466</v>
      </c>
      <c r="CF4" t="s">
        <v>467</v>
      </c>
      <c r="CG4" t="s">
        <v>468</v>
      </c>
      <c r="CH4" t="s">
        <v>469</v>
      </c>
      <c r="CI4" t="s">
        <v>471</v>
      </c>
      <c r="CJ4" t="s">
        <v>472</v>
      </c>
    </row>
    <row r="5" spans="1:88" x14ac:dyDescent="0.25">
      <c r="A5" s="4" t="s">
        <v>184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>
        <v>13.007999999999999</v>
      </c>
      <c r="O5" s="5">
        <v>2</v>
      </c>
      <c r="P5" s="5"/>
      <c r="Q5" s="5"/>
      <c r="R5" s="5"/>
      <c r="S5" s="5"/>
      <c r="T5" s="5"/>
      <c r="U5" s="5"/>
      <c r="V5" s="5">
        <v>4.32</v>
      </c>
      <c r="W5" s="5"/>
      <c r="X5" s="5"/>
      <c r="Y5" s="5"/>
      <c r="Z5" s="5"/>
      <c r="AA5" s="5">
        <v>393</v>
      </c>
      <c r="AB5" s="5"/>
      <c r="AC5" s="5"/>
      <c r="AD5" s="5"/>
      <c r="AE5" s="5"/>
      <c r="AF5" s="5"/>
      <c r="AG5" s="5"/>
      <c r="AH5" s="5"/>
      <c r="AI5" s="5"/>
      <c r="AJ5" s="5"/>
      <c r="AK5" s="5">
        <v>2</v>
      </c>
      <c r="AL5" s="5"/>
      <c r="AM5" s="5"/>
      <c r="AN5" s="5"/>
      <c r="AO5" s="5"/>
      <c r="AP5" s="5"/>
      <c r="AQ5" s="5">
        <v>414.32799999999997</v>
      </c>
      <c r="AT5" t="s">
        <v>184</v>
      </c>
      <c r="AU5" s="6">
        <f t="shared" ref="AU5:BF5" si="0">(0)/414.328</f>
        <v>0</v>
      </c>
      <c r="AV5" s="6">
        <f t="shared" si="0"/>
        <v>0</v>
      </c>
      <c r="AW5" s="6">
        <f t="shared" si="0"/>
        <v>0</v>
      </c>
      <c r="AX5" s="6">
        <f t="shared" si="0"/>
        <v>0</v>
      </c>
      <c r="AY5" s="6">
        <f t="shared" si="0"/>
        <v>0</v>
      </c>
      <c r="AZ5" s="6">
        <f t="shared" si="0"/>
        <v>0</v>
      </c>
      <c r="BA5" s="6">
        <f t="shared" si="0"/>
        <v>0</v>
      </c>
      <c r="BB5" s="6">
        <f t="shared" si="0"/>
        <v>0</v>
      </c>
      <c r="BC5" s="6">
        <f t="shared" si="0"/>
        <v>0</v>
      </c>
      <c r="BD5" s="6">
        <f t="shared" si="0"/>
        <v>0</v>
      </c>
      <c r="BE5" s="6">
        <f t="shared" si="0"/>
        <v>0</v>
      </c>
      <c r="BF5" s="6">
        <f t="shared" si="0"/>
        <v>0</v>
      </c>
      <c r="BG5" s="6">
        <v>3.1395416192002472E-2</v>
      </c>
      <c r="BH5" s="6">
        <v>4.8270935104554845E-3</v>
      </c>
      <c r="BI5" s="6">
        <f t="shared" ref="BI5:BN5" si="1">(0)/414.328</f>
        <v>0</v>
      </c>
      <c r="BJ5" s="6">
        <f t="shared" si="1"/>
        <v>0</v>
      </c>
      <c r="BK5" s="6">
        <f t="shared" si="1"/>
        <v>0</v>
      </c>
      <c r="BL5" s="6">
        <f t="shared" si="1"/>
        <v>0</v>
      </c>
      <c r="BM5" s="6">
        <f t="shared" si="1"/>
        <v>0</v>
      </c>
      <c r="BN5" s="6">
        <f t="shared" si="1"/>
        <v>0</v>
      </c>
      <c r="BO5" s="6">
        <v>1.0426521982583849E-2</v>
      </c>
      <c r="BP5" s="6">
        <f>(0)/414.328</f>
        <v>0</v>
      </c>
      <c r="BQ5" s="6">
        <f>(0)/414.328</f>
        <v>0</v>
      </c>
      <c r="BR5" s="6">
        <f>(0)/414.328</f>
        <v>0</v>
      </c>
      <c r="BS5" s="6">
        <f>(0)/414.328</f>
        <v>0</v>
      </c>
      <c r="BT5" s="6">
        <v>0.94852387480450273</v>
      </c>
      <c r="BU5" s="6">
        <f t="shared" ref="BU5:CC5" si="2">(0)/414.328</f>
        <v>0</v>
      </c>
      <c r="BV5" s="6">
        <f t="shared" si="2"/>
        <v>0</v>
      </c>
      <c r="BW5" s="6">
        <f t="shared" si="2"/>
        <v>0</v>
      </c>
      <c r="BX5" s="6">
        <f t="shared" si="2"/>
        <v>0</v>
      </c>
      <c r="BY5" s="6">
        <f t="shared" si="2"/>
        <v>0</v>
      </c>
      <c r="BZ5" s="6">
        <f t="shared" si="2"/>
        <v>0</v>
      </c>
      <c r="CA5" s="6">
        <f t="shared" si="2"/>
        <v>0</v>
      </c>
      <c r="CB5" s="6">
        <f t="shared" si="2"/>
        <v>0</v>
      </c>
      <c r="CC5" s="6">
        <f t="shared" si="2"/>
        <v>0</v>
      </c>
      <c r="CD5" s="6">
        <v>4.8270935104554845E-3</v>
      </c>
      <c r="CE5" s="6">
        <f>(0)/414.328</f>
        <v>0</v>
      </c>
      <c r="CF5" s="6">
        <f>(0)/414.328</f>
        <v>0</v>
      </c>
      <c r="CG5" s="6">
        <f>(0)/414.328</f>
        <v>0</v>
      </c>
      <c r="CH5" s="6">
        <f>(0)/414.328</f>
        <v>0</v>
      </c>
      <c r="CI5">
        <f>0</f>
        <v>0</v>
      </c>
      <c r="CJ5">
        <v>414.32799999999997</v>
      </c>
    </row>
    <row r="6" spans="1:88" x14ac:dyDescent="0.25">
      <c r="A6" s="4" t="s">
        <v>32</v>
      </c>
      <c r="B6" s="5"/>
      <c r="C6" s="5"/>
      <c r="D6" s="5"/>
      <c r="E6" s="5"/>
      <c r="F6" s="5">
        <v>1.8900000000000001</v>
      </c>
      <c r="G6" s="5"/>
      <c r="H6" s="5"/>
      <c r="I6" s="5"/>
      <c r="J6" s="5"/>
      <c r="K6" s="5"/>
      <c r="L6" s="5"/>
      <c r="M6" s="5"/>
      <c r="N6" s="5"/>
      <c r="O6" s="5"/>
      <c r="P6" s="5">
        <v>4.048</v>
      </c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>
        <v>5.9380000000000006</v>
      </c>
      <c r="AT6" t="s">
        <v>32</v>
      </c>
      <c r="AU6" s="6">
        <f>(0)/5.938</f>
        <v>0</v>
      </c>
      <c r="AV6" s="6">
        <f>(0)/5.938</f>
        <v>0</v>
      </c>
      <c r="AW6" s="6">
        <f>(0)/5.938</f>
        <v>0</v>
      </c>
      <c r="AX6" s="6">
        <f>(0)/5.938</f>
        <v>0</v>
      </c>
      <c r="AY6" s="6">
        <v>0.31828898619063656</v>
      </c>
      <c r="AZ6" s="6">
        <f t="shared" ref="AZ6:BH6" si="3">(0)/5.938</f>
        <v>0</v>
      </c>
      <c r="BA6" s="6">
        <f t="shared" si="3"/>
        <v>0</v>
      </c>
      <c r="BB6" s="6">
        <f t="shared" si="3"/>
        <v>0</v>
      </c>
      <c r="BC6" s="6">
        <f t="shared" si="3"/>
        <v>0</v>
      </c>
      <c r="BD6" s="6">
        <f t="shared" si="3"/>
        <v>0</v>
      </c>
      <c r="BE6" s="6">
        <f t="shared" si="3"/>
        <v>0</v>
      </c>
      <c r="BF6" s="6">
        <f t="shared" si="3"/>
        <v>0</v>
      </c>
      <c r="BG6" s="6">
        <f t="shared" si="3"/>
        <v>0</v>
      </c>
      <c r="BH6" s="6">
        <f t="shared" si="3"/>
        <v>0</v>
      </c>
      <c r="BI6" s="6">
        <v>0.68171101380936339</v>
      </c>
      <c r="BJ6" s="6">
        <f t="shared" ref="BJ6:CH6" si="4">(0)/5.938</f>
        <v>0</v>
      </c>
      <c r="BK6" s="6">
        <f t="shared" si="4"/>
        <v>0</v>
      </c>
      <c r="BL6" s="6">
        <f t="shared" si="4"/>
        <v>0</v>
      </c>
      <c r="BM6" s="6">
        <f t="shared" si="4"/>
        <v>0</v>
      </c>
      <c r="BN6" s="6">
        <f t="shared" si="4"/>
        <v>0</v>
      </c>
      <c r="BO6" s="6">
        <f t="shared" si="4"/>
        <v>0</v>
      </c>
      <c r="BP6" s="6">
        <f t="shared" si="4"/>
        <v>0</v>
      </c>
      <c r="BQ6" s="6">
        <f t="shared" si="4"/>
        <v>0</v>
      </c>
      <c r="BR6" s="6">
        <f t="shared" si="4"/>
        <v>0</v>
      </c>
      <c r="BS6" s="6">
        <f t="shared" si="4"/>
        <v>0</v>
      </c>
      <c r="BT6" s="6">
        <f t="shared" si="4"/>
        <v>0</v>
      </c>
      <c r="BU6" s="6">
        <f t="shared" si="4"/>
        <v>0</v>
      </c>
      <c r="BV6" s="6">
        <f t="shared" si="4"/>
        <v>0</v>
      </c>
      <c r="BW6" s="6">
        <f t="shared" si="4"/>
        <v>0</v>
      </c>
      <c r="BX6" s="6">
        <f t="shared" si="4"/>
        <v>0</v>
      </c>
      <c r="BY6" s="6">
        <f t="shared" si="4"/>
        <v>0</v>
      </c>
      <c r="BZ6" s="6">
        <f t="shared" si="4"/>
        <v>0</v>
      </c>
      <c r="CA6" s="6">
        <f t="shared" si="4"/>
        <v>0</v>
      </c>
      <c r="CB6" s="6">
        <f t="shared" si="4"/>
        <v>0</v>
      </c>
      <c r="CC6" s="6">
        <f t="shared" si="4"/>
        <v>0</v>
      </c>
      <c r="CD6" s="6">
        <f t="shared" si="4"/>
        <v>0</v>
      </c>
      <c r="CE6" s="6">
        <f t="shared" si="4"/>
        <v>0</v>
      </c>
      <c r="CF6" s="6">
        <f t="shared" si="4"/>
        <v>0</v>
      </c>
      <c r="CG6" s="6">
        <f t="shared" si="4"/>
        <v>0</v>
      </c>
      <c r="CH6" s="6">
        <f t="shared" si="4"/>
        <v>0</v>
      </c>
      <c r="CI6">
        <f>0</f>
        <v>0</v>
      </c>
      <c r="CJ6">
        <v>5.9380000000000006</v>
      </c>
    </row>
    <row r="7" spans="1:88" x14ac:dyDescent="0.25">
      <c r="A7" s="4" t="s">
        <v>16</v>
      </c>
      <c r="B7" s="5"/>
      <c r="C7" s="5">
        <v>112.572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>
        <v>112.572</v>
      </c>
      <c r="AT7" t="s">
        <v>16</v>
      </c>
      <c r="AU7" s="6">
        <f>(0)/112.572</f>
        <v>0</v>
      </c>
      <c r="AV7" s="6">
        <v>1</v>
      </c>
      <c r="AW7" s="6">
        <f t="shared" ref="AW7:CH7" si="5">(0)/112.572</f>
        <v>0</v>
      </c>
      <c r="AX7" s="6">
        <f t="shared" si="5"/>
        <v>0</v>
      </c>
      <c r="AY7" s="6">
        <f t="shared" si="5"/>
        <v>0</v>
      </c>
      <c r="AZ7" s="6">
        <f t="shared" si="5"/>
        <v>0</v>
      </c>
      <c r="BA7" s="6">
        <f t="shared" si="5"/>
        <v>0</v>
      </c>
      <c r="BB7" s="6">
        <f t="shared" si="5"/>
        <v>0</v>
      </c>
      <c r="BC7" s="6">
        <f t="shared" si="5"/>
        <v>0</v>
      </c>
      <c r="BD7" s="6">
        <f t="shared" si="5"/>
        <v>0</v>
      </c>
      <c r="BE7" s="6">
        <f t="shared" si="5"/>
        <v>0</v>
      </c>
      <c r="BF7" s="6">
        <f t="shared" si="5"/>
        <v>0</v>
      </c>
      <c r="BG7" s="6">
        <f t="shared" si="5"/>
        <v>0</v>
      </c>
      <c r="BH7" s="6">
        <f t="shared" si="5"/>
        <v>0</v>
      </c>
      <c r="BI7" s="6">
        <f t="shared" si="5"/>
        <v>0</v>
      </c>
      <c r="BJ7" s="6">
        <f t="shared" si="5"/>
        <v>0</v>
      </c>
      <c r="BK7" s="6">
        <f t="shared" si="5"/>
        <v>0</v>
      </c>
      <c r="BL7" s="6">
        <f t="shared" si="5"/>
        <v>0</v>
      </c>
      <c r="BM7" s="6">
        <f t="shared" si="5"/>
        <v>0</v>
      </c>
      <c r="BN7" s="6">
        <f t="shared" si="5"/>
        <v>0</v>
      </c>
      <c r="BO7" s="6">
        <f t="shared" si="5"/>
        <v>0</v>
      </c>
      <c r="BP7" s="6">
        <f t="shared" si="5"/>
        <v>0</v>
      </c>
      <c r="BQ7" s="6">
        <f t="shared" si="5"/>
        <v>0</v>
      </c>
      <c r="BR7" s="6">
        <f t="shared" si="5"/>
        <v>0</v>
      </c>
      <c r="BS7" s="6">
        <f t="shared" si="5"/>
        <v>0</v>
      </c>
      <c r="BT7" s="6">
        <f t="shared" si="5"/>
        <v>0</v>
      </c>
      <c r="BU7" s="6">
        <f t="shared" si="5"/>
        <v>0</v>
      </c>
      <c r="BV7" s="6">
        <f t="shared" si="5"/>
        <v>0</v>
      </c>
      <c r="BW7" s="6">
        <f t="shared" si="5"/>
        <v>0</v>
      </c>
      <c r="BX7" s="6">
        <f t="shared" si="5"/>
        <v>0</v>
      </c>
      <c r="BY7" s="6">
        <f t="shared" si="5"/>
        <v>0</v>
      </c>
      <c r="BZ7" s="6">
        <f t="shared" si="5"/>
        <v>0</v>
      </c>
      <c r="CA7" s="6">
        <f t="shared" si="5"/>
        <v>0</v>
      </c>
      <c r="CB7" s="6">
        <f t="shared" si="5"/>
        <v>0</v>
      </c>
      <c r="CC7" s="6">
        <f t="shared" si="5"/>
        <v>0</v>
      </c>
      <c r="CD7" s="6">
        <f t="shared" si="5"/>
        <v>0</v>
      </c>
      <c r="CE7" s="6">
        <f t="shared" si="5"/>
        <v>0</v>
      </c>
      <c r="CF7" s="6">
        <f t="shared" si="5"/>
        <v>0</v>
      </c>
      <c r="CG7" s="6">
        <f t="shared" si="5"/>
        <v>0</v>
      </c>
      <c r="CH7" s="6">
        <f t="shared" si="5"/>
        <v>0</v>
      </c>
      <c r="CI7">
        <f>0</f>
        <v>0</v>
      </c>
      <c r="CJ7">
        <v>112.572</v>
      </c>
    </row>
    <row r="8" spans="1:88" x14ac:dyDescent="0.25">
      <c r="A8" s="4" t="s">
        <v>28</v>
      </c>
      <c r="B8" s="5"/>
      <c r="C8" s="5"/>
      <c r="D8" s="5"/>
      <c r="E8" s="5"/>
      <c r="F8" s="5">
        <v>110.99199999999999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>
        <v>73.728000000000009</v>
      </c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>
        <v>41.43</v>
      </c>
      <c r="AL8" s="5"/>
      <c r="AM8" s="5"/>
      <c r="AN8" s="5"/>
      <c r="AO8" s="5"/>
      <c r="AP8" s="5"/>
      <c r="AQ8" s="5">
        <v>226.15</v>
      </c>
      <c r="AT8" t="s">
        <v>28</v>
      </c>
      <c r="AU8" s="6">
        <f>(0)/226.15</f>
        <v>0</v>
      </c>
      <c r="AV8" s="6">
        <f>(0)/226.15</f>
        <v>0</v>
      </c>
      <c r="AW8" s="6">
        <f>(0)/226.15</f>
        <v>0</v>
      </c>
      <c r="AX8" s="6">
        <f>(0)/226.15</f>
        <v>0</v>
      </c>
      <c r="AY8" s="6">
        <v>0.49078929913774039</v>
      </c>
      <c r="AZ8" s="6">
        <f t="shared" ref="AZ8:BN8" si="6">(0)/226.15</f>
        <v>0</v>
      </c>
      <c r="BA8" s="6">
        <f t="shared" si="6"/>
        <v>0</v>
      </c>
      <c r="BB8" s="6">
        <f t="shared" si="6"/>
        <v>0</v>
      </c>
      <c r="BC8" s="6">
        <f t="shared" si="6"/>
        <v>0</v>
      </c>
      <c r="BD8" s="6">
        <f t="shared" si="6"/>
        <v>0</v>
      </c>
      <c r="BE8" s="6">
        <f t="shared" si="6"/>
        <v>0</v>
      </c>
      <c r="BF8" s="6">
        <f t="shared" si="6"/>
        <v>0</v>
      </c>
      <c r="BG8" s="6">
        <f t="shared" si="6"/>
        <v>0</v>
      </c>
      <c r="BH8" s="6">
        <f t="shared" si="6"/>
        <v>0</v>
      </c>
      <c r="BI8" s="6">
        <f t="shared" si="6"/>
        <v>0</v>
      </c>
      <c r="BJ8" s="6">
        <f t="shared" si="6"/>
        <v>0</v>
      </c>
      <c r="BK8" s="6">
        <f t="shared" si="6"/>
        <v>0</v>
      </c>
      <c r="BL8" s="6">
        <f t="shared" si="6"/>
        <v>0</v>
      </c>
      <c r="BM8" s="6">
        <f t="shared" si="6"/>
        <v>0</v>
      </c>
      <c r="BN8" s="6">
        <f t="shared" si="6"/>
        <v>0</v>
      </c>
      <c r="BO8" s="6">
        <v>0.32601370771611765</v>
      </c>
      <c r="BP8" s="6">
        <f t="shared" ref="BP8:CC8" si="7">(0)/226.15</f>
        <v>0</v>
      </c>
      <c r="BQ8" s="6">
        <f t="shared" si="7"/>
        <v>0</v>
      </c>
      <c r="BR8" s="6">
        <f t="shared" si="7"/>
        <v>0</v>
      </c>
      <c r="BS8" s="6">
        <f t="shared" si="7"/>
        <v>0</v>
      </c>
      <c r="BT8" s="6">
        <f t="shared" si="7"/>
        <v>0</v>
      </c>
      <c r="BU8" s="6">
        <f t="shared" si="7"/>
        <v>0</v>
      </c>
      <c r="BV8" s="6">
        <f t="shared" si="7"/>
        <v>0</v>
      </c>
      <c r="BW8" s="6">
        <f t="shared" si="7"/>
        <v>0</v>
      </c>
      <c r="BX8" s="6">
        <f t="shared" si="7"/>
        <v>0</v>
      </c>
      <c r="BY8" s="6">
        <f t="shared" si="7"/>
        <v>0</v>
      </c>
      <c r="BZ8" s="6">
        <f t="shared" si="7"/>
        <v>0</v>
      </c>
      <c r="CA8" s="6">
        <f t="shared" si="7"/>
        <v>0</v>
      </c>
      <c r="CB8" s="6">
        <f t="shared" si="7"/>
        <v>0</v>
      </c>
      <c r="CC8" s="6">
        <f t="shared" si="7"/>
        <v>0</v>
      </c>
      <c r="CD8" s="6">
        <v>0.18319699314614193</v>
      </c>
      <c r="CE8" s="6">
        <f>(0)/226.15</f>
        <v>0</v>
      </c>
      <c r="CF8" s="6">
        <f>(0)/226.15</f>
        <v>0</v>
      </c>
      <c r="CG8" s="6">
        <f>(0)/226.15</f>
        <v>0</v>
      </c>
      <c r="CH8" s="6">
        <f>(0)/226.15</f>
        <v>0</v>
      </c>
      <c r="CI8">
        <f>0</f>
        <v>0</v>
      </c>
      <c r="CJ8">
        <v>226.15</v>
      </c>
    </row>
    <row r="9" spans="1:88" x14ac:dyDescent="0.25">
      <c r="A9" s="4" t="s">
        <v>364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>
        <v>38.634999999999998</v>
      </c>
      <c r="AJ9" s="5"/>
      <c r="AK9" s="5">
        <v>19.064999999999998</v>
      </c>
      <c r="AL9" s="5"/>
      <c r="AM9" s="5"/>
      <c r="AN9" s="5"/>
      <c r="AO9" s="5"/>
      <c r="AP9" s="5"/>
      <c r="AQ9" s="5">
        <v>57.699999999999996</v>
      </c>
      <c r="AT9" t="s">
        <v>364</v>
      </c>
      <c r="AU9" s="6">
        <f t="shared" ref="AU9:CA9" si="8">(0)/57.7</f>
        <v>0</v>
      </c>
      <c r="AV9" s="6">
        <f t="shared" si="8"/>
        <v>0</v>
      </c>
      <c r="AW9" s="6">
        <f t="shared" si="8"/>
        <v>0</v>
      </c>
      <c r="AX9" s="6">
        <f t="shared" si="8"/>
        <v>0</v>
      </c>
      <c r="AY9" s="6">
        <f t="shared" si="8"/>
        <v>0</v>
      </c>
      <c r="AZ9" s="6">
        <f t="shared" si="8"/>
        <v>0</v>
      </c>
      <c r="BA9" s="6">
        <f t="shared" si="8"/>
        <v>0</v>
      </c>
      <c r="BB9" s="6">
        <f t="shared" si="8"/>
        <v>0</v>
      </c>
      <c r="BC9" s="6">
        <f t="shared" si="8"/>
        <v>0</v>
      </c>
      <c r="BD9" s="6">
        <f t="shared" si="8"/>
        <v>0</v>
      </c>
      <c r="BE9" s="6">
        <f t="shared" si="8"/>
        <v>0</v>
      </c>
      <c r="BF9" s="6">
        <f t="shared" si="8"/>
        <v>0</v>
      </c>
      <c r="BG9" s="6">
        <f t="shared" si="8"/>
        <v>0</v>
      </c>
      <c r="BH9" s="6">
        <f t="shared" si="8"/>
        <v>0</v>
      </c>
      <c r="BI9" s="6">
        <f t="shared" si="8"/>
        <v>0</v>
      </c>
      <c r="BJ9" s="6">
        <f t="shared" si="8"/>
        <v>0</v>
      </c>
      <c r="BK9" s="6">
        <f t="shared" si="8"/>
        <v>0</v>
      </c>
      <c r="BL9" s="6">
        <f t="shared" si="8"/>
        <v>0</v>
      </c>
      <c r="BM9" s="6">
        <f t="shared" si="8"/>
        <v>0</v>
      </c>
      <c r="BN9" s="6">
        <f t="shared" si="8"/>
        <v>0</v>
      </c>
      <c r="BO9" s="6">
        <f t="shared" si="8"/>
        <v>0</v>
      </c>
      <c r="BP9" s="6">
        <f t="shared" si="8"/>
        <v>0</v>
      </c>
      <c r="BQ9" s="6">
        <f t="shared" si="8"/>
        <v>0</v>
      </c>
      <c r="BR9" s="6">
        <f t="shared" si="8"/>
        <v>0</v>
      </c>
      <c r="BS9" s="6">
        <f t="shared" si="8"/>
        <v>0</v>
      </c>
      <c r="BT9" s="6">
        <f t="shared" si="8"/>
        <v>0</v>
      </c>
      <c r="BU9" s="6">
        <f t="shared" si="8"/>
        <v>0</v>
      </c>
      <c r="BV9" s="6">
        <f t="shared" si="8"/>
        <v>0</v>
      </c>
      <c r="BW9" s="6">
        <f t="shared" si="8"/>
        <v>0</v>
      </c>
      <c r="BX9" s="6">
        <f t="shared" si="8"/>
        <v>0</v>
      </c>
      <c r="BY9" s="6">
        <f t="shared" si="8"/>
        <v>0</v>
      </c>
      <c r="BZ9" s="6">
        <f t="shared" si="8"/>
        <v>0</v>
      </c>
      <c r="CA9" s="6">
        <f t="shared" si="8"/>
        <v>0</v>
      </c>
      <c r="CB9" s="6">
        <v>0.66958405545927213</v>
      </c>
      <c r="CC9" s="6">
        <f>(0)/57.7</f>
        <v>0</v>
      </c>
      <c r="CD9" s="6">
        <v>0.33041594454072787</v>
      </c>
      <c r="CE9" s="6">
        <f>(0)/57.7</f>
        <v>0</v>
      </c>
      <c r="CF9" s="6">
        <f>(0)/57.7</f>
        <v>0</v>
      </c>
      <c r="CG9" s="6">
        <f>(0)/57.7</f>
        <v>0</v>
      </c>
      <c r="CH9" s="6">
        <f>(0)/57.7</f>
        <v>0</v>
      </c>
      <c r="CI9">
        <f>0</f>
        <v>0</v>
      </c>
      <c r="CJ9">
        <v>57.699999999999996</v>
      </c>
    </row>
    <row r="10" spans="1:88" x14ac:dyDescent="0.25">
      <c r="A10" s="4" t="s">
        <v>104</v>
      </c>
      <c r="B10" s="5"/>
      <c r="C10" s="5"/>
      <c r="D10" s="5"/>
      <c r="E10" s="5"/>
      <c r="F10" s="5"/>
      <c r="G10" s="5"/>
      <c r="H10" s="5"/>
      <c r="I10" s="5"/>
      <c r="J10" s="5"/>
      <c r="K10" s="5">
        <v>488.56</v>
      </c>
      <c r="L10" s="5"/>
      <c r="M10" s="5">
        <v>149.35599999999999</v>
      </c>
      <c r="N10" s="5">
        <v>258.976</v>
      </c>
      <c r="O10" s="5"/>
      <c r="P10" s="5"/>
      <c r="Q10" s="5"/>
      <c r="R10" s="5">
        <v>24.208000000000002</v>
      </c>
      <c r="S10" s="5"/>
      <c r="T10" s="5">
        <v>33.44</v>
      </c>
      <c r="U10" s="5">
        <v>14.040000000000001</v>
      </c>
      <c r="V10" s="5">
        <v>755</v>
      </c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>
        <v>15.263999999999999</v>
      </c>
      <c r="AJ10" s="5"/>
      <c r="AK10" s="5"/>
      <c r="AL10" s="5"/>
      <c r="AM10" s="5"/>
      <c r="AN10" s="5"/>
      <c r="AO10" s="5"/>
      <c r="AP10" s="5"/>
      <c r="AQ10" s="5">
        <v>1738.8439999999998</v>
      </c>
      <c r="AT10" t="s">
        <v>104</v>
      </c>
      <c r="AU10" s="6">
        <f t="shared" ref="AU10:BC10" si="9">(0)/1738.844</f>
        <v>0</v>
      </c>
      <c r="AV10" s="6">
        <f t="shared" si="9"/>
        <v>0</v>
      </c>
      <c r="AW10" s="6">
        <f t="shared" si="9"/>
        <v>0</v>
      </c>
      <c r="AX10" s="6">
        <f t="shared" si="9"/>
        <v>0</v>
      </c>
      <c r="AY10" s="6">
        <f t="shared" si="9"/>
        <v>0</v>
      </c>
      <c r="AZ10" s="6">
        <f t="shared" si="9"/>
        <v>0</v>
      </c>
      <c r="BA10" s="6">
        <f t="shared" si="9"/>
        <v>0</v>
      </c>
      <c r="BB10" s="6">
        <f t="shared" si="9"/>
        <v>0</v>
      </c>
      <c r="BC10" s="6">
        <f t="shared" si="9"/>
        <v>0</v>
      </c>
      <c r="BD10" s="6">
        <v>0.28096827547497077</v>
      </c>
      <c r="BE10" s="6">
        <f>(0)/1738.844</f>
        <v>0</v>
      </c>
      <c r="BF10" s="6">
        <v>8.5893846716554229E-2</v>
      </c>
      <c r="BG10" s="6">
        <v>0.14893572971468402</v>
      </c>
      <c r="BH10" s="6">
        <f>(0)/1738.844</f>
        <v>0</v>
      </c>
      <c r="BI10" s="6">
        <f>(0)/1738.844</f>
        <v>0</v>
      </c>
      <c r="BJ10" s="6">
        <f>(0)/1738.844</f>
        <v>0</v>
      </c>
      <c r="BK10" s="6">
        <v>1.3921892935766523E-2</v>
      </c>
      <c r="BL10" s="6">
        <f>(0)/1738.844</f>
        <v>0</v>
      </c>
      <c r="BM10" s="6">
        <v>1.9231167373266377E-2</v>
      </c>
      <c r="BN10" s="6">
        <v>8.0743298421249998E-3</v>
      </c>
      <c r="BO10" s="6">
        <v>0.43419651216555372</v>
      </c>
      <c r="BP10" s="6">
        <f t="shared" ref="BP10:CA10" si="10">(0)/1738.844</f>
        <v>0</v>
      </c>
      <c r="BQ10" s="6">
        <f t="shared" si="10"/>
        <v>0</v>
      </c>
      <c r="BR10" s="6">
        <f t="shared" si="10"/>
        <v>0</v>
      </c>
      <c r="BS10" s="6">
        <f t="shared" si="10"/>
        <v>0</v>
      </c>
      <c r="BT10" s="6">
        <f t="shared" si="10"/>
        <v>0</v>
      </c>
      <c r="BU10" s="6">
        <f t="shared" si="10"/>
        <v>0</v>
      </c>
      <c r="BV10" s="6">
        <f t="shared" si="10"/>
        <v>0</v>
      </c>
      <c r="BW10" s="6">
        <f t="shared" si="10"/>
        <v>0</v>
      </c>
      <c r="BX10" s="6">
        <f t="shared" si="10"/>
        <v>0</v>
      </c>
      <c r="BY10" s="6">
        <f t="shared" si="10"/>
        <v>0</v>
      </c>
      <c r="BZ10" s="6">
        <f t="shared" si="10"/>
        <v>0</v>
      </c>
      <c r="CA10" s="6">
        <f t="shared" si="10"/>
        <v>0</v>
      </c>
      <c r="CB10" s="6">
        <v>8.7782457770794863E-3</v>
      </c>
      <c r="CC10" s="6">
        <f t="shared" ref="CC10:CH10" si="11">(0)/1738.844</f>
        <v>0</v>
      </c>
      <c r="CD10" s="6">
        <f t="shared" si="11"/>
        <v>0</v>
      </c>
      <c r="CE10" s="6">
        <f t="shared" si="11"/>
        <v>0</v>
      </c>
      <c r="CF10" s="6">
        <f t="shared" si="11"/>
        <v>0</v>
      </c>
      <c r="CG10" s="6">
        <f t="shared" si="11"/>
        <v>0</v>
      </c>
      <c r="CH10" s="6">
        <f t="shared" si="11"/>
        <v>0</v>
      </c>
      <c r="CI10">
        <f>0</f>
        <v>0</v>
      </c>
      <c r="CJ10">
        <v>1738.8439999999998</v>
      </c>
    </row>
    <row r="11" spans="1:88" x14ac:dyDescent="0.25">
      <c r="A11" s="4" t="s">
        <v>145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>
        <v>3.1219999999999999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>
        <v>3.1219999999999999</v>
      </c>
      <c r="AT11" t="s">
        <v>145</v>
      </c>
      <c r="AU11" s="6">
        <f t="shared" ref="AU11:BE11" si="12">(0)/3.122</f>
        <v>0</v>
      </c>
      <c r="AV11" s="6">
        <f t="shared" si="12"/>
        <v>0</v>
      </c>
      <c r="AW11" s="6">
        <f t="shared" si="12"/>
        <v>0</v>
      </c>
      <c r="AX11" s="6">
        <f t="shared" si="12"/>
        <v>0</v>
      </c>
      <c r="AY11" s="6">
        <f t="shared" si="12"/>
        <v>0</v>
      </c>
      <c r="AZ11" s="6">
        <f t="shared" si="12"/>
        <v>0</v>
      </c>
      <c r="BA11" s="6">
        <f t="shared" si="12"/>
        <v>0</v>
      </c>
      <c r="BB11" s="6">
        <f t="shared" si="12"/>
        <v>0</v>
      </c>
      <c r="BC11" s="6">
        <f t="shared" si="12"/>
        <v>0</v>
      </c>
      <c r="BD11" s="6">
        <f t="shared" si="12"/>
        <v>0</v>
      </c>
      <c r="BE11" s="6">
        <f t="shared" si="12"/>
        <v>0</v>
      </c>
      <c r="BF11" s="6">
        <v>1</v>
      </c>
      <c r="BG11" s="6">
        <f t="shared" ref="BG11:CH11" si="13">(0)/3.122</f>
        <v>0</v>
      </c>
      <c r="BH11" s="6">
        <f t="shared" si="13"/>
        <v>0</v>
      </c>
      <c r="BI11" s="6">
        <f t="shared" si="13"/>
        <v>0</v>
      </c>
      <c r="BJ11" s="6">
        <f t="shared" si="13"/>
        <v>0</v>
      </c>
      <c r="BK11" s="6">
        <f t="shared" si="13"/>
        <v>0</v>
      </c>
      <c r="BL11" s="6">
        <f t="shared" si="13"/>
        <v>0</v>
      </c>
      <c r="BM11" s="6">
        <f t="shared" si="13"/>
        <v>0</v>
      </c>
      <c r="BN11" s="6">
        <f t="shared" si="13"/>
        <v>0</v>
      </c>
      <c r="BO11" s="6">
        <f t="shared" si="13"/>
        <v>0</v>
      </c>
      <c r="BP11" s="6">
        <f t="shared" si="13"/>
        <v>0</v>
      </c>
      <c r="BQ11" s="6">
        <f t="shared" si="13"/>
        <v>0</v>
      </c>
      <c r="BR11" s="6">
        <f t="shared" si="13"/>
        <v>0</v>
      </c>
      <c r="BS11" s="6">
        <f t="shared" si="13"/>
        <v>0</v>
      </c>
      <c r="BT11" s="6">
        <f t="shared" si="13"/>
        <v>0</v>
      </c>
      <c r="BU11" s="6">
        <f t="shared" si="13"/>
        <v>0</v>
      </c>
      <c r="BV11" s="6">
        <f t="shared" si="13"/>
        <v>0</v>
      </c>
      <c r="BW11" s="6">
        <f t="shared" si="13"/>
        <v>0</v>
      </c>
      <c r="BX11" s="6">
        <f t="shared" si="13"/>
        <v>0</v>
      </c>
      <c r="BY11" s="6">
        <f t="shared" si="13"/>
        <v>0</v>
      </c>
      <c r="BZ11" s="6">
        <f t="shared" si="13"/>
        <v>0</v>
      </c>
      <c r="CA11" s="6">
        <f t="shared" si="13"/>
        <v>0</v>
      </c>
      <c r="CB11" s="6">
        <f t="shared" si="13"/>
        <v>0</v>
      </c>
      <c r="CC11" s="6">
        <f t="shared" si="13"/>
        <v>0</v>
      </c>
      <c r="CD11" s="6">
        <f t="shared" si="13"/>
        <v>0</v>
      </c>
      <c r="CE11" s="6">
        <f t="shared" si="13"/>
        <v>0</v>
      </c>
      <c r="CF11" s="6">
        <f t="shared" si="13"/>
        <v>0</v>
      </c>
      <c r="CG11" s="6">
        <f t="shared" si="13"/>
        <v>0</v>
      </c>
      <c r="CH11" s="6">
        <f t="shared" si="13"/>
        <v>0</v>
      </c>
      <c r="CI11">
        <f>0</f>
        <v>0</v>
      </c>
      <c r="CJ11">
        <v>3.1219999999999999</v>
      </c>
    </row>
    <row r="12" spans="1:88" x14ac:dyDescent="0.25">
      <c r="A12" s="4" t="s">
        <v>157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>
        <v>2.6399999999999997</v>
      </c>
      <c r="N12" s="5"/>
      <c r="O12" s="5"/>
      <c r="P12" s="5"/>
      <c r="Q12" s="5"/>
      <c r="R12" s="5"/>
      <c r="S12" s="5"/>
      <c r="T12" s="5">
        <v>8</v>
      </c>
      <c r="U12" s="5"/>
      <c r="V12" s="5">
        <v>29.375999999999998</v>
      </c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>
        <v>1248.048</v>
      </c>
      <c r="AN12" s="5"/>
      <c r="AO12" s="5"/>
      <c r="AP12" s="5"/>
      <c r="AQ12" s="5">
        <v>1288.0640000000001</v>
      </c>
      <c r="AT12" t="s">
        <v>157</v>
      </c>
      <c r="AU12" s="6">
        <f t="shared" ref="AU12:BE12" si="14">(0)/1288.064</f>
        <v>0</v>
      </c>
      <c r="AV12" s="6">
        <f t="shared" si="14"/>
        <v>0</v>
      </c>
      <c r="AW12" s="6">
        <f t="shared" si="14"/>
        <v>0</v>
      </c>
      <c r="AX12" s="6">
        <f t="shared" si="14"/>
        <v>0</v>
      </c>
      <c r="AY12" s="6">
        <f t="shared" si="14"/>
        <v>0</v>
      </c>
      <c r="AZ12" s="6">
        <f t="shared" si="14"/>
        <v>0</v>
      </c>
      <c r="BA12" s="6">
        <f t="shared" si="14"/>
        <v>0</v>
      </c>
      <c r="BB12" s="6">
        <f t="shared" si="14"/>
        <v>0</v>
      </c>
      <c r="BC12" s="6">
        <f t="shared" si="14"/>
        <v>0</v>
      </c>
      <c r="BD12" s="6">
        <f t="shared" si="14"/>
        <v>0</v>
      </c>
      <c r="BE12" s="6">
        <f t="shared" si="14"/>
        <v>0</v>
      </c>
      <c r="BF12" s="6">
        <v>2.0495875981317697E-3</v>
      </c>
      <c r="BG12" s="6">
        <f t="shared" ref="BG12:BL12" si="15">(0)/1288.064</f>
        <v>0</v>
      </c>
      <c r="BH12" s="6">
        <f t="shared" si="15"/>
        <v>0</v>
      </c>
      <c r="BI12" s="6">
        <f t="shared" si="15"/>
        <v>0</v>
      </c>
      <c r="BJ12" s="6">
        <f t="shared" si="15"/>
        <v>0</v>
      </c>
      <c r="BK12" s="6">
        <f t="shared" si="15"/>
        <v>0</v>
      </c>
      <c r="BL12" s="6">
        <f t="shared" si="15"/>
        <v>0</v>
      </c>
      <c r="BM12" s="6">
        <v>6.2108715094902111E-3</v>
      </c>
      <c r="BN12" s="6">
        <f>(0)/1288.064</f>
        <v>0</v>
      </c>
      <c r="BO12" s="6">
        <v>2.2806320182848054E-2</v>
      </c>
      <c r="BP12" s="6">
        <f t="shared" ref="BP12:CE12" si="16">(0)/1288.064</f>
        <v>0</v>
      </c>
      <c r="BQ12" s="6">
        <f t="shared" si="16"/>
        <v>0</v>
      </c>
      <c r="BR12" s="6">
        <f t="shared" si="16"/>
        <v>0</v>
      </c>
      <c r="BS12" s="6">
        <f t="shared" si="16"/>
        <v>0</v>
      </c>
      <c r="BT12" s="6">
        <f t="shared" si="16"/>
        <v>0</v>
      </c>
      <c r="BU12" s="6">
        <f t="shared" si="16"/>
        <v>0</v>
      </c>
      <c r="BV12" s="6">
        <f t="shared" si="16"/>
        <v>0</v>
      </c>
      <c r="BW12" s="6">
        <f t="shared" si="16"/>
        <v>0</v>
      </c>
      <c r="BX12" s="6">
        <f t="shared" si="16"/>
        <v>0</v>
      </c>
      <c r="BY12" s="6">
        <f t="shared" si="16"/>
        <v>0</v>
      </c>
      <c r="BZ12" s="6">
        <f t="shared" si="16"/>
        <v>0</v>
      </c>
      <c r="CA12" s="6">
        <f t="shared" si="16"/>
        <v>0</v>
      </c>
      <c r="CB12" s="6">
        <f t="shared" si="16"/>
        <v>0</v>
      </c>
      <c r="CC12" s="6">
        <f t="shared" si="16"/>
        <v>0</v>
      </c>
      <c r="CD12" s="6">
        <f t="shared" si="16"/>
        <v>0</v>
      </c>
      <c r="CE12" s="6">
        <f t="shared" si="16"/>
        <v>0</v>
      </c>
      <c r="CF12" s="6">
        <v>0.96893322070952992</v>
      </c>
      <c r="CG12" s="6">
        <f>(0)/1288.064</f>
        <v>0</v>
      </c>
      <c r="CH12" s="6">
        <f>(0)/1288.064</f>
        <v>0</v>
      </c>
      <c r="CI12">
        <f>0</f>
        <v>0</v>
      </c>
      <c r="CJ12">
        <v>1288.0640000000001</v>
      </c>
    </row>
    <row r="13" spans="1:88" x14ac:dyDescent="0.25">
      <c r="A13" s="4" t="s">
        <v>113</v>
      </c>
      <c r="B13" s="5"/>
      <c r="C13" s="5"/>
      <c r="D13" s="5"/>
      <c r="E13" s="5"/>
      <c r="F13" s="5"/>
      <c r="G13" s="5"/>
      <c r="H13" s="5"/>
      <c r="I13" s="5"/>
      <c r="J13" s="5"/>
      <c r="K13" s="5">
        <v>7.5439999999999996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>
        <v>7.5439999999999996</v>
      </c>
      <c r="AT13" t="s">
        <v>113</v>
      </c>
      <c r="AU13" s="6">
        <f t="shared" ref="AU13:BC13" si="17">(0)/7.544</f>
        <v>0</v>
      </c>
      <c r="AV13" s="6">
        <f t="shared" si="17"/>
        <v>0</v>
      </c>
      <c r="AW13" s="6">
        <f t="shared" si="17"/>
        <v>0</v>
      </c>
      <c r="AX13" s="6">
        <f t="shared" si="17"/>
        <v>0</v>
      </c>
      <c r="AY13" s="6">
        <f t="shared" si="17"/>
        <v>0</v>
      </c>
      <c r="AZ13" s="6">
        <f t="shared" si="17"/>
        <v>0</v>
      </c>
      <c r="BA13" s="6">
        <f t="shared" si="17"/>
        <v>0</v>
      </c>
      <c r="BB13" s="6">
        <f t="shared" si="17"/>
        <v>0</v>
      </c>
      <c r="BC13" s="6">
        <f t="shared" si="17"/>
        <v>0</v>
      </c>
      <c r="BD13" s="6">
        <v>1</v>
      </c>
      <c r="BE13" s="6">
        <f t="shared" ref="BE13:CH13" si="18">(0)/7.544</f>
        <v>0</v>
      </c>
      <c r="BF13" s="6">
        <f t="shared" si="18"/>
        <v>0</v>
      </c>
      <c r="BG13" s="6">
        <f t="shared" si="18"/>
        <v>0</v>
      </c>
      <c r="BH13" s="6">
        <f t="shared" si="18"/>
        <v>0</v>
      </c>
      <c r="BI13" s="6">
        <f t="shared" si="18"/>
        <v>0</v>
      </c>
      <c r="BJ13" s="6">
        <f t="shared" si="18"/>
        <v>0</v>
      </c>
      <c r="BK13" s="6">
        <f t="shared" si="18"/>
        <v>0</v>
      </c>
      <c r="BL13" s="6">
        <f t="shared" si="18"/>
        <v>0</v>
      </c>
      <c r="BM13" s="6">
        <f t="shared" si="18"/>
        <v>0</v>
      </c>
      <c r="BN13" s="6">
        <f t="shared" si="18"/>
        <v>0</v>
      </c>
      <c r="BO13" s="6">
        <f t="shared" si="18"/>
        <v>0</v>
      </c>
      <c r="BP13" s="6">
        <f t="shared" si="18"/>
        <v>0</v>
      </c>
      <c r="BQ13" s="6">
        <f t="shared" si="18"/>
        <v>0</v>
      </c>
      <c r="BR13" s="6">
        <f t="shared" si="18"/>
        <v>0</v>
      </c>
      <c r="BS13" s="6">
        <f t="shared" si="18"/>
        <v>0</v>
      </c>
      <c r="BT13" s="6">
        <f t="shared" si="18"/>
        <v>0</v>
      </c>
      <c r="BU13" s="6">
        <f t="shared" si="18"/>
        <v>0</v>
      </c>
      <c r="BV13" s="6">
        <f t="shared" si="18"/>
        <v>0</v>
      </c>
      <c r="BW13" s="6">
        <f t="shared" si="18"/>
        <v>0</v>
      </c>
      <c r="BX13" s="6">
        <f t="shared" si="18"/>
        <v>0</v>
      </c>
      <c r="BY13" s="6">
        <f t="shared" si="18"/>
        <v>0</v>
      </c>
      <c r="BZ13" s="6">
        <f t="shared" si="18"/>
        <v>0</v>
      </c>
      <c r="CA13" s="6">
        <f t="shared" si="18"/>
        <v>0</v>
      </c>
      <c r="CB13" s="6">
        <f t="shared" si="18"/>
        <v>0</v>
      </c>
      <c r="CC13" s="6">
        <f t="shared" si="18"/>
        <v>0</v>
      </c>
      <c r="CD13" s="6">
        <f t="shared" si="18"/>
        <v>0</v>
      </c>
      <c r="CE13" s="6">
        <f t="shared" si="18"/>
        <v>0</v>
      </c>
      <c r="CF13" s="6">
        <f t="shared" si="18"/>
        <v>0</v>
      </c>
      <c r="CG13" s="6">
        <f t="shared" si="18"/>
        <v>0</v>
      </c>
      <c r="CH13" s="6">
        <f t="shared" si="18"/>
        <v>0</v>
      </c>
      <c r="CI13">
        <f>0</f>
        <v>0</v>
      </c>
      <c r="CJ13">
        <v>7.5439999999999996</v>
      </c>
    </row>
    <row r="14" spans="1:88" x14ac:dyDescent="0.25">
      <c r="A14" s="4" t="s">
        <v>167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>
        <v>201.76400000000001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>
        <v>201.76400000000001</v>
      </c>
      <c r="AT14" t="s">
        <v>167</v>
      </c>
      <c r="AU14" s="6">
        <f t="shared" ref="AU14:BF14" si="19">(0)/201.764</f>
        <v>0</v>
      </c>
      <c r="AV14" s="6">
        <f t="shared" si="19"/>
        <v>0</v>
      </c>
      <c r="AW14" s="6">
        <f t="shared" si="19"/>
        <v>0</v>
      </c>
      <c r="AX14" s="6">
        <f t="shared" si="19"/>
        <v>0</v>
      </c>
      <c r="AY14" s="6">
        <f t="shared" si="19"/>
        <v>0</v>
      </c>
      <c r="AZ14" s="6">
        <f t="shared" si="19"/>
        <v>0</v>
      </c>
      <c r="BA14" s="6">
        <f t="shared" si="19"/>
        <v>0</v>
      </c>
      <c r="BB14" s="6">
        <f t="shared" si="19"/>
        <v>0</v>
      </c>
      <c r="BC14" s="6">
        <f t="shared" si="19"/>
        <v>0</v>
      </c>
      <c r="BD14" s="6">
        <f t="shared" si="19"/>
        <v>0</v>
      </c>
      <c r="BE14" s="6">
        <f t="shared" si="19"/>
        <v>0</v>
      </c>
      <c r="BF14" s="6">
        <f t="shared" si="19"/>
        <v>0</v>
      </c>
      <c r="BG14" s="6">
        <v>1</v>
      </c>
      <c r="BH14" s="6">
        <f t="shared" ref="BH14:CH14" si="20">(0)/201.764</f>
        <v>0</v>
      </c>
      <c r="BI14" s="6">
        <f t="shared" si="20"/>
        <v>0</v>
      </c>
      <c r="BJ14" s="6">
        <f t="shared" si="20"/>
        <v>0</v>
      </c>
      <c r="BK14" s="6">
        <f t="shared" si="20"/>
        <v>0</v>
      </c>
      <c r="BL14" s="6">
        <f t="shared" si="20"/>
        <v>0</v>
      </c>
      <c r="BM14" s="6">
        <f t="shared" si="20"/>
        <v>0</v>
      </c>
      <c r="BN14" s="6">
        <f t="shared" si="20"/>
        <v>0</v>
      </c>
      <c r="BO14" s="6">
        <f t="shared" si="20"/>
        <v>0</v>
      </c>
      <c r="BP14" s="6">
        <f t="shared" si="20"/>
        <v>0</v>
      </c>
      <c r="BQ14" s="6">
        <f t="shared" si="20"/>
        <v>0</v>
      </c>
      <c r="BR14" s="6">
        <f t="shared" si="20"/>
        <v>0</v>
      </c>
      <c r="BS14" s="6">
        <f t="shared" si="20"/>
        <v>0</v>
      </c>
      <c r="BT14" s="6">
        <f t="shared" si="20"/>
        <v>0</v>
      </c>
      <c r="BU14" s="6">
        <f t="shared" si="20"/>
        <v>0</v>
      </c>
      <c r="BV14" s="6">
        <f t="shared" si="20"/>
        <v>0</v>
      </c>
      <c r="BW14" s="6">
        <f t="shared" si="20"/>
        <v>0</v>
      </c>
      <c r="BX14" s="6">
        <f t="shared" si="20"/>
        <v>0</v>
      </c>
      <c r="BY14" s="6">
        <f t="shared" si="20"/>
        <v>0</v>
      </c>
      <c r="BZ14" s="6">
        <f t="shared" si="20"/>
        <v>0</v>
      </c>
      <c r="CA14" s="6">
        <f t="shared" si="20"/>
        <v>0</v>
      </c>
      <c r="CB14" s="6">
        <f t="shared" si="20"/>
        <v>0</v>
      </c>
      <c r="CC14" s="6">
        <f t="shared" si="20"/>
        <v>0</v>
      </c>
      <c r="CD14" s="6">
        <f t="shared" si="20"/>
        <v>0</v>
      </c>
      <c r="CE14" s="6">
        <f t="shared" si="20"/>
        <v>0</v>
      </c>
      <c r="CF14" s="6">
        <f t="shared" si="20"/>
        <v>0</v>
      </c>
      <c r="CG14" s="6">
        <f t="shared" si="20"/>
        <v>0</v>
      </c>
      <c r="CH14" s="6">
        <f t="shared" si="20"/>
        <v>0</v>
      </c>
      <c r="CI14">
        <f>0</f>
        <v>0</v>
      </c>
      <c r="CJ14">
        <v>201.76400000000001</v>
      </c>
    </row>
    <row r="15" spans="1:88" x14ac:dyDescent="0.25">
      <c r="A15" s="4" t="s">
        <v>33</v>
      </c>
      <c r="B15" s="5"/>
      <c r="C15" s="5"/>
      <c r="D15" s="5"/>
      <c r="E15" s="5"/>
      <c r="F15" s="5">
        <v>436.59</v>
      </c>
      <c r="G15" s="5"/>
      <c r="H15" s="5"/>
      <c r="I15" s="5"/>
      <c r="J15" s="5"/>
      <c r="K15" s="5">
        <v>2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>
        <v>438.59</v>
      </c>
      <c r="AT15" t="s">
        <v>33</v>
      </c>
      <c r="AU15" s="6">
        <f>(0)/438.59</f>
        <v>0</v>
      </c>
      <c r="AV15" s="6">
        <f>(0)/438.59</f>
        <v>0</v>
      </c>
      <c r="AW15" s="6">
        <f>(0)/438.59</f>
        <v>0</v>
      </c>
      <c r="AX15" s="6">
        <f>(0)/438.59</f>
        <v>0</v>
      </c>
      <c r="AY15" s="6">
        <v>0.99543993251100116</v>
      </c>
      <c r="AZ15" s="6">
        <f>(0)/438.59</f>
        <v>0</v>
      </c>
      <c r="BA15" s="6">
        <f>(0)/438.59</f>
        <v>0</v>
      </c>
      <c r="BB15" s="6">
        <f>(0)/438.59</f>
        <v>0</v>
      </c>
      <c r="BC15" s="6">
        <f>(0)/438.59</f>
        <v>0</v>
      </c>
      <c r="BD15" s="6">
        <v>4.5600674889988372E-3</v>
      </c>
      <c r="BE15" s="6">
        <f t="shared" ref="BE15:CH15" si="21">(0)/438.59</f>
        <v>0</v>
      </c>
      <c r="BF15" s="6">
        <f t="shared" si="21"/>
        <v>0</v>
      </c>
      <c r="BG15" s="6">
        <f t="shared" si="21"/>
        <v>0</v>
      </c>
      <c r="BH15" s="6">
        <f t="shared" si="21"/>
        <v>0</v>
      </c>
      <c r="BI15" s="6">
        <f t="shared" si="21"/>
        <v>0</v>
      </c>
      <c r="BJ15" s="6">
        <f t="shared" si="21"/>
        <v>0</v>
      </c>
      <c r="BK15" s="6">
        <f t="shared" si="21"/>
        <v>0</v>
      </c>
      <c r="BL15" s="6">
        <f t="shared" si="21"/>
        <v>0</v>
      </c>
      <c r="BM15" s="6">
        <f t="shared" si="21"/>
        <v>0</v>
      </c>
      <c r="BN15" s="6">
        <f t="shared" si="21"/>
        <v>0</v>
      </c>
      <c r="BO15" s="6">
        <f t="shared" si="21"/>
        <v>0</v>
      </c>
      <c r="BP15" s="6">
        <f t="shared" si="21"/>
        <v>0</v>
      </c>
      <c r="BQ15" s="6">
        <f t="shared" si="21"/>
        <v>0</v>
      </c>
      <c r="BR15" s="6">
        <f t="shared" si="21"/>
        <v>0</v>
      </c>
      <c r="BS15" s="6">
        <f t="shared" si="21"/>
        <v>0</v>
      </c>
      <c r="BT15" s="6">
        <f t="shared" si="21"/>
        <v>0</v>
      </c>
      <c r="BU15" s="6">
        <f t="shared" si="21"/>
        <v>0</v>
      </c>
      <c r="BV15" s="6">
        <f t="shared" si="21"/>
        <v>0</v>
      </c>
      <c r="BW15" s="6">
        <f t="shared" si="21"/>
        <v>0</v>
      </c>
      <c r="BX15" s="6">
        <f t="shared" si="21"/>
        <v>0</v>
      </c>
      <c r="BY15" s="6">
        <f t="shared" si="21"/>
        <v>0</v>
      </c>
      <c r="BZ15" s="6">
        <f t="shared" si="21"/>
        <v>0</v>
      </c>
      <c r="CA15" s="6">
        <f t="shared" si="21"/>
        <v>0</v>
      </c>
      <c r="CB15" s="6">
        <f t="shared" si="21"/>
        <v>0</v>
      </c>
      <c r="CC15" s="6">
        <f t="shared" si="21"/>
        <v>0</v>
      </c>
      <c r="CD15" s="6">
        <f t="shared" si="21"/>
        <v>0</v>
      </c>
      <c r="CE15" s="6">
        <f t="shared" si="21"/>
        <v>0</v>
      </c>
      <c r="CF15" s="6">
        <f t="shared" si="21"/>
        <v>0</v>
      </c>
      <c r="CG15" s="6">
        <f t="shared" si="21"/>
        <v>0</v>
      </c>
      <c r="CH15" s="6">
        <f t="shared" si="21"/>
        <v>0</v>
      </c>
      <c r="CI15">
        <f>0</f>
        <v>0</v>
      </c>
      <c r="CJ15">
        <v>438.59</v>
      </c>
    </row>
    <row r="16" spans="1:88" x14ac:dyDescent="0.25">
      <c r="A16" s="4" t="s">
        <v>114</v>
      </c>
      <c r="B16" s="5"/>
      <c r="C16" s="5"/>
      <c r="D16" s="5"/>
      <c r="E16" s="5"/>
      <c r="F16" s="5"/>
      <c r="G16" s="5"/>
      <c r="H16" s="5"/>
      <c r="I16" s="5"/>
      <c r="J16" s="5"/>
      <c r="K16" s="5">
        <v>17.384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>
        <v>17.384</v>
      </c>
      <c r="AT16" t="s">
        <v>114</v>
      </c>
      <c r="AU16" s="6">
        <f t="shared" ref="AU16:BC16" si="22">(0)/17.384</f>
        <v>0</v>
      </c>
      <c r="AV16" s="6">
        <f t="shared" si="22"/>
        <v>0</v>
      </c>
      <c r="AW16" s="6">
        <f t="shared" si="22"/>
        <v>0</v>
      </c>
      <c r="AX16" s="6">
        <f t="shared" si="22"/>
        <v>0</v>
      </c>
      <c r="AY16" s="6">
        <f t="shared" si="22"/>
        <v>0</v>
      </c>
      <c r="AZ16" s="6">
        <f t="shared" si="22"/>
        <v>0</v>
      </c>
      <c r="BA16" s="6">
        <f t="shared" si="22"/>
        <v>0</v>
      </c>
      <c r="BB16" s="6">
        <f t="shared" si="22"/>
        <v>0</v>
      </c>
      <c r="BC16" s="6">
        <f t="shared" si="22"/>
        <v>0</v>
      </c>
      <c r="BD16" s="6">
        <v>1</v>
      </c>
      <c r="BE16" s="6">
        <f t="shared" ref="BE16:CH16" si="23">(0)/17.384</f>
        <v>0</v>
      </c>
      <c r="BF16" s="6">
        <f t="shared" si="23"/>
        <v>0</v>
      </c>
      <c r="BG16" s="6">
        <f t="shared" si="23"/>
        <v>0</v>
      </c>
      <c r="BH16" s="6">
        <f t="shared" si="23"/>
        <v>0</v>
      </c>
      <c r="BI16" s="6">
        <f t="shared" si="23"/>
        <v>0</v>
      </c>
      <c r="BJ16" s="6">
        <f t="shared" si="23"/>
        <v>0</v>
      </c>
      <c r="BK16" s="6">
        <f t="shared" si="23"/>
        <v>0</v>
      </c>
      <c r="BL16" s="6">
        <f t="shared" si="23"/>
        <v>0</v>
      </c>
      <c r="BM16" s="6">
        <f t="shared" si="23"/>
        <v>0</v>
      </c>
      <c r="BN16" s="6">
        <f t="shared" si="23"/>
        <v>0</v>
      </c>
      <c r="BO16" s="6">
        <f t="shared" si="23"/>
        <v>0</v>
      </c>
      <c r="BP16" s="6">
        <f t="shared" si="23"/>
        <v>0</v>
      </c>
      <c r="BQ16" s="6">
        <f t="shared" si="23"/>
        <v>0</v>
      </c>
      <c r="BR16" s="6">
        <f t="shared" si="23"/>
        <v>0</v>
      </c>
      <c r="BS16" s="6">
        <f t="shared" si="23"/>
        <v>0</v>
      </c>
      <c r="BT16" s="6">
        <f t="shared" si="23"/>
        <v>0</v>
      </c>
      <c r="BU16" s="6">
        <f t="shared" si="23"/>
        <v>0</v>
      </c>
      <c r="BV16" s="6">
        <f t="shared" si="23"/>
        <v>0</v>
      </c>
      <c r="BW16" s="6">
        <f t="shared" si="23"/>
        <v>0</v>
      </c>
      <c r="BX16" s="6">
        <f t="shared" si="23"/>
        <v>0</v>
      </c>
      <c r="BY16" s="6">
        <f t="shared" si="23"/>
        <v>0</v>
      </c>
      <c r="BZ16" s="6">
        <f t="shared" si="23"/>
        <v>0</v>
      </c>
      <c r="CA16" s="6">
        <f t="shared" si="23"/>
        <v>0</v>
      </c>
      <c r="CB16" s="6">
        <f t="shared" si="23"/>
        <v>0</v>
      </c>
      <c r="CC16" s="6">
        <f t="shared" si="23"/>
        <v>0</v>
      </c>
      <c r="CD16" s="6">
        <f t="shared" si="23"/>
        <v>0</v>
      </c>
      <c r="CE16" s="6">
        <f t="shared" si="23"/>
        <v>0</v>
      </c>
      <c r="CF16" s="6">
        <f t="shared" si="23"/>
        <v>0</v>
      </c>
      <c r="CG16" s="6">
        <f t="shared" si="23"/>
        <v>0</v>
      </c>
      <c r="CH16" s="6">
        <f t="shared" si="23"/>
        <v>0</v>
      </c>
      <c r="CI16">
        <f>0</f>
        <v>0</v>
      </c>
      <c r="CJ16">
        <v>17.384</v>
      </c>
    </row>
    <row r="17" spans="1:88" x14ac:dyDescent="0.25">
      <c r="A17" s="4" t="s">
        <v>355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>
        <v>38.988</v>
      </c>
      <c r="AI17" s="5"/>
      <c r="AJ17" s="5"/>
      <c r="AK17" s="5"/>
      <c r="AL17" s="5"/>
      <c r="AM17" s="5"/>
      <c r="AN17" s="5"/>
      <c r="AO17" s="5"/>
      <c r="AP17" s="5"/>
      <c r="AQ17" s="5">
        <v>38.988</v>
      </c>
      <c r="AT17" t="s">
        <v>355</v>
      </c>
      <c r="AU17" s="6">
        <f t="shared" ref="AU17:BZ17" si="24">(0)/38.988</f>
        <v>0</v>
      </c>
      <c r="AV17" s="6">
        <f t="shared" si="24"/>
        <v>0</v>
      </c>
      <c r="AW17" s="6">
        <f t="shared" si="24"/>
        <v>0</v>
      </c>
      <c r="AX17" s="6">
        <f t="shared" si="24"/>
        <v>0</v>
      </c>
      <c r="AY17" s="6">
        <f t="shared" si="24"/>
        <v>0</v>
      </c>
      <c r="AZ17" s="6">
        <f t="shared" si="24"/>
        <v>0</v>
      </c>
      <c r="BA17" s="6">
        <f t="shared" si="24"/>
        <v>0</v>
      </c>
      <c r="BB17" s="6">
        <f t="shared" si="24"/>
        <v>0</v>
      </c>
      <c r="BC17" s="6">
        <f t="shared" si="24"/>
        <v>0</v>
      </c>
      <c r="BD17" s="6">
        <f t="shared" si="24"/>
        <v>0</v>
      </c>
      <c r="BE17" s="6">
        <f t="shared" si="24"/>
        <v>0</v>
      </c>
      <c r="BF17" s="6">
        <f t="shared" si="24"/>
        <v>0</v>
      </c>
      <c r="BG17" s="6">
        <f t="shared" si="24"/>
        <v>0</v>
      </c>
      <c r="BH17" s="6">
        <f t="shared" si="24"/>
        <v>0</v>
      </c>
      <c r="BI17" s="6">
        <f t="shared" si="24"/>
        <v>0</v>
      </c>
      <c r="BJ17" s="6">
        <f t="shared" si="24"/>
        <v>0</v>
      </c>
      <c r="BK17" s="6">
        <f t="shared" si="24"/>
        <v>0</v>
      </c>
      <c r="BL17" s="6">
        <f t="shared" si="24"/>
        <v>0</v>
      </c>
      <c r="BM17" s="6">
        <f t="shared" si="24"/>
        <v>0</v>
      </c>
      <c r="BN17" s="6">
        <f t="shared" si="24"/>
        <v>0</v>
      </c>
      <c r="BO17" s="6">
        <f t="shared" si="24"/>
        <v>0</v>
      </c>
      <c r="BP17" s="6">
        <f t="shared" si="24"/>
        <v>0</v>
      </c>
      <c r="BQ17" s="6">
        <f t="shared" si="24"/>
        <v>0</v>
      </c>
      <c r="BR17" s="6">
        <f t="shared" si="24"/>
        <v>0</v>
      </c>
      <c r="BS17" s="6">
        <f t="shared" si="24"/>
        <v>0</v>
      </c>
      <c r="BT17" s="6">
        <f t="shared" si="24"/>
        <v>0</v>
      </c>
      <c r="BU17" s="6">
        <f t="shared" si="24"/>
        <v>0</v>
      </c>
      <c r="BV17" s="6">
        <f t="shared" si="24"/>
        <v>0</v>
      </c>
      <c r="BW17" s="6">
        <f t="shared" si="24"/>
        <v>0</v>
      </c>
      <c r="BX17" s="6">
        <f t="shared" si="24"/>
        <v>0</v>
      </c>
      <c r="BY17" s="6">
        <f t="shared" si="24"/>
        <v>0</v>
      </c>
      <c r="BZ17" s="6">
        <f t="shared" si="24"/>
        <v>0</v>
      </c>
      <c r="CA17" s="6">
        <v>1</v>
      </c>
      <c r="CB17" s="6">
        <f t="shared" ref="CB17:CH17" si="25">(0)/38.988</f>
        <v>0</v>
      </c>
      <c r="CC17" s="6">
        <f t="shared" si="25"/>
        <v>0</v>
      </c>
      <c r="CD17" s="6">
        <f t="shared" si="25"/>
        <v>0</v>
      </c>
      <c r="CE17" s="6">
        <f t="shared" si="25"/>
        <v>0</v>
      </c>
      <c r="CF17" s="6">
        <f t="shared" si="25"/>
        <v>0</v>
      </c>
      <c r="CG17" s="6">
        <f t="shared" si="25"/>
        <v>0</v>
      </c>
      <c r="CH17" s="6">
        <f t="shared" si="25"/>
        <v>0</v>
      </c>
      <c r="CI17">
        <f>0</f>
        <v>0</v>
      </c>
      <c r="CJ17">
        <v>38.988</v>
      </c>
    </row>
    <row r="18" spans="1:88" x14ac:dyDescent="0.25">
      <c r="A18" s="4" t="s">
        <v>306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>
        <v>2.9279999999999999</v>
      </c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>
        <v>2.9279999999999999</v>
      </c>
      <c r="AT18" t="s">
        <v>306</v>
      </c>
      <c r="AU18" s="6">
        <f t="shared" ref="AU18:BV18" si="26">(0)/2.928</f>
        <v>0</v>
      </c>
      <c r="AV18" s="6">
        <f t="shared" si="26"/>
        <v>0</v>
      </c>
      <c r="AW18" s="6">
        <f t="shared" si="26"/>
        <v>0</v>
      </c>
      <c r="AX18" s="6">
        <f t="shared" si="26"/>
        <v>0</v>
      </c>
      <c r="AY18" s="6">
        <f t="shared" si="26"/>
        <v>0</v>
      </c>
      <c r="AZ18" s="6">
        <f t="shared" si="26"/>
        <v>0</v>
      </c>
      <c r="BA18" s="6">
        <f t="shared" si="26"/>
        <v>0</v>
      </c>
      <c r="BB18" s="6">
        <f t="shared" si="26"/>
        <v>0</v>
      </c>
      <c r="BC18" s="6">
        <f t="shared" si="26"/>
        <v>0</v>
      </c>
      <c r="BD18" s="6">
        <f t="shared" si="26"/>
        <v>0</v>
      </c>
      <c r="BE18" s="6">
        <f t="shared" si="26"/>
        <v>0</v>
      </c>
      <c r="BF18" s="6">
        <f t="shared" si="26"/>
        <v>0</v>
      </c>
      <c r="BG18" s="6">
        <f t="shared" si="26"/>
        <v>0</v>
      </c>
      <c r="BH18" s="6">
        <f t="shared" si="26"/>
        <v>0</v>
      </c>
      <c r="BI18" s="6">
        <f t="shared" si="26"/>
        <v>0</v>
      </c>
      <c r="BJ18" s="6">
        <f t="shared" si="26"/>
        <v>0</v>
      </c>
      <c r="BK18" s="6">
        <f t="shared" si="26"/>
        <v>0</v>
      </c>
      <c r="BL18" s="6">
        <f t="shared" si="26"/>
        <v>0</v>
      </c>
      <c r="BM18" s="6">
        <f t="shared" si="26"/>
        <v>0</v>
      </c>
      <c r="BN18" s="6">
        <f t="shared" si="26"/>
        <v>0</v>
      </c>
      <c r="BO18" s="6">
        <f t="shared" si="26"/>
        <v>0</v>
      </c>
      <c r="BP18" s="6">
        <f t="shared" si="26"/>
        <v>0</v>
      </c>
      <c r="BQ18" s="6">
        <f t="shared" si="26"/>
        <v>0</v>
      </c>
      <c r="BR18" s="6">
        <f t="shared" si="26"/>
        <v>0</v>
      </c>
      <c r="BS18" s="6">
        <f t="shared" si="26"/>
        <v>0</v>
      </c>
      <c r="BT18" s="6">
        <f t="shared" si="26"/>
        <v>0</v>
      </c>
      <c r="BU18" s="6">
        <f t="shared" si="26"/>
        <v>0</v>
      </c>
      <c r="BV18" s="6">
        <f t="shared" si="26"/>
        <v>0</v>
      </c>
      <c r="BW18" s="6">
        <v>1</v>
      </c>
      <c r="BX18" s="6">
        <f t="shared" ref="BX18:CH18" si="27">(0)/2.928</f>
        <v>0</v>
      </c>
      <c r="BY18" s="6">
        <f t="shared" si="27"/>
        <v>0</v>
      </c>
      <c r="BZ18" s="6">
        <f t="shared" si="27"/>
        <v>0</v>
      </c>
      <c r="CA18" s="6">
        <f t="shared" si="27"/>
        <v>0</v>
      </c>
      <c r="CB18" s="6">
        <f t="shared" si="27"/>
        <v>0</v>
      </c>
      <c r="CC18" s="6">
        <f t="shared" si="27"/>
        <v>0</v>
      </c>
      <c r="CD18" s="6">
        <f t="shared" si="27"/>
        <v>0</v>
      </c>
      <c r="CE18" s="6">
        <f t="shared" si="27"/>
        <v>0</v>
      </c>
      <c r="CF18" s="6">
        <f t="shared" si="27"/>
        <v>0</v>
      </c>
      <c r="CG18" s="6">
        <f t="shared" si="27"/>
        <v>0</v>
      </c>
      <c r="CH18" s="6">
        <f t="shared" si="27"/>
        <v>0</v>
      </c>
      <c r="CI18">
        <f>0</f>
        <v>0</v>
      </c>
      <c r="CJ18">
        <v>2.9279999999999999</v>
      </c>
    </row>
    <row r="19" spans="1:88" x14ac:dyDescent="0.25">
      <c r="A19" s="4" t="s">
        <v>254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>
        <v>118.65599999999999</v>
      </c>
      <c r="W19" s="5"/>
      <c r="X19" s="5"/>
      <c r="Y19" s="5"/>
      <c r="Z19" s="5"/>
      <c r="AA19" s="5"/>
      <c r="AB19" s="5"/>
      <c r="AC19" s="5"/>
      <c r="AD19" s="5">
        <v>44.451999999999998</v>
      </c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>
        <v>163.108</v>
      </c>
      <c r="AT19" t="s">
        <v>254</v>
      </c>
      <c r="AU19" s="6">
        <f t="shared" ref="AU19:BN19" si="28">(0)/163.108</f>
        <v>0</v>
      </c>
      <c r="AV19" s="6">
        <f t="shared" si="28"/>
        <v>0</v>
      </c>
      <c r="AW19" s="6">
        <f t="shared" si="28"/>
        <v>0</v>
      </c>
      <c r="AX19" s="6">
        <f t="shared" si="28"/>
        <v>0</v>
      </c>
      <c r="AY19" s="6">
        <f t="shared" si="28"/>
        <v>0</v>
      </c>
      <c r="AZ19" s="6">
        <f t="shared" si="28"/>
        <v>0</v>
      </c>
      <c r="BA19" s="6">
        <f t="shared" si="28"/>
        <v>0</v>
      </c>
      <c r="BB19" s="6">
        <f t="shared" si="28"/>
        <v>0</v>
      </c>
      <c r="BC19" s="6">
        <f t="shared" si="28"/>
        <v>0</v>
      </c>
      <c r="BD19" s="6">
        <f t="shared" si="28"/>
        <v>0</v>
      </c>
      <c r="BE19" s="6">
        <f t="shared" si="28"/>
        <v>0</v>
      </c>
      <c r="BF19" s="6">
        <f t="shared" si="28"/>
        <v>0</v>
      </c>
      <c r="BG19" s="6">
        <f t="shared" si="28"/>
        <v>0</v>
      </c>
      <c r="BH19" s="6">
        <f t="shared" si="28"/>
        <v>0</v>
      </c>
      <c r="BI19" s="6">
        <f t="shared" si="28"/>
        <v>0</v>
      </c>
      <c r="BJ19" s="6">
        <f t="shared" si="28"/>
        <v>0</v>
      </c>
      <c r="BK19" s="6">
        <f t="shared" si="28"/>
        <v>0</v>
      </c>
      <c r="BL19" s="6">
        <f t="shared" si="28"/>
        <v>0</v>
      </c>
      <c r="BM19" s="6">
        <f t="shared" si="28"/>
        <v>0</v>
      </c>
      <c r="BN19" s="6">
        <f t="shared" si="28"/>
        <v>0</v>
      </c>
      <c r="BO19" s="6">
        <v>0.72746891630085575</v>
      </c>
      <c r="BP19" s="6">
        <f t="shared" ref="BP19:BV19" si="29">(0)/163.108</f>
        <v>0</v>
      </c>
      <c r="BQ19" s="6">
        <f t="shared" si="29"/>
        <v>0</v>
      </c>
      <c r="BR19" s="6">
        <f t="shared" si="29"/>
        <v>0</v>
      </c>
      <c r="BS19" s="6">
        <f t="shared" si="29"/>
        <v>0</v>
      </c>
      <c r="BT19" s="6">
        <f t="shared" si="29"/>
        <v>0</v>
      </c>
      <c r="BU19" s="6">
        <f t="shared" si="29"/>
        <v>0</v>
      </c>
      <c r="BV19" s="6">
        <f t="shared" si="29"/>
        <v>0</v>
      </c>
      <c r="BW19" s="6">
        <v>0.27253108369914408</v>
      </c>
      <c r="BX19" s="6">
        <f t="shared" ref="BX19:CH19" si="30">(0)/163.108</f>
        <v>0</v>
      </c>
      <c r="BY19" s="6">
        <f t="shared" si="30"/>
        <v>0</v>
      </c>
      <c r="BZ19" s="6">
        <f t="shared" si="30"/>
        <v>0</v>
      </c>
      <c r="CA19" s="6">
        <f t="shared" si="30"/>
        <v>0</v>
      </c>
      <c r="CB19" s="6">
        <f t="shared" si="30"/>
        <v>0</v>
      </c>
      <c r="CC19" s="6">
        <f t="shared" si="30"/>
        <v>0</v>
      </c>
      <c r="CD19" s="6">
        <f t="shared" si="30"/>
        <v>0</v>
      </c>
      <c r="CE19" s="6">
        <f t="shared" si="30"/>
        <v>0</v>
      </c>
      <c r="CF19" s="6">
        <f t="shared" si="30"/>
        <v>0</v>
      </c>
      <c r="CG19" s="6">
        <f t="shared" si="30"/>
        <v>0</v>
      </c>
      <c r="CH19" s="6">
        <f t="shared" si="30"/>
        <v>0</v>
      </c>
      <c r="CI19">
        <f>0</f>
        <v>0</v>
      </c>
      <c r="CJ19">
        <v>163.108</v>
      </c>
    </row>
    <row r="20" spans="1:88" x14ac:dyDescent="0.25">
      <c r="A20" s="4" t="s">
        <v>10</v>
      </c>
      <c r="B20" s="5">
        <v>29.58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>
        <v>138.51599999999999</v>
      </c>
      <c r="N20" s="5"/>
      <c r="O20" s="5"/>
      <c r="P20" s="5"/>
      <c r="Q20" s="5"/>
      <c r="R20" s="5">
        <v>27.54</v>
      </c>
      <c r="S20" s="5"/>
      <c r="T20" s="5">
        <v>53</v>
      </c>
      <c r="U20" s="5"/>
      <c r="V20" s="5">
        <v>61.055999999999997</v>
      </c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>
        <v>44.423000000000002</v>
      </c>
      <c r="AI20" s="5"/>
      <c r="AJ20" s="5"/>
      <c r="AK20" s="5">
        <v>10</v>
      </c>
      <c r="AL20" s="5"/>
      <c r="AM20" s="5"/>
      <c r="AN20" s="5"/>
      <c r="AO20" s="5"/>
      <c r="AP20" s="5"/>
      <c r="AQ20" s="5">
        <v>364.11500000000001</v>
      </c>
      <c r="AT20" t="s">
        <v>10</v>
      </c>
      <c r="AU20" s="6">
        <v>8.1238070389849357E-2</v>
      </c>
      <c r="AV20" s="6">
        <f t="shared" ref="AV20:BE20" si="31">(0)/364.115</f>
        <v>0</v>
      </c>
      <c r="AW20" s="6">
        <f t="shared" si="31"/>
        <v>0</v>
      </c>
      <c r="AX20" s="6">
        <f t="shared" si="31"/>
        <v>0</v>
      </c>
      <c r="AY20" s="6">
        <f t="shared" si="31"/>
        <v>0</v>
      </c>
      <c r="AZ20" s="6">
        <f t="shared" si="31"/>
        <v>0</v>
      </c>
      <c r="BA20" s="6">
        <f t="shared" si="31"/>
        <v>0</v>
      </c>
      <c r="BB20" s="6">
        <f t="shared" si="31"/>
        <v>0</v>
      </c>
      <c r="BC20" s="6">
        <f t="shared" si="31"/>
        <v>0</v>
      </c>
      <c r="BD20" s="6">
        <f t="shared" si="31"/>
        <v>0</v>
      </c>
      <c r="BE20" s="6">
        <f t="shared" si="31"/>
        <v>0</v>
      </c>
      <c r="BF20" s="6">
        <v>0.38041827444626009</v>
      </c>
      <c r="BG20" s="6">
        <f>(0)/364.115</f>
        <v>0</v>
      </c>
      <c r="BH20" s="6">
        <f>(0)/364.115</f>
        <v>0</v>
      </c>
      <c r="BI20" s="6">
        <f>(0)/364.115</f>
        <v>0</v>
      </c>
      <c r="BJ20" s="6">
        <f>(0)/364.115</f>
        <v>0</v>
      </c>
      <c r="BK20" s="6">
        <v>7.5635444845721808E-2</v>
      </c>
      <c r="BL20" s="6">
        <f>(0)/364.115</f>
        <v>0</v>
      </c>
      <c r="BM20" s="6">
        <v>0.14555840874449005</v>
      </c>
      <c r="BN20" s="6">
        <f>(0)/364.115</f>
        <v>0</v>
      </c>
      <c r="BO20" s="6">
        <v>0.16768328687365255</v>
      </c>
      <c r="BP20" s="6">
        <f t="shared" ref="BP20:BZ20" si="32">(0)/364.115</f>
        <v>0</v>
      </c>
      <c r="BQ20" s="6">
        <f t="shared" si="32"/>
        <v>0</v>
      </c>
      <c r="BR20" s="6">
        <f t="shared" si="32"/>
        <v>0</v>
      </c>
      <c r="BS20" s="6">
        <f t="shared" si="32"/>
        <v>0</v>
      </c>
      <c r="BT20" s="6">
        <f t="shared" si="32"/>
        <v>0</v>
      </c>
      <c r="BU20" s="6">
        <f t="shared" si="32"/>
        <v>0</v>
      </c>
      <c r="BV20" s="6">
        <f t="shared" si="32"/>
        <v>0</v>
      </c>
      <c r="BW20" s="6">
        <f t="shared" si="32"/>
        <v>0</v>
      </c>
      <c r="BX20" s="6">
        <f t="shared" si="32"/>
        <v>0</v>
      </c>
      <c r="BY20" s="6">
        <f t="shared" si="32"/>
        <v>0</v>
      </c>
      <c r="BZ20" s="6">
        <f t="shared" si="32"/>
        <v>0</v>
      </c>
      <c r="CA20" s="6">
        <v>0.12200266399351853</v>
      </c>
      <c r="CB20" s="6">
        <f>(0)/364.115</f>
        <v>0</v>
      </c>
      <c r="CC20" s="6">
        <f>(0)/364.115</f>
        <v>0</v>
      </c>
      <c r="CD20" s="6">
        <v>2.7463850706507559E-2</v>
      </c>
      <c r="CE20" s="6">
        <f>(0)/364.115</f>
        <v>0</v>
      </c>
      <c r="CF20" s="6">
        <f>(0)/364.115</f>
        <v>0</v>
      </c>
      <c r="CG20" s="6">
        <f>(0)/364.115</f>
        <v>0</v>
      </c>
      <c r="CH20" s="6">
        <f>(0)/364.115</f>
        <v>0</v>
      </c>
      <c r="CI20">
        <f>0</f>
        <v>0</v>
      </c>
      <c r="CJ20">
        <v>364.11500000000001</v>
      </c>
    </row>
    <row r="21" spans="1:88" x14ac:dyDescent="0.25">
      <c r="A21" s="4" t="s">
        <v>307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>
        <v>4.2959999999999994</v>
      </c>
      <c r="AE21" s="5"/>
      <c r="AF21" s="5"/>
      <c r="AG21" s="5"/>
      <c r="AH21" s="5"/>
      <c r="AI21" s="5"/>
      <c r="AJ21" s="5"/>
      <c r="AK21" s="5">
        <v>2.8319999999999999</v>
      </c>
      <c r="AL21" s="5"/>
      <c r="AM21" s="5"/>
      <c r="AN21" s="5"/>
      <c r="AO21" s="5"/>
      <c r="AP21" s="5"/>
      <c r="AQ21" s="5">
        <v>7.1279999999999992</v>
      </c>
      <c r="AT21" t="s">
        <v>307</v>
      </c>
      <c r="AU21" s="6">
        <f t="shared" ref="AU21:BV21" si="33">(0)/7.128</f>
        <v>0</v>
      </c>
      <c r="AV21" s="6">
        <f t="shared" si="33"/>
        <v>0</v>
      </c>
      <c r="AW21" s="6">
        <f t="shared" si="33"/>
        <v>0</v>
      </c>
      <c r="AX21" s="6">
        <f t="shared" si="33"/>
        <v>0</v>
      </c>
      <c r="AY21" s="6">
        <f t="shared" si="33"/>
        <v>0</v>
      </c>
      <c r="AZ21" s="6">
        <f t="shared" si="33"/>
        <v>0</v>
      </c>
      <c r="BA21" s="6">
        <f t="shared" si="33"/>
        <v>0</v>
      </c>
      <c r="BB21" s="6">
        <f t="shared" si="33"/>
        <v>0</v>
      </c>
      <c r="BC21" s="6">
        <f t="shared" si="33"/>
        <v>0</v>
      </c>
      <c r="BD21" s="6">
        <f t="shared" si="33"/>
        <v>0</v>
      </c>
      <c r="BE21" s="6">
        <f t="shared" si="33"/>
        <v>0</v>
      </c>
      <c r="BF21" s="6">
        <f t="shared" si="33"/>
        <v>0</v>
      </c>
      <c r="BG21" s="6">
        <f t="shared" si="33"/>
        <v>0</v>
      </c>
      <c r="BH21" s="6">
        <f t="shared" si="33"/>
        <v>0</v>
      </c>
      <c r="BI21" s="6">
        <f t="shared" si="33"/>
        <v>0</v>
      </c>
      <c r="BJ21" s="6">
        <f t="shared" si="33"/>
        <v>0</v>
      </c>
      <c r="BK21" s="6">
        <f t="shared" si="33"/>
        <v>0</v>
      </c>
      <c r="BL21" s="6">
        <f t="shared" si="33"/>
        <v>0</v>
      </c>
      <c r="BM21" s="6">
        <f t="shared" si="33"/>
        <v>0</v>
      </c>
      <c r="BN21" s="6">
        <f t="shared" si="33"/>
        <v>0</v>
      </c>
      <c r="BO21" s="6">
        <f t="shared" si="33"/>
        <v>0</v>
      </c>
      <c r="BP21" s="6">
        <f t="shared" si="33"/>
        <v>0</v>
      </c>
      <c r="BQ21" s="6">
        <f t="shared" si="33"/>
        <v>0</v>
      </c>
      <c r="BR21" s="6">
        <f t="shared" si="33"/>
        <v>0</v>
      </c>
      <c r="BS21" s="6">
        <f t="shared" si="33"/>
        <v>0</v>
      </c>
      <c r="BT21" s="6">
        <f t="shared" si="33"/>
        <v>0</v>
      </c>
      <c r="BU21" s="6">
        <f t="shared" si="33"/>
        <v>0</v>
      </c>
      <c r="BV21" s="6">
        <f t="shared" si="33"/>
        <v>0</v>
      </c>
      <c r="BW21" s="6">
        <v>0.60269360269360273</v>
      </c>
      <c r="BX21" s="6">
        <f t="shared" ref="BX21:CC21" si="34">(0)/7.128</f>
        <v>0</v>
      </c>
      <c r="BY21" s="6">
        <f t="shared" si="34"/>
        <v>0</v>
      </c>
      <c r="BZ21" s="6">
        <f t="shared" si="34"/>
        <v>0</v>
      </c>
      <c r="CA21" s="6">
        <f t="shared" si="34"/>
        <v>0</v>
      </c>
      <c r="CB21" s="6">
        <f t="shared" si="34"/>
        <v>0</v>
      </c>
      <c r="CC21" s="6">
        <f t="shared" si="34"/>
        <v>0</v>
      </c>
      <c r="CD21" s="6">
        <v>0.39730639730639733</v>
      </c>
      <c r="CE21" s="6">
        <f>(0)/7.128</f>
        <v>0</v>
      </c>
      <c r="CF21" s="6">
        <f>(0)/7.128</f>
        <v>0</v>
      </c>
      <c r="CG21" s="6">
        <f>(0)/7.128</f>
        <v>0</v>
      </c>
      <c r="CH21" s="6">
        <f>(0)/7.128</f>
        <v>0</v>
      </c>
      <c r="CI21">
        <f>0</f>
        <v>0</v>
      </c>
      <c r="CJ21">
        <v>7.1279999999999992</v>
      </c>
    </row>
    <row r="22" spans="1:88" x14ac:dyDescent="0.25">
      <c r="A22" s="4" t="s">
        <v>378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>
        <v>29.096999999999998</v>
      </c>
      <c r="AK22" s="5"/>
      <c r="AL22" s="5"/>
      <c r="AM22" s="5">
        <v>24.396000000000001</v>
      </c>
      <c r="AN22" s="5"/>
      <c r="AO22" s="5"/>
      <c r="AP22" s="5"/>
      <c r="AQ22" s="5">
        <v>53.492999999999995</v>
      </c>
      <c r="AT22" t="s">
        <v>378</v>
      </c>
      <c r="AU22" s="6">
        <f t="shared" ref="AU22:CB22" si="35">(0)/53.493</f>
        <v>0</v>
      </c>
      <c r="AV22" s="6">
        <f t="shared" si="35"/>
        <v>0</v>
      </c>
      <c r="AW22" s="6">
        <f t="shared" si="35"/>
        <v>0</v>
      </c>
      <c r="AX22" s="6">
        <f t="shared" si="35"/>
        <v>0</v>
      </c>
      <c r="AY22" s="6">
        <f t="shared" si="35"/>
        <v>0</v>
      </c>
      <c r="AZ22" s="6">
        <f t="shared" si="35"/>
        <v>0</v>
      </c>
      <c r="BA22" s="6">
        <f t="shared" si="35"/>
        <v>0</v>
      </c>
      <c r="BB22" s="6">
        <f t="shared" si="35"/>
        <v>0</v>
      </c>
      <c r="BC22" s="6">
        <f t="shared" si="35"/>
        <v>0</v>
      </c>
      <c r="BD22" s="6">
        <f t="shared" si="35"/>
        <v>0</v>
      </c>
      <c r="BE22" s="6">
        <f t="shared" si="35"/>
        <v>0</v>
      </c>
      <c r="BF22" s="6">
        <f t="shared" si="35"/>
        <v>0</v>
      </c>
      <c r="BG22" s="6">
        <f t="shared" si="35"/>
        <v>0</v>
      </c>
      <c r="BH22" s="6">
        <f t="shared" si="35"/>
        <v>0</v>
      </c>
      <c r="BI22" s="6">
        <f t="shared" si="35"/>
        <v>0</v>
      </c>
      <c r="BJ22" s="6">
        <f t="shared" si="35"/>
        <v>0</v>
      </c>
      <c r="BK22" s="6">
        <f t="shared" si="35"/>
        <v>0</v>
      </c>
      <c r="BL22" s="6">
        <f t="shared" si="35"/>
        <v>0</v>
      </c>
      <c r="BM22" s="6">
        <f t="shared" si="35"/>
        <v>0</v>
      </c>
      <c r="BN22" s="6">
        <f t="shared" si="35"/>
        <v>0</v>
      </c>
      <c r="BO22" s="6">
        <f t="shared" si="35"/>
        <v>0</v>
      </c>
      <c r="BP22" s="6">
        <f t="shared" si="35"/>
        <v>0</v>
      </c>
      <c r="BQ22" s="6">
        <f t="shared" si="35"/>
        <v>0</v>
      </c>
      <c r="BR22" s="6">
        <f t="shared" si="35"/>
        <v>0</v>
      </c>
      <c r="BS22" s="6">
        <f t="shared" si="35"/>
        <v>0</v>
      </c>
      <c r="BT22" s="6">
        <f t="shared" si="35"/>
        <v>0</v>
      </c>
      <c r="BU22" s="6">
        <f t="shared" si="35"/>
        <v>0</v>
      </c>
      <c r="BV22" s="6">
        <f t="shared" si="35"/>
        <v>0</v>
      </c>
      <c r="BW22" s="6">
        <f t="shared" si="35"/>
        <v>0</v>
      </c>
      <c r="BX22" s="6">
        <f t="shared" si="35"/>
        <v>0</v>
      </c>
      <c r="BY22" s="6">
        <f t="shared" si="35"/>
        <v>0</v>
      </c>
      <c r="BZ22" s="6">
        <f t="shared" si="35"/>
        <v>0</v>
      </c>
      <c r="CA22" s="6">
        <f t="shared" si="35"/>
        <v>0</v>
      </c>
      <c r="CB22" s="6">
        <f t="shared" si="35"/>
        <v>0</v>
      </c>
      <c r="CC22" s="6">
        <v>0.54394032864113062</v>
      </c>
      <c r="CD22" s="6">
        <f>(0)/53.493</f>
        <v>0</v>
      </c>
      <c r="CE22" s="6">
        <f>(0)/53.493</f>
        <v>0</v>
      </c>
      <c r="CF22" s="6">
        <v>0.45605967135886943</v>
      </c>
      <c r="CG22" s="6">
        <f>(0)/53.493</f>
        <v>0</v>
      </c>
      <c r="CH22" s="6">
        <f>(0)/53.493</f>
        <v>0</v>
      </c>
      <c r="CI22">
        <f>0</f>
        <v>0</v>
      </c>
      <c r="CJ22">
        <v>53.492999999999995</v>
      </c>
    </row>
    <row r="23" spans="1:88" x14ac:dyDescent="0.25">
      <c r="A23" s="4" t="s">
        <v>99</v>
      </c>
      <c r="B23" s="5"/>
      <c r="C23" s="5"/>
      <c r="D23" s="5"/>
      <c r="E23" s="5"/>
      <c r="F23" s="5"/>
      <c r="G23" s="5"/>
      <c r="H23" s="5"/>
      <c r="I23" s="5"/>
      <c r="J23" s="5"/>
      <c r="K23" s="5">
        <v>11.208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>
        <v>56.104000000000006</v>
      </c>
      <c r="AL23" s="5"/>
      <c r="AM23" s="5"/>
      <c r="AN23" s="5"/>
      <c r="AO23" s="5"/>
      <c r="AP23" s="5"/>
      <c r="AQ23" s="5">
        <v>67.312000000000012</v>
      </c>
      <c r="AT23" t="s">
        <v>99</v>
      </c>
      <c r="AU23" s="6">
        <f t="shared" ref="AU23:BC23" si="36">(0)/67.312</f>
        <v>0</v>
      </c>
      <c r="AV23" s="6">
        <f t="shared" si="36"/>
        <v>0</v>
      </c>
      <c r="AW23" s="6">
        <f t="shared" si="36"/>
        <v>0</v>
      </c>
      <c r="AX23" s="6">
        <f t="shared" si="36"/>
        <v>0</v>
      </c>
      <c r="AY23" s="6">
        <f t="shared" si="36"/>
        <v>0</v>
      </c>
      <c r="AZ23" s="6">
        <f t="shared" si="36"/>
        <v>0</v>
      </c>
      <c r="BA23" s="6">
        <f t="shared" si="36"/>
        <v>0</v>
      </c>
      <c r="BB23" s="6">
        <f t="shared" si="36"/>
        <v>0</v>
      </c>
      <c r="BC23" s="6">
        <f t="shared" si="36"/>
        <v>0</v>
      </c>
      <c r="BD23" s="6">
        <v>0.16650820061801758</v>
      </c>
      <c r="BE23" s="6">
        <f t="shared" ref="BE23:CC23" si="37">(0)/67.312</f>
        <v>0</v>
      </c>
      <c r="BF23" s="6">
        <f t="shared" si="37"/>
        <v>0</v>
      </c>
      <c r="BG23" s="6">
        <f t="shared" si="37"/>
        <v>0</v>
      </c>
      <c r="BH23" s="6">
        <f t="shared" si="37"/>
        <v>0</v>
      </c>
      <c r="BI23" s="6">
        <f t="shared" si="37"/>
        <v>0</v>
      </c>
      <c r="BJ23" s="6">
        <f t="shared" si="37"/>
        <v>0</v>
      </c>
      <c r="BK23" s="6">
        <f t="shared" si="37"/>
        <v>0</v>
      </c>
      <c r="BL23" s="6">
        <f t="shared" si="37"/>
        <v>0</v>
      </c>
      <c r="BM23" s="6">
        <f t="shared" si="37"/>
        <v>0</v>
      </c>
      <c r="BN23" s="6">
        <f t="shared" si="37"/>
        <v>0</v>
      </c>
      <c r="BO23" s="6">
        <f t="shared" si="37"/>
        <v>0</v>
      </c>
      <c r="BP23" s="6">
        <f t="shared" si="37"/>
        <v>0</v>
      </c>
      <c r="BQ23" s="6">
        <f t="shared" si="37"/>
        <v>0</v>
      </c>
      <c r="BR23" s="6">
        <f t="shared" si="37"/>
        <v>0</v>
      </c>
      <c r="BS23" s="6">
        <f t="shared" si="37"/>
        <v>0</v>
      </c>
      <c r="BT23" s="6">
        <f t="shared" si="37"/>
        <v>0</v>
      </c>
      <c r="BU23" s="6">
        <f t="shared" si="37"/>
        <v>0</v>
      </c>
      <c r="BV23" s="6">
        <f t="shared" si="37"/>
        <v>0</v>
      </c>
      <c r="BW23" s="6">
        <f t="shared" si="37"/>
        <v>0</v>
      </c>
      <c r="BX23" s="6">
        <f t="shared" si="37"/>
        <v>0</v>
      </c>
      <c r="BY23" s="6">
        <f t="shared" si="37"/>
        <v>0</v>
      </c>
      <c r="BZ23" s="6">
        <f t="shared" si="37"/>
        <v>0</v>
      </c>
      <c r="CA23" s="6">
        <f t="shared" si="37"/>
        <v>0</v>
      </c>
      <c r="CB23" s="6">
        <f t="shared" si="37"/>
        <v>0</v>
      </c>
      <c r="CC23" s="6">
        <f t="shared" si="37"/>
        <v>0</v>
      </c>
      <c r="CD23" s="6">
        <v>0.83349179938198237</v>
      </c>
      <c r="CE23" s="6">
        <f>(0)/67.312</f>
        <v>0</v>
      </c>
      <c r="CF23" s="6">
        <f>(0)/67.312</f>
        <v>0</v>
      </c>
      <c r="CG23" s="6">
        <f>(0)/67.312</f>
        <v>0</v>
      </c>
      <c r="CH23" s="6">
        <f>(0)/67.312</f>
        <v>0</v>
      </c>
      <c r="CI23">
        <f>0</f>
        <v>0</v>
      </c>
      <c r="CJ23">
        <v>67.312000000000012</v>
      </c>
    </row>
    <row r="24" spans="1:88" x14ac:dyDescent="0.25">
      <c r="A24" s="4" t="s">
        <v>217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>
        <v>19.260000000000002</v>
      </c>
      <c r="Q24" s="5"/>
      <c r="R24" s="5"/>
      <c r="S24" s="5"/>
      <c r="T24" s="5"/>
      <c r="U24" s="5"/>
      <c r="V24" s="5">
        <v>15.316000000000001</v>
      </c>
      <c r="W24" s="5">
        <v>15.316000000000001</v>
      </c>
      <c r="X24" s="5"/>
      <c r="Y24" s="5"/>
      <c r="Z24" s="5"/>
      <c r="AA24" s="5"/>
      <c r="AB24" s="5">
        <v>6</v>
      </c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>
        <v>55.892000000000003</v>
      </c>
      <c r="AT24" t="s">
        <v>217</v>
      </c>
      <c r="AU24" s="6">
        <f t="shared" ref="AU24:BH24" si="38">(0)/55.892</f>
        <v>0</v>
      </c>
      <c r="AV24" s="6">
        <f t="shared" si="38"/>
        <v>0</v>
      </c>
      <c r="AW24" s="6">
        <f t="shared" si="38"/>
        <v>0</v>
      </c>
      <c r="AX24" s="6">
        <f t="shared" si="38"/>
        <v>0</v>
      </c>
      <c r="AY24" s="6">
        <f t="shared" si="38"/>
        <v>0</v>
      </c>
      <c r="AZ24" s="6">
        <f t="shared" si="38"/>
        <v>0</v>
      </c>
      <c r="BA24" s="6">
        <f t="shared" si="38"/>
        <v>0</v>
      </c>
      <c r="BB24" s="6">
        <f t="shared" si="38"/>
        <v>0</v>
      </c>
      <c r="BC24" s="6">
        <f t="shared" si="38"/>
        <v>0</v>
      </c>
      <c r="BD24" s="6">
        <f t="shared" si="38"/>
        <v>0</v>
      </c>
      <c r="BE24" s="6">
        <f t="shared" si="38"/>
        <v>0</v>
      </c>
      <c r="BF24" s="6">
        <f t="shared" si="38"/>
        <v>0</v>
      </c>
      <c r="BG24" s="6">
        <f t="shared" si="38"/>
        <v>0</v>
      </c>
      <c r="BH24" s="6">
        <f t="shared" si="38"/>
        <v>0</v>
      </c>
      <c r="BI24" s="6">
        <v>0.34459314392041795</v>
      </c>
      <c r="BJ24" s="6">
        <f>(0)/55.892</f>
        <v>0</v>
      </c>
      <c r="BK24" s="6">
        <f>(0)/55.892</f>
        <v>0</v>
      </c>
      <c r="BL24" s="6">
        <f>(0)/55.892</f>
        <v>0</v>
      </c>
      <c r="BM24" s="6">
        <f>(0)/55.892</f>
        <v>0</v>
      </c>
      <c r="BN24" s="6">
        <f>(0)/55.892</f>
        <v>0</v>
      </c>
      <c r="BO24" s="6">
        <v>0.27402848350390036</v>
      </c>
      <c r="BP24" s="6">
        <v>0.27402848350390036</v>
      </c>
      <c r="BQ24" s="6">
        <f>(0)/55.892</f>
        <v>0</v>
      </c>
      <c r="BR24" s="6">
        <f>(0)/55.892</f>
        <v>0</v>
      </c>
      <c r="BS24" s="6">
        <f>(0)/55.892</f>
        <v>0</v>
      </c>
      <c r="BT24" s="6">
        <f>(0)/55.892</f>
        <v>0</v>
      </c>
      <c r="BU24" s="6">
        <v>0.10734988907178129</v>
      </c>
      <c r="BV24" s="6">
        <f t="shared" ref="BV24:CH24" si="39">(0)/55.892</f>
        <v>0</v>
      </c>
      <c r="BW24" s="6">
        <f t="shared" si="39"/>
        <v>0</v>
      </c>
      <c r="BX24" s="6">
        <f t="shared" si="39"/>
        <v>0</v>
      </c>
      <c r="BY24" s="6">
        <f t="shared" si="39"/>
        <v>0</v>
      </c>
      <c r="BZ24" s="6">
        <f t="shared" si="39"/>
        <v>0</v>
      </c>
      <c r="CA24" s="6">
        <f t="shared" si="39"/>
        <v>0</v>
      </c>
      <c r="CB24" s="6">
        <f t="shared" si="39"/>
        <v>0</v>
      </c>
      <c r="CC24" s="6">
        <f t="shared" si="39"/>
        <v>0</v>
      </c>
      <c r="CD24" s="6">
        <f t="shared" si="39"/>
        <v>0</v>
      </c>
      <c r="CE24" s="6">
        <f t="shared" si="39"/>
        <v>0</v>
      </c>
      <c r="CF24" s="6">
        <f t="shared" si="39"/>
        <v>0</v>
      </c>
      <c r="CG24" s="6">
        <f t="shared" si="39"/>
        <v>0</v>
      </c>
      <c r="CH24" s="6">
        <f t="shared" si="39"/>
        <v>0</v>
      </c>
      <c r="CI24">
        <f>0</f>
        <v>0</v>
      </c>
      <c r="CJ24">
        <v>55.892000000000003</v>
      </c>
    </row>
    <row r="25" spans="1:88" x14ac:dyDescent="0.25">
      <c r="A25" s="4" t="s">
        <v>45</v>
      </c>
      <c r="B25" s="5"/>
      <c r="C25" s="5"/>
      <c r="D25" s="5"/>
      <c r="E25" s="5"/>
      <c r="F25" s="5"/>
      <c r="G25" s="5">
        <v>10.879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>
        <v>10.879</v>
      </c>
      <c r="AT25" t="s">
        <v>45</v>
      </c>
      <c r="AU25" s="6">
        <f>(0)/10.879</f>
        <v>0</v>
      </c>
      <c r="AV25" s="6">
        <f>(0)/10.879</f>
        <v>0</v>
      </c>
      <c r="AW25" s="6">
        <f>(0)/10.879</f>
        <v>0</v>
      </c>
      <c r="AX25" s="6">
        <f>(0)/10.879</f>
        <v>0</v>
      </c>
      <c r="AY25" s="6">
        <f>(0)/10.879</f>
        <v>0</v>
      </c>
      <c r="AZ25" s="6">
        <v>1</v>
      </c>
      <c r="BA25" s="6">
        <f t="shared" ref="BA25:CH25" si="40">(0)/10.879</f>
        <v>0</v>
      </c>
      <c r="BB25" s="6">
        <f t="shared" si="40"/>
        <v>0</v>
      </c>
      <c r="BC25" s="6">
        <f t="shared" si="40"/>
        <v>0</v>
      </c>
      <c r="BD25" s="6">
        <f t="shared" si="40"/>
        <v>0</v>
      </c>
      <c r="BE25" s="6">
        <f t="shared" si="40"/>
        <v>0</v>
      </c>
      <c r="BF25" s="6">
        <f t="shared" si="40"/>
        <v>0</v>
      </c>
      <c r="BG25" s="6">
        <f t="shared" si="40"/>
        <v>0</v>
      </c>
      <c r="BH25" s="6">
        <f t="shared" si="40"/>
        <v>0</v>
      </c>
      <c r="BI25" s="6">
        <f t="shared" si="40"/>
        <v>0</v>
      </c>
      <c r="BJ25" s="6">
        <f t="shared" si="40"/>
        <v>0</v>
      </c>
      <c r="BK25" s="6">
        <f t="shared" si="40"/>
        <v>0</v>
      </c>
      <c r="BL25" s="6">
        <f t="shared" si="40"/>
        <v>0</v>
      </c>
      <c r="BM25" s="6">
        <f t="shared" si="40"/>
        <v>0</v>
      </c>
      <c r="BN25" s="6">
        <f t="shared" si="40"/>
        <v>0</v>
      </c>
      <c r="BO25" s="6">
        <f t="shared" si="40"/>
        <v>0</v>
      </c>
      <c r="BP25" s="6">
        <f t="shared" si="40"/>
        <v>0</v>
      </c>
      <c r="BQ25" s="6">
        <f t="shared" si="40"/>
        <v>0</v>
      </c>
      <c r="BR25" s="6">
        <f t="shared" si="40"/>
        <v>0</v>
      </c>
      <c r="BS25" s="6">
        <f t="shared" si="40"/>
        <v>0</v>
      </c>
      <c r="BT25" s="6">
        <f t="shared" si="40"/>
        <v>0</v>
      </c>
      <c r="BU25" s="6">
        <f t="shared" si="40"/>
        <v>0</v>
      </c>
      <c r="BV25" s="6">
        <f t="shared" si="40"/>
        <v>0</v>
      </c>
      <c r="BW25" s="6">
        <f t="shared" si="40"/>
        <v>0</v>
      </c>
      <c r="BX25" s="6">
        <f t="shared" si="40"/>
        <v>0</v>
      </c>
      <c r="BY25" s="6">
        <f t="shared" si="40"/>
        <v>0</v>
      </c>
      <c r="BZ25" s="6">
        <f t="shared" si="40"/>
        <v>0</v>
      </c>
      <c r="CA25" s="6">
        <f t="shared" si="40"/>
        <v>0</v>
      </c>
      <c r="CB25" s="6">
        <f t="shared" si="40"/>
        <v>0</v>
      </c>
      <c r="CC25" s="6">
        <f t="shared" si="40"/>
        <v>0</v>
      </c>
      <c r="CD25" s="6">
        <f t="shared" si="40"/>
        <v>0</v>
      </c>
      <c r="CE25" s="6">
        <f t="shared" si="40"/>
        <v>0</v>
      </c>
      <c r="CF25" s="6">
        <f t="shared" si="40"/>
        <v>0</v>
      </c>
      <c r="CG25" s="6">
        <f t="shared" si="40"/>
        <v>0</v>
      </c>
      <c r="CH25" s="6">
        <f t="shared" si="40"/>
        <v>0</v>
      </c>
      <c r="CI25">
        <f>0</f>
        <v>0</v>
      </c>
      <c r="CJ25">
        <v>10.879</v>
      </c>
    </row>
    <row r="26" spans="1:88" x14ac:dyDescent="0.25">
      <c r="A26" s="4" t="s">
        <v>57</v>
      </c>
      <c r="B26" s="5"/>
      <c r="C26" s="5"/>
      <c r="D26" s="5"/>
      <c r="E26" s="5"/>
      <c r="F26" s="5"/>
      <c r="G26" s="5">
        <v>11.352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>
        <v>11.352</v>
      </c>
      <c r="AT26" t="s">
        <v>57</v>
      </c>
      <c r="AU26" s="6">
        <f>(0)/11.352</f>
        <v>0</v>
      </c>
      <c r="AV26" s="6">
        <f>(0)/11.352</f>
        <v>0</v>
      </c>
      <c r="AW26" s="6">
        <f>(0)/11.352</f>
        <v>0</v>
      </c>
      <c r="AX26" s="6">
        <f>(0)/11.352</f>
        <v>0</v>
      </c>
      <c r="AY26" s="6">
        <f>(0)/11.352</f>
        <v>0</v>
      </c>
      <c r="AZ26" s="6">
        <v>1</v>
      </c>
      <c r="BA26" s="6">
        <f t="shared" ref="BA26:CH26" si="41">(0)/11.352</f>
        <v>0</v>
      </c>
      <c r="BB26" s="6">
        <f t="shared" si="41"/>
        <v>0</v>
      </c>
      <c r="BC26" s="6">
        <f t="shared" si="41"/>
        <v>0</v>
      </c>
      <c r="BD26" s="6">
        <f t="shared" si="41"/>
        <v>0</v>
      </c>
      <c r="BE26" s="6">
        <f t="shared" si="41"/>
        <v>0</v>
      </c>
      <c r="BF26" s="6">
        <f t="shared" si="41"/>
        <v>0</v>
      </c>
      <c r="BG26" s="6">
        <f t="shared" si="41"/>
        <v>0</v>
      </c>
      <c r="BH26" s="6">
        <f t="shared" si="41"/>
        <v>0</v>
      </c>
      <c r="BI26" s="6">
        <f t="shared" si="41"/>
        <v>0</v>
      </c>
      <c r="BJ26" s="6">
        <f t="shared" si="41"/>
        <v>0</v>
      </c>
      <c r="BK26" s="6">
        <f t="shared" si="41"/>
        <v>0</v>
      </c>
      <c r="BL26" s="6">
        <f t="shared" si="41"/>
        <v>0</v>
      </c>
      <c r="BM26" s="6">
        <f t="shared" si="41"/>
        <v>0</v>
      </c>
      <c r="BN26" s="6">
        <f t="shared" si="41"/>
        <v>0</v>
      </c>
      <c r="BO26" s="6">
        <f t="shared" si="41"/>
        <v>0</v>
      </c>
      <c r="BP26" s="6">
        <f t="shared" si="41"/>
        <v>0</v>
      </c>
      <c r="BQ26" s="6">
        <f t="shared" si="41"/>
        <v>0</v>
      </c>
      <c r="BR26" s="6">
        <f t="shared" si="41"/>
        <v>0</v>
      </c>
      <c r="BS26" s="6">
        <f t="shared" si="41"/>
        <v>0</v>
      </c>
      <c r="BT26" s="6">
        <f t="shared" si="41"/>
        <v>0</v>
      </c>
      <c r="BU26" s="6">
        <f t="shared" si="41"/>
        <v>0</v>
      </c>
      <c r="BV26" s="6">
        <f t="shared" si="41"/>
        <v>0</v>
      </c>
      <c r="BW26" s="6">
        <f t="shared" si="41"/>
        <v>0</v>
      </c>
      <c r="BX26" s="6">
        <f t="shared" si="41"/>
        <v>0</v>
      </c>
      <c r="BY26" s="6">
        <f t="shared" si="41"/>
        <v>0</v>
      </c>
      <c r="BZ26" s="6">
        <f t="shared" si="41"/>
        <v>0</v>
      </c>
      <c r="CA26" s="6">
        <f t="shared" si="41"/>
        <v>0</v>
      </c>
      <c r="CB26" s="6">
        <f t="shared" si="41"/>
        <v>0</v>
      </c>
      <c r="CC26" s="6">
        <f t="shared" si="41"/>
        <v>0</v>
      </c>
      <c r="CD26" s="6">
        <f t="shared" si="41"/>
        <v>0</v>
      </c>
      <c r="CE26" s="6">
        <f t="shared" si="41"/>
        <v>0</v>
      </c>
      <c r="CF26" s="6">
        <f t="shared" si="41"/>
        <v>0</v>
      </c>
      <c r="CG26" s="6">
        <f t="shared" si="41"/>
        <v>0</v>
      </c>
      <c r="CH26" s="6">
        <f t="shared" si="41"/>
        <v>0</v>
      </c>
      <c r="CI26">
        <f>0</f>
        <v>0</v>
      </c>
      <c r="CJ26">
        <v>11.352</v>
      </c>
    </row>
    <row r="27" spans="1:88" x14ac:dyDescent="0.25">
      <c r="A27" s="4" t="s">
        <v>52</v>
      </c>
      <c r="B27" s="5"/>
      <c r="C27" s="5"/>
      <c r="D27" s="5"/>
      <c r="E27" s="5"/>
      <c r="F27" s="5"/>
      <c r="G27" s="5">
        <v>68.111999999999995</v>
      </c>
      <c r="H27" s="5">
        <v>4.5519999999999996</v>
      </c>
      <c r="I27" s="5"/>
      <c r="J27" s="5"/>
      <c r="K27" s="5"/>
      <c r="L27" s="5"/>
      <c r="M27" s="5"/>
      <c r="N27" s="5">
        <v>1.3419999999999999</v>
      </c>
      <c r="O27" s="5">
        <v>8.84</v>
      </c>
      <c r="P27" s="5"/>
      <c r="Q27" s="5"/>
      <c r="R27" s="5">
        <v>36.782999999999994</v>
      </c>
      <c r="S27" s="5">
        <v>34.066000000000003</v>
      </c>
      <c r="T27" s="5"/>
      <c r="U27" s="5"/>
      <c r="V27" s="5"/>
      <c r="W27" s="5"/>
      <c r="X27" s="5"/>
      <c r="Y27" s="5">
        <v>2.7480000000000002</v>
      </c>
      <c r="Z27" s="5"/>
      <c r="AA27" s="5"/>
      <c r="AB27" s="5"/>
      <c r="AC27" s="5"/>
      <c r="AD27" s="5">
        <v>3.5640000000000001</v>
      </c>
      <c r="AE27" s="5"/>
      <c r="AF27" s="5">
        <v>0.78900000000000003</v>
      </c>
      <c r="AG27" s="5"/>
      <c r="AH27" s="5">
        <v>3.024</v>
      </c>
      <c r="AI27" s="5"/>
      <c r="AJ27" s="5"/>
      <c r="AK27" s="5">
        <v>1.7070000000000001</v>
      </c>
      <c r="AL27" s="5"/>
      <c r="AM27" s="5"/>
      <c r="AN27" s="5"/>
      <c r="AO27" s="5"/>
      <c r="AP27" s="5"/>
      <c r="AQ27" s="5">
        <v>165.52699999999996</v>
      </c>
      <c r="AT27" t="s">
        <v>52</v>
      </c>
      <c r="AU27" s="6">
        <f>(0)/165.527</f>
        <v>0</v>
      </c>
      <c r="AV27" s="6">
        <f>(0)/165.527</f>
        <v>0</v>
      </c>
      <c r="AW27" s="6">
        <f>(0)/165.527</f>
        <v>0</v>
      </c>
      <c r="AX27" s="6">
        <f>(0)/165.527</f>
        <v>0</v>
      </c>
      <c r="AY27" s="6">
        <f>(0)/165.527</f>
        <v>0</v>
      </c>
      <c r="AZ27" s="6">
        <v>0.41148573948660949</v>
      </c>
      <c r="BA27" s="6">
        <v>2.7500045309828611E-2</v>
      </c>
      <c r="BB27" s="6">
        <f>(0)/165.527</f>
        <v>0</v>
      </c>
      <c r="BC27" s="6">
        <f>(0)/165.527</f>
        <v>0</v>
      </c>
      <c r="BD27" s="6">
        <f>(0)/165.527</f>
        <v>0</v>
      </c>
      <c r="BE27" s="6">
        <f>(0)/165.527</f>
        <v>0</v>
      </c>
      <c r="BF27" s="6">
        <f>(0)/165.527</f>
        <v>0</v>
      </c>
      <c r="BG27" s="6">
        <v>8.1074386655953425E-3</v>
      </c>
      <c r="BH27" s="6">
        <v>5.3405184652654869E-2</v>
      </c>
      <c r="BI27" s="6">
        <f>(0)/165.527</f>
        <v>0</v>
      </c>
      <c r="BJ27" s="6">
        <f>(0)/165.527</f>
        <v>0</v>
      </c>
      <c r="BK27" s="6">
        <v>0.22221752342518142</v>
      </c>
      <c r="BL27" s="6">
        <v>0.20580328284811547</v>
      </c>
      <c r="BM27" s="6">
        <f>(0)/165.527</f>
        <v>0</v>
      </c>
      <c r="BN27" s="6">
        <f>(0)/165.527</f>
        <v>0</v>
      </c>
      <c r="BO27" s="6">
        <f>(0)/165.527</f>
        <v>0</v>
      </c>
      <c r="BP27" s="6">
        <f>(0)/165.527</f>
        <v>0</v>
      </c>
      <c r="BQ27" s="6">
        <f>(0)/165.527</f>
        <v>0</v>
      </c>
      <c r="BR27" s="6">
        <v>1.6601521201979139E-2</v>
      </c>
      <c r="BS27" s="6">
        <f>(0)/165.527</f>
        <v>0</v>
      </c>
      <c r="BT27" s="6">
        <f>(0)/165.527</f>
        <v>0</v>
      </c>
      <c r="BU27" s="6">
        <f>(0)/165.527</f>
        <v>0</v>
      </c>
      <c r="BV27" s="6">
        <f>(0)/165.527</f>
        <v>0</v>
      </c>
      <c r="BW27" s="6">
        <v>2.1531230554531895E-2</v>
      </c>
      <c r="BX27" s="6">
        <f>(0)/165.527</f>
        <v>0</v>
      </c>
      <c r="BY27" s="6">
        <v>4.7665939695638792E-3</v>
      </c>
      <c r="BZ27" s="6">
        <f>(0)/165.527</f>
        <v>0</v>
      </c>
      <c r="CA27" s="6">
        <v>1.8268922894754337E-2</v>
      </c>
      <c r="CB27" s="6">
        <f>(0)/165.527</f>
        <v>0</v>
      </c>
      <c r="CC27" s="6">
        <f>(0)/165.527</f>
        <v>0</v>
      </c>
      <c r="CD27" s="6">
        <v>1.0312516991185731E-2</v>
      </c>
      <c r="CE27" s="6">
        <f>(0)/165.527</f>
        <v>0</v>
      </c>
      <c r="CF27" s="6">
        <f>(0)/165.527</f>
        <v>0</v>
      </c>
      <c r="CG27" s="6">
        <f>(0)/165.527</f>
        <v>0</v>
      </c>
      <c r="CH27" s="6">
        <f>(0)/165.527</f>
        <v>0</v>
      </c>
      <c r="CI27">
        <f>0</f>
        <v>0</v>
      </c>
      <c r="CJ27">
        <v>165.52699999999996</v>
      </c>
    </row>
    <row r="28" spans="1:88" x14ac:dyDescent="0.25">
      <c r="A28" s="4" t="s">
        <v>37</v>
      </c>
      <c r="B28" s="5"/>
      <c r="C28" s="5"/>
      <c r="D28" s="5"/>
      <c r="E28" s="5"/>
      <c r="F28" s="5">
        <v>0.77700000000000002</v>
      </c>
      <c r="G28" s="5"/>
      <c r="H28" s="5">
        <v>15.896000000000001</v>
      </c>
      <c r="I28" s="5"/>
      <c r="J28" s="5"/>
      <c r="K28" s="5"/>
      <c r="L28" s="5"/>
      <c r="M28" s="5"/>
      <c r="N28" s="5"/>
      <c r="O28" s="5"/>
      <c r="P28" s="5"/>
      <c r="Q28" s="5"/>
      <c r="R28" s="5">
        <v>0</v>
      </c>
      <c r="S28" s="5"/>
      <c r="T28" s="5"/>
      <c r="U28" s="5"/>
      <c r="V28" s="5"/>
      <c r="W28" s="5"/>
      <c r="X28" s="5"/>
      <c r="Y28" s="5"/>
      <c r="Z28" s="5"/>
      <c r="AA28" s="5"/>
      <c r="AB28" s="5"/>
      <c r="AC28" s="5">
        <v>0.69000000000000006</v>
      </c>
      <c r="AD28" s="5"/>
      <c r="AE28" s="5"/>
      <c r="AF28" s="5"/>
      <c r="AG28" s="5"/>
      <c r="AH28" s="5">
        <v>3.2490000000000001</v>
      </c>
      <c r="AI28" s="5"/>
      <c r="AJ28" s="5"/>
      <c r="AK28" s="5">
        <v>0.49199999999999999</v>
      </c>
      <c r="AL28" s="5"/>
      <c r="AM28" s="5"/>
      <c r="AN28" s="5"/>
      <c r="AO28" s="5"/>
      <c r="AP28" s="5"/>
      <c r="AQ28" s="5">
        <v>21.104000000000003</v>
      </c>
      <c r="AT28" t="s">
        <v>37</v>
      </c>
      <c r="AU28" s="6">
        <f>(0)/21.104</f>
        <v>0</v>
      </c>
      <c r="AV28" s="6">
        <f>(0)/21.104</f>
        <v>0</v>
      </c>
      <c r="AW28" s="6">
        <f>(0)/21.104</f>
        <v>0</v>
      </c>
      <c r="AX28" s="6">
        <f>(0)/21.104</f>
        <v>0</v>
      </c>
      <c r="AY28" s="6">
        <v>3.6817664897649732E-2</v>
      </c>
      <c r="AZ28" s="6">
        <f>(0)/21.104</f>
        <v>0</v>
      </c>
      <c r="BA28" s="6">
        <v>0.75322213798332061</v>
      </c>
      <c r="BB28" s="6">
        <f t="shared" ref="BB28:BJ28" si="42">(0)/21.104</f>
        <v>0</v>
      </c>
      <c r="BC28" s="6">
        <f t="shared" si="42"/>
        <v>0</v>
      </c>
      <c r="BD28" s="6">
        <f t="shared" si="42"/>
        <v>0</v>
      </c>
      <c r="BE28" s="6">
        <f t="shared" si="42"/>
        <v>0</v>
      </c>
      <c r="BF28" s="6">
        <f t="shared" si="42"/>
        <v>0</v>
      </c>
      <c r="BG28" s="6">
        <f t="shared" si="42"/>
        <v>0</v>
      </c>
      <c r="BH28" s="6">
        <f t="shared" si="42"/>
        <v>0</v>
      </c>
      <c r="BI28" s="6">
        <f t="shared" si="42"/>
        <v>0</v>
      </c>
      <c r="BJ28" s="6">
        <f t="shared" si="42"/>
        <v>0</v>
      </c>
      <c r="BK28" s="6">
        <v>0</v>
      </c>
      <c r="BL28" s="6">
        <f t="shared" ref="BL28:BU28" si="43">(0)/21.104</f>
        <v>0</v>
      </c>
      <c r="BM28" s="6">
        <f t="shared" si="43"/>
        <v>0</v>
      </c>
      <c r="BN28" s="6">
        <f t="shared" si="43"/>
        <v>0</v>
      </c>
      <c r="BO28" s="6">
        <f t="shared" si="43"/>
        <v>0</v>
      </c>
      <c r="BP28" s="6">
        <f t="shared" si="43"/>
        <v>0</v>
      </c>
      <c r="BQ28" s="6">
        <f t="shared" si="43"/>
        <v>0</v>
      </c>
      <c r="BR28" s="6">
        <f t="shared" si="43"/>
        <v>0</v>
      </c>
      <c r="BS28" s="6">
        <f t="shared" si="43"/>
        <v>0</v>
      </c>
      <c r="BT28" s="6">
        <f t="shared" si="43"/>
        <v>0</v>
      </c>
      <c r="BU28" s="6">
        <f t="shared" si="43"/>
        <v>0</v>
      </c>
      <c r="BV28" s="6">
        <v>3.2695223654283546E-2</v>
      </c>
      <c r="BW28" s="6">
        <f>(0)/21.104</f>
        <v>0</v>
      </c>
      <c r="BX28" s="6">
        <f>(0)/21.104</f>
        <v>0</v>
      </c>
      <c r="BY28" s="6">
        <f>(0)/21.104</f>
        <v>0</v>
      </c>
      <c r="BZ28" s="6">
        <f>(0)/21.104</f>
        <v>0</v>
      </c>
      <c r="CA28" s="6">
        <v>0.15395185746777862</v>
      </c>
      <c r="CB28" s="6">
        <f>(0)/21.104</f>
        <v>0</v>
      </c>
      <c r="CC28" s="6">
        <f>(0)/21.104</f>
        <v>0</v>
      </c>
      <c r="CD28" s="6">
        <v>2.3313115996967396E-2</v>
      </c>
      <c r="CE28" s="6">
        <f>(0)/21.104</f>
        <v>0</v>
      </c>
      <c r="CF28" s="6">
        <f>(0)/21.104</f>
        <v>0</v>
      </c>
      <c r="CG28" s="6">
        <f>(0)/21.104</f>
        <v>0</v>
      </c>
      <c r="CH28" s="6">
        <f>(0)/21.104</f>
        <v>0</v>
      </c>
      <c r="CI28">
        <f>0</f>
        <v>0</v>
      </c>
      <c r="CJ28">
        <v>21.104000000000003</v>
      </c>
    </row>
    <row r="29" spans="1:88" x14ac:dyDescent="0.25">
      <c r="A29" s="4" t="s">
        <v>208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>
        <v>3678.6930000000002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>
        <v>20.535</v>
      </c>
      <c r="AL29" s="5"/>
      <c r="AM29" s="5"/>
      <c r="AN29" s="5">
        <v>179.65</v>
      </c>
      <c r="AO29" s="5"/>
      <c r="AP29" s="5"/>
      <c r="AQ29" s="5">
        <v>3878.8780000000002</v>
      </c>
      <c r="AT29" t="s">
        <v>208</v>
      </c>
      <c r="AU29" s="6">
        <f t="shared" ref="AU29:BG29" si="44">(0)/3878.878</f>
        <v>0</v>
      </c>
      <c r="AV29" s="6">
        <f t="shared" si="44"/>
        <v>0</v>
      </c>
      <c r="AW29" s="6">
        <f t="shared" si="44"/>
        <v>0</v>
      </c>
      <c r="AX29" s="6">
        <f t="shared" si="44"/>
        <v>0</v>
      </c>
      <c r="AY29" s="6">
        <f t="shared" si="44"/>
        <v>0</v>
      </c>
      <c r="AZ29" s="6">
        <f t="shared" si="44"/>
        <v>0</v>
      </c>
      <c r="BA29" s="6">
        <f t="shared" si="44"/>
        <v>0</v>
      </c>
      <c r="BB29" s="6">
        <f t="shared" si="44"/>
        <v>0</v>
      </c>
      <c r="BC29" s="6">
        <f t="shared" si="44"/>
        <v>0</v>
      </c>
      <c r="BD29" s="6">
        <f t="shared" si="44"/>
        <v>0</v>
      </c>
      <c r="BE29" s="6">
        <f t="shared" si="44"/>
        <v>0</v>
      </c>
      <c r="BF29" s="6">
        <f t="shared" si="44"/>
        <v>0</v>
      </c>
      <c r="BG29" s="6">
        <f t="shared" si="44"/>
        <v>0</v>
      </c>
      <c r="BH29" s="6">
        <v>0.9483910037902713</v>
      </c>
      <c r="BI29" s="6">
        <f t="shared" ref="BI29:CC29" si="45">(0)/3878.878</f>
        <v>0</v>
      </c>
      <c r="BJ29" s="6">
        <f t="shared" si="45"/>
        <v>0</v>
      </c>
      <c r="BK29" s="6">
        <f t="shared" si="45"/>
        <v>0</v>
      </c>
      <c r="BL29" s="6">
        <f t="shared" si="45"/>
        <v>0</v>
      </c>
      <c r="BM29" s="6">
        <f t="shared" si="45"/>
        <v>0</v>
      </c>
      <c r="BN29" s="6">
        <f t="shared" si="45"/>
        <v>0</v>
      </c>
      <c r="BO29" s="6">
        <f t="shared" si="45"/>
        <v>0</v>
      </c>
      <c r="BP29" s="6">
        <f t="shared" si="45"/>
        <v>0</v>
      </c>
      <c r="BQ29" s="6">
        <f t="shared" si="45"/>
        <v>0</v>
      </c>
      <c r="BR29" s="6">
        <f t="shared" si="45"/>
        <v>0</v>
      </c>
      <c r="BS29" s="6">
        <f t="shared" si="45"/>
        <v>0</v>
      </c>
      <c r="BT29" s="6">
        <f t="shared" si="45"/>
        <v>0</v>
      </c>
      <c r="BU29" s="6">
        <f t="shared" si="45"/>
        <v>0</v>
      </c>
      <c r="BV29" s="6">
        <f t="shared" si="45"/>
        <v>0</v>
      </c>
      <c r="BW29" s="6">
        <f t="shared" si="45"/>
        <v>0</v>
      </c>
      <c r="BX29" s="6">
        <f t="shared" si="45"/>
        <v>0</v>
      </c>
      <c r="BY29" s="6">
        <f t="shared" si="45"/>
        <v>0</v>
      </c>
      <c r="BZ29" s="6">
        <f t="shared" si="45"/>
        <v>0</v>
      </c>
      <c r="CA29" s="6">
        <f t="shared" si="45"/>
        <v>0</v>
      </c>
      <c r="CB29" s="6">
        <f t="shared" si="45"/>
        <v>0</v>
      </c>
      <c r="CC29" s="6">
        <f t="shared" si="45"/>
        <v>0</v>
      </c>
      <c r="CD29" s="6">
        <v>5.2940566834017468E-3</v>
      </c>
      <c r="CE29" s="6">
        <f>(0)/3878.878</f>
        <v>0</v>
      </c>
      <c r="CF29" s="6">
        <f>(0)/3878.878</f>
        <v>0</v>
      </c>
      <c r="CG29" s="6">
        <v>4.631493952632694E-2</v>
      </c>
      <c r="CH29" s="6">
        <f>(0)/3878.878</f>
        <v>0</v>
      </c>
      <c r="CI29">
        <f>0</f>
        <v>0</v>
      </c>
      <c r="CJ29">
        <v>3878.8780000000002</v>
      </c>
    </row>
    <row r="30" spans="1:88" x14ac:dyDescent="0.25">
      <c r="A30" s="4" t="s">
        <v>424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>
        <v>19.84</v>
      </c>
      <c r="AO30" s="5"/>
      <c r="AP30" s="5"/>
      <c r="AQ30" s="5">
        <v>19.84</v>
      </c>
      <c r="AT30" t="s">
        <v>424</v>
      </c>
      <c r="AU30" s="6">
        <f t="shared" ref="AU30:CF30" si="46">(0)/19.84</f>
        <v>0</v>
      </c>
      <c r="AV30" s="6">
        <f t="shared" si="46"/>
        <v>0</v>
      </c>
      <c r="AW30" s="6">
        <f t="shared" si="46"/>
        <v>0</v>
      </c>
      <c r="AX30" s="6">
        <f t="shared" si="46"/>
        <v>0</v>
      </c>
      <c r="AY30" s="6">
        <f t="shared" si="46"/>
        <v>0</v>
      </c>
      <c r="AZ30" s="6">
        <f t="shared" si="46"/>
        <v>0</v>
      </c>
      <c r="BA30" s="6">
        <f t="shared" si="46"/>
        <v>0</v>
      </c>
      <c r="BB30" s="6">
        <f t="shared" si="46"/>
        <v>0</v>
      </c>
      <c r="BC30" s="6">
        <f t="shared" si="46"/>
        <v>0</v>
      </c>
      <c r="BD30" s="6">
        <f t="shared" si="46"/>
        <v>0</v>
      </c>
      <c r="BE30" s="6">
        <f t="shared" si="46"/>
        <v>0</v>
      </c>
      <c r="BF30" s="6">
        <f t="shared" si="46"/>
        <v>0</v>
      </c>
      <c r="BG30" s="6">
        <f t="shared" si="46"/>
        <v>0</v>
      </c>
      <c r="BH30" s="6">
        <f t="shared" si="46"/>
        <v>0</v>
      </c>
      <c r="BI30" s="6">
        <f t="shared" si="46"/>
        <v>0</v>
      </c>
      <c r="BJ30" s="6">
        <f t="shared" si="46"/>
        <v>0</v>
      </c>
      <c r="BK30" s="6">
        <f t="shared" si="46"/>
        <v>0</v>
      </c>
      <c r="BL30" s="6">
        <f t="shared" si="46"/>
        <v>0</v>
      </c>
      <c r="BM30" s="6">
        <f t="shared" si="46"/>
        <v>0</v>
      </c>
      <c r="BN30" s="6">
        <f t="shared" si="46"/>
        <v>0</v>
      </c>
      <c r="BO30" s="6">
        <f t="shared" si="46"/>
        <v>0</v>
      </c>
      <c r="BP30" s="6">
        <f t="shared" si="46"/>
        <v>0</v>
      </c>
      <c r="BQ30" s="6">
        <f t="shared" si="46"/>
        <v>0</v>
      </c>
      <c r="BR30" s="6">
        <f t="shared" si="46"/>
        <v>0</v>
      </c>
      <c r="BS30" s="6">
        <f t="shared" si="46"/>
        <v>0</v>
      </c>
      <c r="BT30" s="6">
        <f t="shared" si="46"/>
        <v>0</v>
      </c>
      <c r="BU30" s="6">
        <f t="shared" si="46"/>
        <v>0</v>
      </c>
      <c r="BV30" s="6">
        <f t="shared" si="46"/>
        <v>0</v>
      </c>
      <c r="BW30" s="6">
        <f t="shared" si="46"/>
        <v>0</v>
      </c>
      <c r="BX30" s="6">
        <f t="shared" si="46"/>
        <v>0</v>
      </c>
      <c r="BY30" s="6">
        <f t="shared" si="46"/>
        <v>0</v>
      </c>
      <c r="BZ30" s="6">
        <f t="shared" si="46"/>
        <v>0</v>
      </c>
      <c r="CA30" s="6">
        <f t="shared" si="46"/>
        <v>0</v>
      </c>
      <c r="CB30" s="6">
        <f t="shared" si="46"/>
        <v>0</v>
      </c>
      <c r="CC30" s="6">
        <f t="shared" si="46"/>
        <v>0</v>
      </c>
      <c r="CD30" s="6">
        <f t="shared" si="46"/>
        <v>0</v>
      </c>
      <c r="CE30" s="6">
        <f t="shared" si="46"/>
        <v>0</v>
      </c>
      <c r="CF30" s="6">
        <f t="shared" si="46"/>
        <v>0</v>
      </c>
      <c r="CG30" s="6">
        <v>1</v>
      </c>
      <c r="CH30" s="6">
        <f>(0)/19.84</f>
        <v>0</v>
      </c>
      <c r="CI30">
        <f>0</f>
        <v>0</v>
      </c>
      <c r="CJ30">
        <v>19.84</v>
      </c>
    </row>
    <row r="31" spans="1:88" x14ac:dyDescent="0.25">
      <c r="A31" s="4" t="s">
        <v>82</v>
      </c>
      <c r="B31" s="5"/>
      <c r="C31" s="5"/>
      <c r="D31" s="5"/>
      <c r="E31" s="5"/>
      <c r="F31" s="5"/>
      <c r="G31" s="5"/>
      <c r="H31" s="5">
        <v>164.82900000000001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>
        <v>164.82900000000001</v>
      </c>
      <c r="AT31" t="s">
        <v>82</v>
      </c>
      <c r="AU31" s="6">
        <f t="shared" ref="AU31:AZ31" si="47">(0)/164.829</f>
        <v>0</v>
      </c>
      <c r="AV31" s="6">
        <f t="shared" si="47"/>
        <v>0</v>
      </c>
      <c r="AW31" s="6">
        <f t="shared" si="47"/>
        <v>0</v>
      </c>
      <c r="AX31" s="6">
        <f t="shared" si="47"/>
        <v>0</v>
      </c>
      <c r="AY31" s="6">
        <f t="shared" si="47"/>
        <v>0</v>
      </c>
      <c r="AZ31" s="6">
        <f t="shared" si="47"/>
        <v>0</v>
      </c>
      <c r="BA31" s="6">
        <v>1</v>
      </c>
      <c r="BB31" s="6">
        <f t="shared" ref="BB31:CH31" si="48">(0)/164.829</f>
        <v>0</v>
      </c>
      <c r="BC31" s="6">
        <f t="shared" si="48"/>
        <v>0</v>
      </c>
      <c r="BD31" s="6">
        <f t="shared" si="48"/>
        <v>0</v>
      </c>
      <c r="BE31" s="6">
        <f t="shared" si="48"/>
        <v>0</v>
      </c>
      <c r="BF31" s="6">
        <f t="shared" si="48"/>
        <v>0</v>
      </c>
      <c r="BG31" s="6">
        <f t="shared" si="48"/>
        <v>0</v>
      </c>
      <c r="BH31" s="6">
        <f t="shared" si="48"/>
        <v>0</v>
      </c>
      <c r="BI31" s="6">
        <f t="shared" si="48"/>
        <v>0</v>
      </c>
      <c r="BJ31" s="6">
        <f t="shared" si="48"/>
        <v>0</v>
      </c>
      <c r="BK31" s="6">
        <f t="shared" si="48"/>
        <v>0</v>
      </c>
      <c r="BL31" s="6">
        <f t="shared" si="48"/>
        <v>0</v>
      </c>
      <c r="BM31" s="6">
        <f t="shared" si="48"/>
        <v>0</v>
      </c>
      <c r="BN31" s="6">
        <f t="shared" si="48"/>
        <v>0</v>
      </c>
      <c r="BO31" s="6">
        <f t="shared" si="48"/>
        <v>0</v>
      </c>
      <c r="BP31" s="6">
        <f t="shared" si="48"/>
        <v>0</v>
      </c>
      <c r="BQ31" s="6">
        <f t="shared" si="48"/>
        <v>0</v>
      </c>
      <c r="BR31" s="6">
        <f t="shared" si="48"/>
        <v>0</v>
      </c>
      <c r="BS31" s="6">
        <f t="shared" si="48"/>
        <v>0</v>
      </c>
      <c r="BT31" s="6">
        <f t="shared" si="48"/>
        <v>0</v>
      </c>
      <c r="BU31" s="6">
        <f t="shared" si="48"/>
        <v>0</v>
      </c>
      <c r="BV31" s="6">
        <f t="shared" si="48"/>
        <v>0</v>
      </c>
      <c r="BW31" s="6">
        <f t="shared" si="48"/>
        <v>0</v>
      </c>
      <c r="BX31" s="6">
        <f t="shared" si="48"/>
        <v>0</v>
      </c>
      <c r="BY31" s="6">
        <f t="shared" si="48"/>
        <v>0</v>
      </c>
      <c r="BZ31" s="6">
        <f t="shared" si="48"/>
        <v>0</v>
      </c>
      <c r="CA31" s="6">
        <f t="shared" si="48"/>
        <v>0</v>
      </c>
      <c r="CB31" s="6">
        <f t="shared" si="48"/>
        <v>0</v>
      </c>
      <c r="CC31" s="6">
        <f t="shared" si="48"/>
        <v>0</v>
      </c>
      <c r="CD31" s="6">
        <f t="shared" si="48"/>
        <v>0</v>
      </c>
      <c r="CE31" s="6">
        <f t="shared" si="48"/>
        <v>0</v>
      </c>
      <c r="CF31" s="6">
        <f t="shared" si="48"/>
        <v>0</v>
      </c>
      <c r="CG31" s="6">
        <f t="shared" si="48"/>
        <v>0</v>
      </c>
      <c r="CH31" s="6">
        <f t="shared" si="48"/>
        <v>0</v>
      </c>
      <c r="CI31">
        <f>0</f>
        <v>0</v>
      </c>
      <c r="CJ31">
        <v>164.82900000000001</v>
      </c>
    </row>
    <row r="32" spans="1:88" x14ac:dyDescent="0.25">
      <c r="A32" s="4" t="s">
        <v>117</v>
      </c>
      <c r="B32" s="5"/>
      <c r="C32" s="5"/>
      <c r="D32" s="5"/>
      <c r="E32" s="5"/>
      <c r="F32" s="5"/>
      <c r="G32" s="5"/>
      <c r="H32" s="5"/>
      <c r="I32" s="5"/>
      <c r="J32" s="5"/>
      <c r="K32" s="5">
        <v>2</v>
      </c>
      <c r="L32" s="5"/>
      <c r="M32" s="5">
        <v>18.042000000000002</v>
      </c>
      <c r="N32" s="5">
        <v>95.811000000000007</v>
      </c>
      <c r="O32" s="5">
        <v>4</v>
      </c>
      <c r="P32" s="5"/>
      <c r="Q32" s="5"/>
      <c r="R32" s="5"/>
      <c r="S32" s="5"/>
      <c r="T32" s="5"/>
      <c r="U32" s="5"/>
      <c r="V32" s="5"/>
      <c r="W32" s="5"/>
      <c r="X32" s="5"/>
      <c r="Y32" s="5">
        <v>9.5849999999999991</v>
      </c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>
        <v>129.43800000000002</v>
      </c>
      <c r="AT32" t="s">
        <v>117</v>
      </c>
      <c r="AU32" s="6">
        <f t="shared" ref="AU32:BC32" si="49">(0)/129.438</f>
        <v>0</v>
      </c>
      <c r="AV32" s="6">
        <f t="shared" si="49"/>
        <v>0</v>
      </c>
      <c r="AW32" s="6">
        <f t="shared" si="49"/>
        <v>0</v>
      </c>
      <c r="AX32" s="6">
        <f t="shared" si="49"/>
        <v>0</v>
      </c>
      <c r="AY32" s="6">
        <f t="shared" si="49"/>
        <v>0</v>
      </c>
      <c r="AZ32" s="6">
        <f t="shared" si="49"/>
        <v>0</v>
      </c>
      <c r="BA32" s="6">
        <f t="shared" si="49"/>
        <v>0</v>
      </c>
      <c r="BB32" s="6">
        <f t="shared" si="49"/>
        <v>0</v>
      </c>
      <c r="BC32" s="6">
        <f t="shared" si="49"/>
        <v>0</v>
      </c>
      <c r="BD32" s="6">
        <v>1.5451413031721749E-2</v>
      </c>
      <c r="BE32" s="6">
        <f>(0)/129.438</f>
        <v>0</v>
      </c>
      <c r="BF32" s="6">
        <v>0.13938719695916191</v>
      </c>
      <c r="BG32" s="6">
        <v>0.74020766699114626</v>
      </c>
      <c r="BH32" s="6">
        <v>3.0902826063443498E-2</v>
      </c>
      <c r="BI32" s="6">
        <f t="shared" ref="BI32:BQ32" si="50">(0)/129.438</f>
        <v>0</v>
      </c>
      <c r="BJ32" s="6">
        <f t="shared" si="50"/>
        <v>0</v>
      </c>
      <c r="BK32" s="6">
        <f t="shared" si="50"/>
        <v>0</v>
      </c>
      <c r="BL32" s="6">
        <f t="shared" si="50"/>
        <v>0</v>
      </c>
      <c r="BM32" s="6">
        <f t="shared" si="50"/>
        <v>0</v>
      </c>
      <c r="BN32" s="6">
        <f t="shared" si="50"/>
        <v>0</v>
      </c>
      <c r="BO32" s="6">
        <f t="shared" si="50"/>
        <v>0</v>
      </c>
      <c r="BP32" s="6">
        <f t="shared" si="50"/>
        <v>0</v>
      </c>
      <c r="BQ32" s="6">
        <f t="shared" si="50"/>
        <v>0</v>
      </c>
      <c r="BR32" s="6">
        <v>7.4050896954526477E-2</v>
      </c>
      <c r="BS32" s="6">
        <f t="shared" ref="BS32:CH32" si="51">(0)/129.438</f>
        <v>0</v>
      </c>
      <c r="BT32" s="6">
        <f t="shared" si="51"/>
        <v>0</v>
      </c>
      <c r="BU32" s="6">
        <f t="shared" si="51"/>
        <v>0</v>
      </c>
      <c r="BV32" s="6">
        <f t="shared" si="51"/>
        <v>0</v>
      </c>
      <c r="BW32" s="6">
        <f t="shared" si="51"/>
        <v>0</v>
      </c>
      <c r="BX32" s="6">
        <f t="shared" si="51"/>
        <v>0</v>
      </c>
      <c r="BY32" s="6">
        <f t="shared" si="51"/>
        <v>0</v>
      </c>
      <c r="BZ32" s="6">
        <f t="shared" si="51"/>
        <v>0</v>
      </c>
      <c r="CA32" s="6">
        <f t="shared" si="51"/>
        <v>0</v>
      </c>
      <c r="CB32" s="6">
        <f t="shared" si="51"/>
        <v>0</v>
      </c>
      <c r="CC32" s="6">
        <f t="shared" si="51"/>
        <v>0</v>
      </c>
      <c r="CD32" s="6">
        <f t="shared" si="51"/>
        <v>0</v>
      </c>
      <c r="CE32" s="6">
        <f t="shared" si="51"/>
        <v>0</v>
      </c>
      <c r="CF32" s="6">
        <f t="shared" si="51"/>
        <v>0</v>
      </c>
      <c r="CG32" s="6">
        <f t="shared" si="51"/>
        <v>0</v>
      </c>
      <c r="CH32" s="6">
        <f t="shared" si="51"/>
        <v>0</v>
      </c>
      <c r="CI32">
        <f>0</f>
        <v>0</v>
      </c>
      <c r="CJ32">
        <v>129.43800000000002</v>
      </c>
    </row>
    <row r="33" spans="1:88" x14ac:dyDescent="0.25">
      <c r="A33" s="4" t="s">
        <v>209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>
        <v>0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>
        <v>0</v>
      </c>
      <c r="AT33" t="s">
        <v>209</v>
      </c>
      <c r="AU33" s="6">
        <v>0</v>
      </c>
      <c r="AV33" s="6">
        <v>0</v>
      </c>
      <c r="AW33" s="6">
        <v>0</v>
      </c>
      <c r="AX33" s="6">
        <v>0</v>
      </c>
      <c r="AY33" s="6">
        <v>0</v>
      </c>
      <c r="AZ33" s="6"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 t="e">
        <v>#DIV/0!</v>
      </c>
      <c r="BI33" s="6">
        <v>0</v>
      </c>
      <c r="BJ33" s="6">
        <v>0</v>
      </c>
      <c r="BK33" s="6">
        <v>0</v>
      </c>
      <c r="BL33" s="6">
        <v>0</v>
      </c>
      <c r="BM33" s="6">
        <v>0</v>
      </c>
      <c r="BN33" s="6">
        <v>0</v>
      </c>
      <c r="BO33" s="6">
        <v>0</v>
      </c>
      <c r="BP33" s="6">
        <v>0</v>
      </c>
      <c r="BQ33" s="6">
        <v>0</v>
      </c>
      <c r="BR33" s="6">
        <v>0</v>
      </c>
      <c r="BS33" s="6">
        <v>0</v>
      </c>
      <c r="BT33" s="6">
        <v>0</v>
      </c>
      <c r="BU33" s="6">
        <v>0</v>
      </c>
      <c r="BV33" s="6">
        <v>0</v>
      </c>
      <c r="BW33" s="6">
        <v>0</v>
      </c>
      <c r="BX33" s="6">
        <v>0</v>
      </c>
      <c r="BY33" s="6">
        <v>0</v>
      </c>
      <c r="BZ33" s="6">
        <v>0</v>
      </c>
      <c r="CA33" s="6">
        <v>0</v>
      </c>
      <c r="CB33" s="6">
        <v>0</v>
      </c>
      <c r="CC33" s="6">
        <v>0</v>
      </c>
      <c r="CD33" s="6">
        <v>0</v>
      </c>
      <c r="CE33" s="6">
        <v>0</v>
      </c>
      <c r="CF33" s="6">
        <v>0</v>
      </c>
      <c r="CG33" s="6">
        <v>0</v>
      </c>
      <c r="CH33" s="6">
        <v>0</v>
      </c>
      <c r="CI33">
        <f>0</f>
        <v>0</v>
      </c>
      <c r="CJ33">
        <v>0</v>
      </c>
    </row>
    <row r="34" spans="1:88" x14ac:dyDescent="0.25">
      <c r="A34" s="4" t="s">
        <v>38</v>
      </c>
      <c r="B34" s="5"/>
      <c r="C34" s="5"/>
      <c r="D34" s="5"/>
      <c r="E34" s="5"/>
      <c r="F34" s="5">
        <v>110.593</v>
      </c>
      <c r="G34" s="5">
        <v>0.94600000000000006</v>
      </c>
      <c r="H34" s="5">
        <v>42</v>
      </c>
      <c r="I34" s="5"/>
      <c r="J34" s="5"/>
      <c r="K34" s="5">
        <v>138.90799999999999</v>
      </c>
      <c r="L34" s="5">
        <v>53.019999999999996</v>
      </c>
      <c r="M34" s="5">
        <v>182.03900000000002</v>
      </c>
      <c r="N34" s="5">
        <v>413.053</v>
      </c>
      <c r="O34" s="5">
        <v>1449.3430000000001</v>
      </c>
      <c r="P34" s="5"/>
      <c r="Q34" s="5"/>
      <c r="R34" s="5"/>
      <c r="S34" s="5">
        <v>139.911</v>
      </c>
      <c r="T34" s="5">
        <v>2</v>
      </c>
      <c r="U34" s="5"/>
      <c r="V34" s="5"/>
      <c r="W34" s="5"/>
      <c r="X34" s="5"/>
      <c r="Y34" s="5">
        <v>157.21600000000001</v>
      </c>
      <c r="Z34" s="5"/>
      <c r="AA34" s="5">
        <v>464.1</v>
      </c>
      <c r="AB34" s="5"/>
      <c r="AC34" s="5">
        <v>342.82499999999999</v>
      </c>
      <c r="AD34" s="5">
        <v>179.01000000000002</v>
      </c>
      <c r="AE34" s="5">
        <v>46</v>
      </c>
      <c r="AF34" s="5"/>
      <c r="AG34" s="5"/>
      <c r="AH34" s="5">
        <v>969.125</v>
      </c>
      <c r="AI34" s="5"/>
      <c r="AJ34" s="5"/>
      <c r="AK34" s="5">
        <v>210.49200000000002</v>
      </c>
      <c r="AL34" s="5"/>
      <c r="AM34" s="5"/>
      <c r="AN34" s="5"/>
      <c r="AO34" s="5"/>
      <c r="AP34" s="5"/>
      <c r="AQ34" s="5">
        <v>4900.5810000000001</v>
      </c>
      <c r="AT34" t="s">
        <v>38</v>
      </c>
      <c r="AU34" s="6">
        <f>(0)/4900.581</f>
        <v>0</v>
      </c>
      <c r="AV34" s="6">
        <f>(0)/4900.581</f>
        <v>0</v>
      </c>
      <c r="AW34" s="6">
        <f>(0)/4900.581</f>
        <v>0</v>
      </c>
      <c r="AX34" s="6">
        <f>(0)/4900.581</f>
        <v>0</v>
      </c>
      <c r="AY34" s="6">
        <v>2.2567324160135297E-2</v>
      </c>
      <c r="AZ34" s="6">
        <v>1.9303833565856784E-4</v>
      </c>
      <c r="BA34" s="6">
        <v>8.57041236539096E-3</v>
      </c>
      <c r="BB34" s="6">
        <f>(0)/4900.581</f>
        <v>0</v>
      </c>
      <c r="BC34" s="6">
        <f>(0)/4900.581</f>
        <v>0</v>
      </c>
      <c r="BD34" s="6">
        <v>2.8345210496469701E-2</v>
      </c>
      <c r="BE34" s="6">
        <v>1.0819125324119732E-2</v>
      </c>
      <c r="BF34" s="6">
        <v>3.714641182341441E-2</v>
      </c>
      <c r="BG34" s="6">
        <v>8.4286536637186479E-2</v>
      </c>
      <c r="BH34" s="6">
        <v>0.29574921830697221</v>
      </c>
      <c r="BI34" s="6">
        <f>(0)/4900.581</f>
        <v>0</v>
      </c>
      <c r="BJ34" s="6">
        <f>(0)/4900.581</f>
        <v>0</v>
      </c>
      <c r="BK34" s="6">
        <f>(0)/4900.581</f>
        <v>0</v>
      </c>
      <c r="BL34" s="6">
        <v>2.8549880106052732E-2</v>
      </c>
      <c r="BM34" s="6">
        <v>4.0811487454242671E-4</v>
      </c>
      <c r="BN34" s="6">
        <f>(0)/4900.581</f>
        <v>0</v>
      </c>
      <c r="BO34" s="6">
        <f>(0)/4900.581</f>
        <v>0</v>
      </c>
      <c r="BP34" s="6">
        <f>(0)/4900.581</f>
        <v>0</v>
      </c>
      <c r="BQ34" s="6">
        <f>(0)/4900.581</f>
        <v>0</v>
      </c>
      <c r="BR34" s="6">
        <v>3.2081094058031077E-2</v>
      </c>
      <c r="BS34" s="6">
        <f>(0)/4900.581</f>
        <v>0</v>
      </c>
      <c r="BT34" s="6">
        <v>9.4703056637570115E-2</v>
      </c>
      <c r="BU34" s="6">
        <f>(0)/4900.581</f>
        <v>0</v>
      </c>
      <c r="BV34" s="6">
        <v>6.9955990932503709E-2</v>
      </c>
      <c r="BW34" s="6">
        <v>3.6528321845919906E-2</v>
      </c>
      <c r="BX34" s="6">
        <v>9.3866421144758131E-3</v>
      </c>
      <c r="BY34" s="6">
        <f>(0)/4900.581</f>
        <v>0</v>
      </c>
      <c r="BZ34" s="6">
        <f>(0)/4900.581</f>
        <v>0</v>
      </c>
      <c r="CA34" s="6">
        <v>0.19775716389546463</v>
      </c>
      <c r="CB34" s="6">
        <f>(0)/4900.581</f>
        <v>0</v>
      </c>
      <c r="CC34" s="6">
        <f>(0)/4900.581</f>
        <v>0</v>
      </c>
      <c r="CD34" s="6">
        <v>4.2952458086092243E-2</v>
      </c>
      <c r="CE34" s="6">
        <f>(0)/4900.581</f>
        <v>0</v>
      </c>
      <c r="CF34" s="6">
        <f>(0)/4900.581</f>
        <v>0</v>
      </c>
      <c r="CG34" s="6">
        <f>(0)/4900.581</f>
        <v>0</v>
      </c>
      <c r="CH34" s="6">
        <f>(0)/4900.581</f>
        <v>0</v>
      </c>
      <c r="CI34">
        <f>0</f>
        <v>0</v>
      </c>
      <c r="CJ34">
        <v>4900.5810000000001</v>
      </c>
    </row>
    <row r="35" spans="1:88" x14ac:dyDescent="0.25">
      <c r="A35" s="4" t="s">
        <v>29</v>
      </c>
      <c r="B35" s="5"/>
      <c r="C35" s="5"/>
      <c r="D35" s="5"/>
      <c r="E35" s="5"/>
      <c r="F35" s="5">
        <v>200.56200000000001</v>
      </c>
      <c r="G35" s="5"/>
      <c r="H35" s="5"/>
      <c r="I35" s="5"/>
      <c r="J35" s="5"/>
      <c r="K35" s="5"/>
      <c r="L35" s="5"/>
      <c r="M35" s="5"/>
      <c r="N35" s="5">
        <v>2.2080000000000002</v>
      </c>
      <c r="O35" s="5">
        <v>0</v>
      </c>
      <c r="P35" s="5"/>
      <c r="Q35" s="5"/>
      <c r="R35" s="5"/>
      <c r="S35" s="5">
        <v>7.3390000000000004</v>
      </c>
      <c r="T35" s="5"/>
      <c r="U35" s="5"/>
      <c r="V35" s="5"/>
      <c r="W35" s="5"/>
      <c r="X35" s="5"/>
      <c r="Y35" s="5">
        <v>51.84</v>
      </c>
      <c r="Z35" s="5"/>
      <c r="AA35" s="5"/>
      <c r="AB35" s="5"/>
      <c r="AC35" s="5"/>
      <c r="AD35" s="5"/>
      <c r="AE35" s="5"/>
      <c r="AF35" s="5"/>
      <c r="AG35" s="5"/>
      <c r="AH35" s="5"/>
      <c r="AI35" s="5">
        <v>8.4599999999999991</v>
      </c>
      <c r="AJ35" s="5"/>
      <c r="AK35" s="5">
        <v>62.282999999999994</v>
      </c>
      <c r="AL35" s="5"/>
      <c r="AM35" s="5"/>
      <c r="AN35" s="5"/>
      <c r="AO35" s="5"/>
      <c r="AP35" s="5"/>
      <c r="AQ35" s="5">
        <v>332.69200000000001</v>
      </c>
      <c r="AT35" t="s">
        <v>29</v>
      </c>
      <c r="AU35" s="6">
        <f>(0)/332.692</f>
        <v>0</v>
      </c>
      <c r="AV35" s="6">
        <f>(0)/332.692</f>
        <v>0</v>
      </c>
      <c r="AW35" s="6">
        <f>(0)/332.692</f>
        <v>0</v>
      </c>
      <c r="AX35" s="6">
        <f>(0)/332.692</f>
        <v>0</v>
      </c>
      <c r="AY35" s="6">
        <v>0.6028458754643935</v>
      </c>
      <c r="AZ35" s="6">
        <f t="shared" ref="AZ35:BF35" si="52">(0)/332.692</f>
        <v>0</v>
      </c>
      <c r="BA35" s="6">
        <f t="shared" si="52"/>
        <v>0</v>
      </c>
      <c r="BB35" s="6">
        <f t="shared" si="52"/>
        <v>0</v>
      </c>
      <c r="BC35" s="6">
        <f t="shared" si="52"/>
        <v>0</v>
      </c>
      <c r="BD35" s="6">
        <f t="shared" si="52"/>
        <v>0</v>
      </c>
      <c r="BE35" s="6">
        <f t="shared" si="52"/>
        <v>0</v>
      </c>
      <c r="BF35" s="6">
        <f t="shared" si="52"/>
        <v>0</v>
      </c>
      <c r="BG35" s="6">
        <v>6.6367691438327346E-3</v>
      </c>
      <c r="BH35" s="6">
        <v>0</v>
      </c>
      <c r="BI35" s="6">
        <f>(0)/332.692</f>
        <v>0</v>
      </c>
      <c r="BJ35" s="6">
        <f>(0)/332.692</f>
        <v>0</v>
      </c>
      <c r="BK35" s="6">
        <f>(0)/332.692</f>
        <v>0</v>
      </c>
      <c r="BL35" s="6">
        <v>2.2059442367114327E-2</v>
      </c>
      <c r="BM35" s="6">
        <f>(0)/332.692</f>
        <v>0</v>
      </c>
      <c r="BN35" s="6">
        <f>(0)/332.692</f>
        <v>0</v>
      </c>
      <c r="BO35" s="6">
        <f>(0)/332.692</f>
        <v>0</v>
      </c>
      <c r="BP35" s="6">
        <f>(0)/332.692</f>
        <v>0</v>
      </c>
      <c r="BQ35" s="6">
        <f>(0)/332.692</f>
        <v>0</v>
      </c>
      <c r="BR35" s="6">
        <v>0.15581979728998593</v>
      </c>
      <c r="BS35" s="6">
        <f t="shared" ref="BS35:CA35" si="53">(0)/332.692</f>
        <v>0</v>
      </c>
      <c r="BT35" s="6">
        <f t="shared" si="53"/>
        <v>0</v>
      </c>
      <c r="BU35" s="6">
        <f t="shared" si="53"/>
        <v>0</v>
      </c>
      <c r="BV35" s="6">
        <f t="shared" si="53"/>
        <v>0</v>
      </c>
      <c r="BW35" s="6">
        <f t="shared" si="53"/>
        <v>0</v>
      </c>
      <c r="BX35" s="6">
        <f t="shared" si="53"/>
        <v>0</v>
      </c>
      <c r="BY35" s="6">
        <f t="shared" si="53"/>
        <v>0</v>
      </c>
      <c r="BZ35" s="6">
        <f t="shared" si="53"/>
        <v>0</v>
      </c>
      <c r="CA35" s="6">
        <f t="shared" si="53"/>
        <v>0</v>
      </c>
      <c r="CB35" s="6">
        <v>2.5428925252185201E-2</v>
      </c>
      <c r="CC35" s="6">
        <f>(0)/332.692</f>
        <v>0</v>
      </c>
      <c r="CD35" s="6">
        <v>0.1872091904824883</v>
      </c>
      <c r="CE35" s="6">
        <f>(0)/332.692</f>
        <v>0</v>
      </c>
      <c r="CF35" s="6">
        <f>(0)/332.692</f>
        <v>0</v>
      </c>
      <c r="CG35" s="6">
        <f>(0)/332.692</f>
        <v>0</v>
      </c>
      <c r="CH35" s="6">
        <f>(0)/332.692</f>
        <v>0</v>
      </c>
      <c r="CI35">
        <f>0</f>
        <v>0</v>
      </c>
      <c r="CJ35">
        <v>332.69200000000001</v>
      </c>
    </row>
    <row r="36" spans="1:88" x14ac:dyDescent="0.25">
      <c r="A36" s="4" t="s">
        <v>128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>
        <v>65.069999999999993</v>
      </c>
      <c r="M36" s="5">
        <v>129.56100000000001</v>
      </c>
      <c r="N36" s="5">
        <v>70.724999999999994</v>
      </c>
      <c r="O36" s="5">
        <v>21</v>
      </c>
      <c r="P36" s="5"/>
      <c r="Q36" s="5">
        <v>30.668000000000003</v>
      </c>
      <c r="R36" s="5"/>
      <c r="S36" s="5">
        <v>257.25700000000001</v>
      </c>
      <c r="T36" s="5"/>
      <c r="U36" s="5"/>
      <c r="V36" s="5"/>
      <c r="W36" s="5"/>
      <c r="X36" s="5"/>
      <c r="Y36" s="5"/>
      <c r="Z36" s="5"/>
      <c r="AA36" s="5">
        <v>11.73</v>
      </c>
      <c r="AB36" s="5"/>
      <c r="AC36" s="5">
        <v>42.075000000000003</v>
      </c>
      <c r="AD36" s="5">
        <v>5.07</v>
      </c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>
        <v>633.15600000000006</v>
      </c>
      <c r="AT36" t="s">
        <v>128</v>
      </c>
      <c r="AU36" s="6">
        <f t="shared" ref="AU36:BD36" si="54">(0)/633.156</f>
        <v>0</v>
      </c>
      <c r="AV36" s="6">
        <f t="shared" si="54"/>
        <v>0</v>
      </c>
      <c r="AW36" s="6">
        <f t="shared" si="54"/>
        <v>0</v>
      </c>
      <c r="AX36" s="6">
        <f t="shared" si="54"/>
        <v>0</v>
      </c>
      <c r="AY36" s="6">
        <f t="shared" si="54"/>
        <v>0</v>
      </c>
      <c r="AZ36" s="6">
        <f t="shared" si="54"/>
        <v>0</v>
      </c>
      <c r="BA36" s="6">
        <f t="shared" si="54"/>
        <v>0</v>
      </c>
      <c r="BB36" s="6">
        <f t="shared" si="54"/>
        <v>0</v>
      </c>
      <c r="BC36" s="6">
        <f t="shared" si="54"/>
        <v>0</v>
      </c>
      <c r="BD36" s="6">
        <f t="shared" si="54"/>
        <v>0</v>
      </c>
      <c r="BE36" s="6">
        <v>0.10277088110986864</v>
      </c>
      <c r="BF36" s="6">
        <v>0.20462729564277998</v>
      </c>
      <c r="BG36" s="6">
        <v>0.11170232928377838</v>
      </c>
      <c r="BH36" s="6">
        <v>3.3167181547675451E-2</v>
      </c>
      <c r="BI36" s="6">
        <f>(0)/633.156</f>
        <v>0</v>
      </c>
      <c r="BJ36" s="6">
        <v>4.8436720176386228E-2</v>
      </c>
      <c r="BK36" s="6">
        <f>(0)/633.156</f>
        <v>0</v>
      </c>
      <c r="BL36" s="6">
        <v>0.40630902968620686</v>
      </c>
      <c r="BM36" s="6">
        <f t="shared" ref="BM36:BS36" si="55">(0)/633.156</f>
        <v>0</v>
      </c>
      <c r="BN36" s="6">
        <f t="shared" si="55"/>
        <v>0</v>
      </c>
      <c r="BO36" s="6">
        <f t="shared" si="55"/>
        <v>0</v>
      </c>
      <c r="BP36" s="6">
        <f t="shared" si="55"/>
        <v>0</v>
      </c>
      <c r="BQ36" s="6">
        <f t="shared" si="55"/>
        <v>0</v>
      </c>
      <c r="BR36" s="6">
        <f t="shared" si="55"/>
        <v>0</v>
      </c>
      <c r="BS36" s="6">
        <f t="shared" si="55"/>
        <v>0</v>
      </c>
      <c r="BT36" s="6">
        <v>1.8526239978773004E-2</v>
      </c>
      <c r="BU36" s="6">
        <f>(0)/633.156</f>
        <v>0</v>
      </c>
      <c r="BV36" s="6">
        <v>6.6452817315164031E-2</v>
      </c>
      <c r="BW36" s="6">
        <v>8.007505259367359E-3</v>
      </c>
      <c r="BX36" s="6">
        <f t="shared" ref="BX36:CH36" si="56">(0)/633.156</f>
        <v>0</v>
      </c>
      <c r="BY36" s="6">
        <f t="shared" si="56"/>
        <v>0</v>
      </c>
      <c r="BZ36" s="6">
        <f t="shared" si="56"/>
        <v>0</v>
      </c>
      <c r="CA36" s="6">
        <f t="shared" si="56"/>
        <v>0</v>
      </c>
      <c r="CB36" s="6">
        <f t="shared" si="56"/>
        <v>0</v>
      </c>
      <c r="CC36" s="6">
        <f t="shared" si="56"/>
        <v>0</v>
      </c>
      <c r="CD36" s="6">
        <f t="shared" si="56"/>
        <v>0</v>
      </c>
      <c r="CE36" s="6">
        <f t="shared" si="56"/>
        <v>0</v>
      </c>
      <c r="CF36" s="6">
        <f t="shared" si="56"/>
        <v>0</v>
      </c>
      <c r="CG36" s="6">
        <f t="shared" si="56"/>
        <v>0</v>
      </c>
      <c r="CH36" s="6">
        <f t="shared" si="56"/>
        <v>0</v>
      </c>
      <c r="CI36">
        <f>0</f>
        <v>0</v>
      </c>
      <c r="CJ36">
        <v>633.15600000000006</v>
      </c>
    </row>
    <row r="37" spans="1:88" x14ac:dyDescent="0.25">
      <c r="A37" s="4" t="s">
        <v>35</v>
      </c>
      <c r="B37" s="5"/>
      <c r="C37" s="5"/>
      <c r="D37" s="5"/>
      <c r="E37" s="5"/>
      <c r="F37" s="5">
        <v>30.228000000000002</v>
      </c>
      <c r="G37" s="5"/>
      <c r="H37" s="5"/>
      <c r="I37" s="5"/>
      <c r="J37" s="5"/>
      <c r="K37" s="5">
        <v>211.14400000000001</v>
      </c>
      <c r="L37" s="5">
        <v>62.66</v>
      </c>
      <c r="M37" s="5">
        <v>699.31899999999996</v>
      </c>
      <c r="N37" s="5">
        <v>178.51900000000001</v>
      </c>
      <c r="O37" s="5">
        <v>11</v>
      </c>
      <c r="P37" s="5"/>
      <c r="Q37" s="5"/>
      <c r="R37" s="5">
        <v>693.928</v>
      </c>
      <c r="S37" s="5">
        <v>27.029</v>
      </c>
      <c r="T37" s="5"/>
      <c r="U37" s="5"/>
      <c r="V37" s="5"/>
      <c r="W37" s="5"/>
      <c r="X37" s="5"/>
      <c r="Y37" s="5">
        <v>283.47500000000002</v>
      </c>
      <c r="Z37" s="5"/>
      <c r="AA37" s="5"/>
      <c r="AB37" s="5"/>
      <c r="AC37" s="5"/>
      <c r="AD37" s="5">
        <v>87.56</v>
      </c>
      <c r="AE37" s="5"/>
      <c r="AF37" s="5"/>
      <c r="AG37" s="5"/>
      <c r="AH37" s="5">
        <v>169.99099999999999</v>
      </c>
      <c r="AI37" s="5"/>
      <c r="AJ37" s="5"/>
      <c r="AK37" s="5">
        <v>174.66399999999999</v>
      </c>
      <c r="AL37" s="5"/>
      <c r="AM37" s="5"/>
      <c r="AN37" s="5"/>
      <c r="AO37" s="5"/>
      <c r="AP37" s="5"/>
      <c r="AQ37" s="5">
        <v>2629.5169999999998</v>
      </c>
      <c r="AT37" t="s">
        <v>35</v>
      </c>
      <c r="AU37" s="6">
        <f>(0)/2629.517</f>
        <v>0</v>
      </c>
      <c r="AV37" s="6">
        <f>(0)/2629.517</f>
        <v>0</v>
      </c>
      <c r="AW37" s="6">
        <f>(0)/2629.517</f>
        <v>0</v>
      </c>
      <c r="AX37" s="6">
        <f>(0)/2629.517</f>
        <v>0</v>
      </c>
      <c r="AY37" s="6">
        <v>1.149564729948504E-2</v>
      </c>
      <c r="AZ37" s="6">
        <f>(0)/2629.517</f>
        <v>0</v>
      </c>
      <c r="BA37" s="6">
        <f>(0)/2629.517</f>
        <v>0</v>
      </c>
      <c r="BB37" s="6">
        <f>(0)/2629.517</f>
        <v>0</v>
      </c>
      <c r="BC37" s="6">
        <f>(0)/2629.517</f>
        <v>0</v>
      </c>
      <c r="BD37" s="6">
        <v>8.0297636410032722E-2</v>
      </c>
      <c r="BE37" s="6">
        <v>2.3829471343976859E-2</v>
      </c>
      <c r="BF37" s="6">
        <v>0.26594960215126962</v>
      </c>
      <c r="BG37" s="6">
        <v>6.7890414855656001E-2</v>
      </c>
      <c r="BH37" s="6">
        <v>4.1832777654603488E-3</v>
      </c>
      <c r="BI37" s="6">
        <f>(0)/2629.517</f>
        <v>0</v>
      </c>
      <c r="BJ37" s="6">
        <f>(0)/2629.517</f>
        <v>0</v>
      </c>
      <c r="BK37" s="6">
        <v>0.26389941574821535</v>
      </c>
      <c r="BL37" s="6">
        <v>1.0279074065693434E-2</v>
      </c>
      <c r="BM37" s="6">
        <f>(0)/2629.517</f>
        <v>0</v>
      </c>
      <c r="BN37" s="6">
        <f>(0)/2629.517</f>
        <v>0</v>
      </c>
      <c r="BO37" s="6">
        <f>(0)/2629.517</f>
        <v>0</v>
      </c>
      <c r="BP37" s="6">
        <f>(0)/2629.517</f>
        <v>0</v>
      </c>
      <c r="BQ37" s="6">
        <f>(0)/2629.517</f>
        <v>0</v>
      </c>
      <c r="BR37" s="6">
        <v>0.10780496950580659</v>
      </c>
      <c r="BS37" s="6">
        <f>(0)/2629.517</f>
        <v>0</v>
      </c>
      <c r="BT37" s="6">
        <f>(0)/2629.517</f>
        <v>0</v>
      </c>
      <c r="BU37" s="6">
        <f>(0)/2629.517</f>
        <v>0</v>
      </c>
      <c r="BV37" s="6">
        <f>(0)/2629.517</f>
        <v>0</v>
      </c>
      <c r="BW37" s="6">
        <v>3.329889101306438E-2</v>
      </c>
      <c r="BX37" s="6">
        <f>(0)/2629.517</f>
        <v>0</v>
      </c>
      <c r="BY37" s="6">
        <f>(0)/2629.517</f>
        <v>0</v>
      </c>
      <c r="BZ37" s="6">
        <f>(0)/2629.517</f>
        <v>0</v>
      </c>
      <c r="CA37" s="6">
        <v>6.4647233693488196E-2</v>
      </c>
      <c r="CB37" s="6">
        <f>(0)/2629.517</f>
        <v>0</v>
      </c>
      <c r="CC37" s="6">
        <f>(0)/2629.517</f>
        <v>0</v>
      </c>
      <c r="CD37" s="6">
        <v>6.6424366147851494E-2</v>
      </c>
      <c r="CE37" s="6">
        <f>(0)/2629.517</f>
        <v>0</v>
      </c>
      <c r="CF37" s="6">
        <f>(0)/2629.517</f>
        <v>0</v>
      </c>
      <c r="CG37" s="6">
        <f>(0)/2629.517</f>
        <v>0</v>
      </c>
      <c r="CH37" s="6">
        <f>(0)/2629.517</f>
        <v>0</v>
      </c>
      <c r="CI37">
        <f>0</f>
        <v>0</v>
      </c>
      <c r="CJ37">
        <v>2629.5169999999998</v>
      </c>
    </row>
    <row r="38" spans="1:88" x14ac:dyDescent="0.25">
      <c r="A38" s="4" t="s">
        <v>237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>
        <v>0</v>
      </c>
      <c r="T38" s="5"/>
      <c r="U38" s="5"/>
      <c r="V38" s="5"/>
      <c r="W38" s="5"/>
      <c r="X38" s="5"/>
      <c r="Y38" s="5">
        <v>10.432</v>
      </c>
      <c r="Z38" s="5"/>
      <c r="AA38" s="5"/>
      <c r="AB38" s="5"/>
      <c r="AC38" s="5">
        <v>19.404</v>
      </c>
      <c r="AD38" s="5">
        <v>27.015000000000001</v>
      </c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>
        <v>56.850999999999999</v>
      </c>
      <c r="AT38" t="s">
        <v>237</v>
      </c>
      <c r="AU38" s="6">
        <f t="shared" ref="AU38:BK38" si="57">(0)/56.851</f>
        <v>0</v>
      </c>
      <c r="AV38" s="6">
        <f t="shared" si="57"/>
        <v>0</v>
      </c>
      <c r="AW38" s="6">
        <f t="shared" si="57"/>
        <v>0</v>
      </c>
      <c r="AX38" s="6">
        <f t="shared" si="57"/>
        <v>0</v>
      </c>
      <c r="AY38" s="6">
        <f t="shared" si="57"/>
        <v>0</v>
      </c>
      <c r="AZ38" s="6">
        <f t="shared" si="57"/>
        <v>0</v>
      </c>
      <c r="BA38" s="6">
        <f t="shared" si="57"/>
        <v>0</v>
      </c>
      <c r="BB38" s="6">
        <f t="shared" si="57"/>
        <v>0</v>
      </c>
      <c r="BC38" s="6">
        <f t="shared" si="57"/>
        <v>0</v>
      </c>
      <c r="BD38" s="6">
        <f t="shared" si="57"/>
        <v>0</v>
      </c>
      <c r="BE38" s="6">
        <f t="shared" si="57"/>
        <v>0</v>
      </c>
      <c r="BF38" s="6">
        <f t="shared" si="57"/>
        <v>0</v>
      </c>
      <c r="BG38" s="6">
        <f t="shared" si="57"/>
        <v>0</v>
      </c>
      <c r="BH38" s="6">
        <f t="shared" si="57"/>
        <v>0</v>
      </c>
      <c r="BI38" s="6">
        <f t="shared" si="57"/>
        <v>0</v>
      </c>
      <c r="BJ38" s="6">
        <f t="shared" si="57"/>
        <v>0</v>
      </c>
      <c r="BK38" s="6">
        <f t="shared" si="57"/>
        <v>0</v>
      </c>
      <c r="BL38" s="6">
        <v>0</v>
      </c>
      <c r="BM38" s="6">
        <f>(0)/56.851</f>
        <v>0</v>
      </c>
      <c r="BN38" s="6">
        <f>(0)/56.851</f>
        <v>0</v>
      </c>
      <c r="BO38" s="6">
        <f>(0)/56.851</f>
        <v>0</v>
      </c>
      <c r="BP38" s="6">
        <f>(0)/56.851</f>
        <v>0</v>
      </c>
      <c r="BQ38" s="6">
        <f>(0)/56.851</f>
        <v>0</v>
      </c>
      <c r="BR38" s="6">
        <v>0.18349721201034283</v>
      </c>
      <c r="BS38" s="6">
        <f>(0)/56.851</f>
        <v>0</v>
      </c>
      <c r="BT38" s="6">
        <f>(0)/56.851</f>
        <v>0</v>
      </c>
      <c r="BU38" s="6">
        <f>(0)/56.851</f>
        <v>0</v>
      </c>
      <c r="BV38" s="6">
        <v>0.34131325746248969</v>
      </c>
      <c r="BW38" s="6">
        <v>0.4751895305271675</v>
      </c>
      <c r="BX38" s="6">
        <f t="shared" ref="BX38:CH38" si="58">(0)/56.851</f>
        <v>0</v>
      </c>
      <c r="BY38" s="6">
        <f t="shared" si="58"/>
        <v>0</v>
      </c>
      <c r="BZ38" s="6">
        <f t="shared" si="58"/>
        <v>0</v>
      </c>
      <c r="CA38" s="6">
        <f t="shared" si="58"/>
        <v>0</v>
      </c>
      <c r="CB38" s="6">
        <f t="shared" si="58"/>
        <v>0</v>
      </c>
      <c r="CC38" s="6">
        <f t="shared" si="58"/>
        <v>0</v>
      </c>
      <c r="CD38" s="6">
        <f t="shared" si="58"/>
        <v>0</v>
      </c>
      <c r="CE38" s="6">
        <f t="shared" si="58"/>
        <v>0</v>
      </c>
      <c r="CF38" s="6">
        <f t="shared" si="58"/>
        <v>0</v>
      </c>
      <c r="CG38" s="6">
        <f t="shared" si="58"/>
        <v>0</v>
      </c>
      <c r="CH38" s="6">
        <f t="shared" si="58"/>
        <v>0</v>
      </c>
      <c r="CI38">
        <f>0</f>
        <v>0</v>
      </c>
      <c r="CJ38">
        <v>56.850999999999999</v>
      </c>
    </row>
    <row r="39" spans="1:88" x14ac:dyDescent="0.25">
      <c r="A39" s="4" t="s">
        <v>126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>
        <v>92.610000000000014</v>
      </c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>
        <v>92.610000000000014</v>
      </c>
      <c r="AT39" t="s">
        <v>126</v>
      </c>
      <c r="AU39" s="6">
        <f t="shared" ref="AU39:BD39" si="59">(0)/92.61</f>
        <v>0</v>
      </c>
      <c r="AV39" s="6">
        <f t="shared" si="59"/>
        <v>0</v>
      </c>
      <c r="AW39" s="6">
        <f t="shared" si="59"/>
        <v>0</v>
      </c>
      <c r="AX39" s="6">
        <f t="shared" si="59"/>
        <v>0</v>
      </c>
      <c r="AY39" s="6">
        <f t="shared" si="59"/>
        <v>0</v>
      </c>
      <c r="AZ39" s="6">
        <f t="shared" si="59"/>
        <v>0</v>
      </c>
      <c r="BA39" s="6">
        <f t="shared" si="59"/>
        <v>0</v>
      </c>
      <c r="BB39" s="6">
        <f t="shared" si="59"/>
        <v>0</v>
      </c>
      <c r="BC39" s="6">
        <f t="shared" si="59"/>
        <v>0</v>
      </c>
      <c r="BD39" s="6">
        <f t="shared" si="59"/>
        <v>0</v>
      </c>
      <c r="BE39" s="6">
        <v>1</v>
      </c>
      <c r="BF39" s="6">
        <f t="shared" ref="BF39:CH39" si="60">(0)/92.61</f>
        <v>0</v>
      </c>
      <c r="BG39" s="6">
        <f t="shared" si="60"/>
        <v>0</v>
      </c>
      <c r="BH39" s="6">
        <f t="shared" si="60"/>
        <v>0</v>
      </c>
      <c r="BI39" s="6">
        <f t="shared" si="60"/>
        <v>0</v>
      </c>
      <c r="BJ39" s="6">
        <f t="shared" si="60"/>
        <v>0</v>
      </c>
      <c r="BK39" s="6">
        <f t="shared" si="60"/>
        <v>0</v>
      </c>
      <c r="BL39" s="6">
        <f t="shared" si="60"/>
        <v>0</v>
      </c>
      <c r="BM39" s="6">
        <f t="shared" si="60"/>
        <v>0</v>
      </c>
      <c r="BN39" s="6">
        <f t="shared" si="60"/>
        <v>0</v>
      </c>
      <c r="BO39" s="6">
        <f t="shared" si="60"/>
        <v>0</v>
      </c>
      <c r="BP39" s="6">
        <f t="shared" si="60"/>
        <v>0</v>
      </c>
      <c r="BQ39" s="6">
        <f t="shared" si="60"/>
        <v>0</v>
      </c>
      <c r="BR39" s="6">
        <f t="shared" si="60"/>
        <v>0</v>
      </c>
      <c r="BS39" s="6">
        <f t="shared" si="60"/>
        <v>0</v>
      </c>
      <c r="BT39" s="6">
        <f t="shared" si="60"/>
        <v>0</v>
      </c>
      <c r="BU39" s="6">
        <f t="shared" si="60"/>
        <v>0</v>
      </c>
      <c r="BV39" s="6">
        <f t="shared" si="60"/>
        <v>0</v>
      </c>
      <c r="BW39" s="6">
        <f t="shared" si="60"/>
        <v>0</v>
      </c>
      <c r="BX39" s="6">
        <f t="shared" si="60"/>
        <v>0</v>
      </c>
      <c r="BY39" s="6">
        <f t="shared" si="60"/>
        <v>0</v>
      </c>
      <c r="BZ39" s="6">
        <f t="shared" si="60"/>
        <v>0</v>
      </c>
      <c r="CA39" s="6">
        <f t="shared" si="60"/>
        <v>0</v>
      </c>
      <c r="CB39" s="6">
        <f t="shared" si="60"/>
        <v>0</v>
      </c>
      <c r="CC39" s="6">
        <f t="shared" si="60"/>
        <v>0</v>
      </c>
      <c r="CD39" s="6">
        <f t="shared" si="60"/>
        <v>0</v>
      </c>
      <c r="CE39" s="6">
        <f t="shared" si="60"/>
        <v>0</v>
      </c>
      <c r="CF39" s="6">
        <f t="shared" si="60"/>
        <v>0</v>
      </c>
      <c r="CG39" s="6">
        <f t="shared" si="60"/>
        <v>0</v>
      </c>
      <c r="CH39" s="6">
        <f t="shared" si="60"/>
        <v>0</v>
      </c>
      <c r="CI39">
        <f>0</f>
        <v>0</v>
      </c>
      <c r="CJ39">
        <v>92.610000000000014</v>
      </c>
    </row>
    <row r="40" spans="1:88" x14ac:dyDescent="0.25">
      <c r="A40" s="4" t="s">
        <v>129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>
        <v>243.41000000000003</v>
      </c>
      <c r="M40" s="5">
        <v>1229.134</v>
      </c>
      <c r="N40" s="5"/>
      <c r="O40" s="5"/>
      <c r="P40" s="5"/>
      <c r="Q40" s="5"/>
      <c r="R40" s="5">
        <v>4061.8339999999998</v>
      </c>
      <c r="S40" s="5"/>
      <c r="T40" s="5">
        <v>310.59199999999998</v>
      </c>
      <c r="U40" s="5"/>
      <c r="V40" s="5"/>
      <c r="W40" s="5"/>
      <c r="X40" s="5"/>
      <c r="Y40" s="5">
        <v>3.1990000000000003</v>
      </c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>
        <v>5848.168999999999</v>
      </c>
      <c r="AT40" t="s">
        <v>129</v>
      </c>
      <c r="AU40" s="6">
        <f t="shared" ref="AU40:BD40" si="61">(0)/5848.169</f>
        <v>0</v>
      </c>
      <c r="AV40" s="6">
        <f t="shared" si="61"/>
        <v>0</v>
      </c>
      <c r="AW40" s="6">
        <f t="shared" si="61"/>
        <v>0</v>
      </c>
      <c r="AX40" s="6">
        <f t="shared" si="61"/>
        <v>0</v>
      </c>
      <c r="AY40" s="6">
        <f t="shared" si="61"/>
        <v>0</v>
      </c>
      <c r="AZ40" s="6">
        <f t="shared" si="61"/>
        <v>0</v>
      </c>
      <c r="BA40" s="6">
        <f t="shared" si="61"/>
        <v>0</v>
      </c>
      <c r="BB40" s="6">
        <f t="shared" si="61"/>
        <v>0</v>
      </c>
      <c r="BC40" s="6">
        <f t="shared" si="61"/>
        <v>0</v>
      </c>
      <c r="BD40" s="6">
        <f t="shared" si="61"/>
        <v>0</v>
      </c>
      <c r="BE40" s="6">
        <v>4.1621574205533404E-2</v>
      </c>
      <c r="BF40" s="6">
        <v>0.21017415878371509</v>
      </c>
      <c r="BG40" s="6">
        <f>(0)/5848.169</f>
        <v>0</v>
      </c>
      <c r="BH40" s="6">
        <f>(0)/5848.169</f>
        <v>0</v>
      </c>
      <c r="BI40" s="6">
        <f>(0)/5848.169</f>
        <v>0</v>
      </c>
      <c r="BJ40" s="6">
        <f>(0)/5848.169</f>
        <v>0</v>
      </c>
      <c r="BK40" s="6">
        <v>0.69454798587386934</v>
      </c>
      <c r="BL40" s="6">
        <f>(0)/5848.169</f>
        <v>0</v>
      </c>
      <c r="BM40" s="6">
        <v>5.3109272320960639E-2</v>
      </c>
      <c r="BN40" s="6">
        <f>(0)/5848.169</f>
        <v>0</v>
      </c>
      <c r="BO40" s="6">
        <f>(0)/5848.169</f>
        <v>0</v>
      </c>
      <c r="BP40" s="6">
        <f>(0)/5848.169</f>
        <v>0</v>
      </c>
      <c r="BQ40" s="6">
        <f>(0)/5848.169</f>
        <v>0</v>
      </c>
      <c r="BR40" s="6">
        <v>5.4700881592170149E-4</v>
      </c>
      <c r="BS40" s="6">
        <f t="shared" ref="BS40:CH40" si="62">(0)/5848.169</f>
        <v>0</v>
      </c>
      <c r="BT40" s="6">
        <f t="shared" si="62"/>
        <v>0</v>
      </c>
      <c r="BU40" s="6">
        <f t="shared" si="62"/>
        <v>0</v>
      </c>
      <c r="BV40" s="6">
        <f t="shared" si="62"/>
        <v>0</v>
      </c>
      <c r="BW40" s="6">
        <f t="shared" si="62"/>
        <v>0</v>
      </c>
      <c r="BX40" s="6">
        <f t="shared" si="62"/>
        <v>0</v>
      </c>
      <c r="BY40" s="6">
        <f t="shared" si="62"/>
        <v>0</v>
      </c>
      <c r="BZ40" s="6">
        <f t="shared" si="62"/>
        <v>0</v>
      </c>
      <c r="CA40" s="6">
        <f t="shared" si="62"/>
        <v>0</v>
      </c>
      <c r="CB40" s="6">
        <f t="shared" si="62"/>
        <v>0</v>
      </c>
      <c r="CC40" s="6">
        <f t="shared" si="62"/>
        <v>0</v>
      </c>
      <c r="CD40" s="6">
        <f t="shared" si="62"/>
        <v>0</v>
      </c>
      <c r="CE40" s="6">
        <f t="shared" si="62"/>
        <v>0</v>
      </c>
      <c r="CF40" s="6">
        <f t="shared" si="62"/>
        <v>0</v>
      </c>
      <c r="CG40" s="6">
        <f t="shared" si="62"/>
        <v>0</v>
      </c>
      <c r="CH40" s="6">
        <f t="shared" si="62"/>
        <v>0</v>
      </c>
      <c r="CI40">
        <f>0</f>
        <v>0</v>
      </c>
      <c r="CJ40">
        <v>5848.168999999999</v>
      </c>
    </row>
    <row r="41" spans="1:88" x14ac:dyDescent="0.25">
      <c r="A41" s="4" t="s">
        <v>46</v>
      </c>
      <c r="B41" s="5"/>
      <c r="C41" s="5"/>
      <c r="D41" s="5"/>
      <c r="E41" s="5"/>
      <c r="F41" s="5"/>
      <c r="G41" s="5">
        <v>3.3109999999999999</v>
      </c>
      <c r="H41" s="5"/>
      <c r="I41" s="5"/>
      <c r="J41" s="5"/>
      <c r="K41" s="5"/>
      <c r="L41" s="5">
        <v>4.82</v>
      </c>
      <c r="M41" s="5">
        <v>34.311999999999998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>
        <v>2.8940000000000001</v>
      </c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>
        <v>45.336999999999996</v>
      </c>
      <c r="AT41" t="s">
        <v>46</v>
      </c>
      <c r="AU41" s="6">
        <f>(0)/45.337</f>
        <v>0</v>
      </c>
      <c r="AV41" s="6">
        <f>(0)/45.337</f>
        <v>0</v>
      </c>
      <c r="AW41" s="6">
        <f>(0)/45.337</f>
        <v>0</v>
      </c>
      <c r="AX41" s="6">
        <f>(0)/45.337</f>
        <v>0</v>
      </c>
      <c r="AY41" s="6">
        <f>(0)/45.337</f>
        <v>0</v>
      </c>
      <c r="AZ41" s="6">
        <v>7.3030857798266319E-2</v>
      </c>
      <c r="BA41" s="6">
        <f>(0)/45.337</f>
        <v>0</v>
      </c>
      <c r="BB41" s="6">
        <f>(0)/45.337</f>
        <v>0</v>
      </c>
      <c r="BC41" s="6">
        <f>(0)/45.337</f>
        <v>0</v>
      </c>
      <c r="BD41" s="6">
        <f>(0)/45.337</f>
        <v>0</v>
      </c>
      <c r="BE41" s="6">
        <v>0.10631493041004038</v>
      </c>
      <c r="BF41" s="6">
        <v>0.75682113946666074</v>
      </c>
      <c r="BG41" s="6">
        <f t="shared" ref="BG41:BQ41" si="63">(0)/45.337</f>
        <v>0</v>
      </c>
      <c r="BH41" s="6">
        <f t="shared" si="63"/>
        <v>0</v>
      </c>
      <c r="BI41" s="6">
        <f t="shared" si="63"/>
        <v>0</v>
      </c>
      <c r="BJ41" s="6">
        <f t="shared" si="63"/>
        <v>0</v>
      </c>
      <c r="BK41" s="6">
        <f t="shared" si="63"/>
        <v>0</v>
      </c>
      <c r="BL41" s="6">
        <f t="shared" si="63"/>
        <v>0</v>
      </c>
      <c r="BM41" s="6">
        <f t="shared" si="63"/>
        <v>0</v>
      </c>
      <c r="BN41" s="6">
        <f t="shared" si="63"/>
        <v>0</v>
      </c>
      <c r="BO41" s="6">
        <f t="shared" si="63"/>
        <v>0</v>
      </c>
      <c r="BP41" s="6">
        <f t="shared" si="63"/>
        <v>0</v>
      </c>
      <c r="BQ41" s="6">
        <f t="shared" si="63"/>
        <v>0</v>
      </c>
      <c r="BR41" s="6">
        <v>6.3833072325032547E-2</v>
      </c>
      <c r="BS41" s="6">
        <f t="shared" ref="BS41:CH41" si="64">(0)/45.337</f>
        <v>0</v>
      </c>
      <c r="BT41" s="6">
        <f t="shared" si="64"/>
        <v>0</v>
      </c>
      <c r="BU41" s="6">
        <f t="shared" si="64"/>
        <v>0</v>
      </c>
      <c r="BV41" s="6">
        <f t="shared" si="64"/>
        <v>0</v>
      </c>
      <c r="BW41" s="6">
        <f t="shared" si="64"/>
        <v>0</v>
      </c>
      <c r="BX41" s="6">
        <f t="shared" si="64"/>
        <v>0</v>
      </c>
      <c r="BY41" s="6">
        <f t="shared" si="64"/>
        <v>0</v>
      </c>
      <c r="BZ41" s="6">
        <f t="shared" si="64"/>
        <v>0</v>
      </c>
      <c r="CA41" s="6">
        <f t="shared" si="64"/>
        <v>0</v>
      </c>
      <c r="CB41" s="6">
        <f t="shared" si="64"/>
        <v>0</v>
      </c>
      <c r="CC41" s="6">
        <f t="shared" si="64"/>
        <v>0</v>
      </c>
      <c r="CD41" s="6">
        <f t="shared" si="64"/>
        <v>0</v>
      </c>
      <c r="CE41" s="6">
        <f t="shared" si="64"/>
        <v>0</v>
      </c>
      <c r="CF41" s="6">
        <f t="shared" si="64"/>
        <v>0</v>
      </c>
      <c r="CG41" s="6">
        <f t="shared" si="64"/>
        <v>0</v>
      </c>
      <c r="CH41" s="6">
        <f t="shared" si="64"/>
        <v>0</v>
      </c>
      <c r="CI41">
        <f>0</f>
        <v>0</v>
      </c>
      <c r="CJ41">
        <v>45.336999999999996</v>
      </c>
    </row>
    <row r="42" spans="1:88" x14ac:dyDescent="0.25">
      <c r="A42" s="4" t="s">
        <v>130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>
        <v>4.82</v>
      </c>
      <c r="M42" s="5"/>
      <c r="N42" s="5"/>
      <c r="O42" s="5"/>
      <c r="P42" s="5"/>
      <c r="Q42" s="5"/>
      <c r="R42" s="5">
        <v>3875.1140000000005</v>
      </c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>
        <v>3879.9340000000007</v>
      </c>
      <c r="AT42" t="s">
        <v>130</v>
      </c>
      <c r="AU42" s="6">
        <f t="shared" ref="AU42:BD42" si="65">(0)/3879.934</f>
        <v>0</v>
      </c>
      <c r="AV42" s="6">
        <f t="shared" si="65"/>
        <v>0</v>
      </c>
      <c r="AW42" s="6">
        <f t="shared" si="65"/>
        <v>0</v>
      </c>
      <c r="AX42" s="6">
        <f t="shared" si="65"/>
        <v>0</v>
      </c>
      <c r="AY42" s="6">
        <f t="shared" si="65"/>
        <v>0</v>
      </c>
      <c r="AZ42" s="6">
        <f t="shared" si="65"/>
        <v>0</v>
      </c>
      <c r="BA42" s="6">
        <f t="shared" si="65"/>
        <v>0</v>
      </c>
      <c r="BB42" s="6">
        <f t="shared" si="65"/>
        <v>0</v>
      </c>
      <c r="BC42" s="6">
        <f t="shared" si="65"/>
        <v>0</v>
      </c>
      <c r="BD42" s="6">
        <f t="shared" si="65"/>
        <v>0</v>
      </c>
      <c r="BE42" s="6">
        <v>1.2422891729601585E-3</v>
      </c>
      <c r="BF42" s="6">
        <f>(0)/3879.934</f>
        <v>0</v>
      </c>
      <c r="BG42" s="6">
        <f>(0)/3879.934</f>
        <v>0</v>
      </c>
      <c r="BH42" s="6">
        <f>(0)/3879.934</f>
        <v>0</v>
      </c>
      <c r="BI42" s="6">
        <f>(0)/3879.934</f>
        <v>0</v>
      </c>
      <c r="BJ42" s="6">
        <f>(0)/3879.934</f>
        <v>0</v>
      </c>
      <c r="BK42" s="6">
        <v>0.99875771082703979</v>
      </c>
      <c r="BL42" s="6">
        <f t="shared" ref="BL42:CH42" si="66">(0)/3879.934</f>
        <v>0</v>
      </c>
      <c r="BM42" s="6">
        <f t="shared" si="66"/>
        <v>0</v>
      </c>
      <c r="BN42" s="6">
        <f t="shared" si="66"/>
        <v>0</v>
      </c>
      <c r="BO42" s="6">
        <f t="shared" si="66"/>
        <v>0</v>
      </c>
      <c r="BP42" s="6">
        <f t="shared" si="66"/>
        <v>0</v>
      </c>
      <c r="BQ42" s="6">
        <f t="shared" si="66"/>
        <v>0</v>
      </c>
      <c r="BR42" s="6">
        <f t="shared" si="66"/>
        <v>0</v>
      </c>
      <c r="BS42" s="6">
        <f t="shared" si="66"/>
        <v>0</v>
      </c>
      <c r="BT42" s="6">
        <f t="shared" si="66"/>
        <v>0</v>
      </c>
      <c r="BU42" s="6">
        <f t="shared" si="66"/>
        <v>0</v>
      </c>
      <c r="BV42" s="6">
        <f t="shared" si="66"/>
        <v>0</v>
      </c>
      <c r="BW42" s="6">
        <f t="shared" si="66"/>
        <v>0</v>
      </c>
      <c r="BX42" s="6">
        <f t="shared" si="66"/>
        <v>0</v>
      </c>
      <c r="BY42" s="6">
        <f t="shared" si="66"/>
        <v>0</v>
      </c>
      <c r="BZ42" s="6">
        <f t="shared" si="66"/>
        <v>0</v>
      </c>
      <c r="CA42" s="6">
        <f t="shared" si="66"/>
        <v>0</v>
      </c>
      <c r="CB42" s="6">
        <f t="shared" si="66"/>
        <v>0</v>
      </c>
      <c r="CC42" s="6">
        <f t="shared" si="66"/>
        <v>0</v>
      </c>
      <c r="CD42" s="6">
        <f t="shared" si="66"/>
        <v>0</v>
      </c>
      <c r="CE42" s="6">
        <f t="shared" si="66"/>
        <v>0</v>
      </c>
      <c r="CF42" s="6">
        <f t="shared" si="66"/>
        <v>0</v>
      </c>
      <c r="CG42" s="6">
        <f t="shared" si="66"/>
        <v>0</v>
      </c>
      <c r="CH42" s="6">
        <f t="shared" si="66"/>
        <v>0</v>
      </c>
      <c r="CI42">
        <f>0</f>
        <v>0</v>
      </c>
      <c r="CJ42">
        <v>3879.9340000000007</v>
      </c>
    </row>
    <row r="43" spans="1:88" x14ac:dyDescent="0.25">
      <c r="A43" s="4" t="s">
        <v>131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>
        <v>74.709999999999994</v>
      </c>
      <c r="M43" s="5">
        <v>11.600000000000001</v>
      </c>
      <c r="N43" s="5">
        <v>17.034000000000002</v>
      </c>
      <c r="O43" s="5"/>
      <c r="P43" s="5"/>
      <c r="Q43" s="5"/>
      <c r="R43" s="5">
        <v>307.86200000000002</v>
      </c>
      <c r="S43" s="5">
        <v>68.132000000000005</v>
      </c>
      <c r="T43" s="5"/>
      <c r="U43" s="5"/>
      <c r="V43" s="5"/>
      <c r="W43" s="5"/>
      <c r="X43" s="5"/>
      <c r="Y43" s="5"/>
      <c r="Z43" s="5"/>
      <c r="AA43" s="5"/>
      <c r="AB43" s="5"/>
      <c r="AC43" s="5">
        <v>1.998</v>
      </c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>
        <v>481.33600000000001</v>
      </c>
      <c r="AT43" t="s">
        <v>131</v>
      </c>
      <c r="AU43" s="6">
        <f t="shared" ref="AU43:BD43" si="67">(0)/481.336</f>
        <v>0</v>
      </c>
      <c r="AV43" s="6">
        <f t="shared" si="67"/>
        <v>0</v>
      </c>
      <c r="AW43" s="6">
        <f t="shared" si="67"/>
        <v>0</v>
      </c>
      <c r="AX43" s="6">
        <f t="shared" si="67"/>
        <v>0</v>
      </c>
      <c r="AY43" s="6">
        <f t="shared" si="67"/>
        <v>0</v>
      </c>
      <c r="AZ43" s="6">
        <f t="shared" si="67"/>
        <v>0</v>
      </c>
      <c r="BA43" s="6">
        <f t="shared" si="67"/>
        <v>0</v>
      </c>
      <c r="BB43" s="6">
        <f t="shared" si="67"/>
        <v>0</v>
      </c>
      <c r="BC43" s="6">
        <f t="shared" si="67"/>
        <v>0</v>
      </c>
      <c r="BD43" s="6">
        <f t="shared" si="67"/>
        <v>0</v>
      </c>
      <c r="BE43" s="6">
        <v>0.1552138215300746</v>
      </c>
      <c r="BF43" s="6">
        <v>2.4099589475958583E-2</v>
      </c>
      <c r="BG43" s="6">
        <v>3.5389000614955049E-2</v>
      </c>
      <c r="BH43" s="6">
        <f>(0)/481.336</f>
        <v>0</v>
      </c>
      <c r="BI43" s="6">
        <f>(0)/481.336</f>
        <v>0</v>
      </c>
      <c r="BJ43" s="6">
        <f>(0)/481.336</f>
        <v>0</v>
      </c>
      <c r="BK43" s="6">
        <v>0.63959894959030705</v>
      </c>
      <c r="BL43" s="6">
        <v>0.14154769225655262</v>
      </c>
      <c r="BM43" s="6">
        <f t="shared" ref="BM43:BU43" si="68">(0)/481.336</f>
        <v>0</v>
      </c>
      <c r="BN43" s="6">
        <f t="shared" si="68"/>
        <v>0</v>
      </c>
      <c r="BO43" s="6">
        <f t="shared" si="68"/>
        <v>0</v>
      </c>
      <c r="BP43" s="6">
        <f t="shared" si="68"/>
        <v>0</v>
      </c>
      <c r="BQ43" s="6">
        <f t="shared" si="68"/>
        <v>0</v>
      </c>
      <c r="BR43" s="6">
        <f t="shared" si="68"/>
        <v>0</v>
      </c>
      <c r="BS43" s="6">
        <f t="shared" si="68"/>
        <v>0</v>
      </c>
      <c r="BT43" s="6">
        <f t="shared" si="68"/>
        <v>0</v>
      </c>
      <c r="BU43" s="6">
        <f t="shared" si="68"/>
        <v>0</v>
      </c>
      <c r="BV43" s="6">
        <v>4.1509465321521765E-3</v>
      </c>
      <c r="BW43" s="6">
        <f t="shared" ref="BW43:CH43" si="69">(0)/481.336</f>
        <v>0</v>
      </c>
      <c r="BX43" s="6">
        <f t="shared" si="69"/>
        <v>0</v>
      </c>
      <c r="BY43" s="6">
        <f t="shared" si="69"/>
        <v>0</v>
      </c>
      <c r="BZ43" s="6">
        <f t="shared" si="69"/>
        <v>0</v>
      </c>
      <c r="CA43" s="6">
        <f t="shared" si="69"/>
        <v>0</v>
      </c>
      <c r="CB43" s="6">
        <f t="shared" si="69"/>
        <v>0</v>
      </c>
      <c r="CC43" s="6">
        <f t="shared" si="69"/>
        <v>0</v>
      </c>
      <c r="CD43" s="6">
        <f t="shared" si="69"/>
        <v>0</v>
      </c>
      <c r="CE43" s="6">
        <f t="shared" si="69"/>
        <v>0</v>
      </c>
      <c r="CF43" s="6">
        <f t="shared" si="69"/>
        <v>0</v>
      </c>
      <c r="CG43" s="6">
        <f t="shared" si="69"/>
        <v>0</v>
      </c>
      <c r="CH43" s="6">
        <f t="shared" si="69"/>
        <v>0</v>
      </c>
      <c r="CI43">
        <f>0</f>
        <v>0</v>
      </c>
      <c r="CJ43">
        <v>481.33600000000001</v>
      </c>
    </row>
    <row r="44" spans="1:88" x14ac:dyDescent="0.25">
      <c r="A44" s="4" t="s">
        <v>47</v>
      </c>
      <c r="B44" s="5"/>
      <c r="C44" s="5"/>
      <c r="D44" s="5"/>
      <c r="E44" s="5"/>
      <c r="F44" s="5"/>
      <c r="G44" s="5">
        <v>10.405999999999999</v>
      </c>
      <c r="H44" s="5"/>
      <c r="I44" s="5"/>
      <c r="J44" s="5"/>
      <c r="K44" s="5"/>
      <c r="L44" s="5"/>
      <c r="M44" s="5"/>
      <c r="N44" s="5"/>
      <c r="O44" s="5">
        <v>2.0659999999999998</v>
      </c>
      <c r="P44" s="5"/>
      <c r="Q44" s="5"/>
      <c r="R44" s="5">
        <v>40.399000000000001</v>
      </c>
      <c r="S44" s="5"/>
      <c r="T44" s="5"/>
      <c r="U44" s="5"/>
      <c r="V44" s="5"/>
      <c r="W44" s="5"/>
      <c r="X44" s="5"/>
      <c r="Y44" s="5">
        <v>28.601000000000003</v>
      </c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>
        <v>81.471999999999994</v>
      </c>
      <c r="AT44" t="s">
        <v>47</v>
      </c>
      <c r="AU44" s="6">
        <f>(0)/81.472</f>
        <v>0</v>
      </c>
      <c r="AV44" s="6">
        <f>(0)/81.472</f>
        <v>0</v>
      </c>
      <c r="AW44" s="6">
        <f>(0)/81.472</f>
        <v>0</v>
      </c>
      <c r="AX44" s="6">
        <f>(0)/81.472</f>
        <v>0</v>
      </c>
      <c r="AY44" s="6">
        <f>(0)/81.472</f>
        <v>0</v>
      </c>
      <c r="AZ44" s="6">
        <v>0.12772486252945797</v>
      </c>
      <c r="BA44" s="6">
        <f t="shared" ref="BA44:BG44" si="70">(0)/81.472</f>
        <v>0</v>
      </c>
      <c r="BB44" s="6">
        <f t="shared" si="70"/>
        <v>0</v>
      </c>
      <c r="BC44" s="6">
        <f t="shared" si="70"/>
        <v>0</v>
      </c>
      <c r="BD44" s="6">
        <f t="shared" si="70"/>
        <v>0</v>
      </c>
      <c r="BE44" s="6">
        <f t="shared" si="70"/>
        <v>0</v>
      </c>
      <c r="BF44" s="6">
        <f t="shared" si="70"/>
        <v>0</v>
      </c>
      <c r="BG44" s="6">
        <f t="shared" si="70"/>
        <v>0</v>
      </c>
      <c r="BH44" s="6">
        <v>2.5358405341712489E-2</v>
      </c>
      <c r="BI44" s="6">
        <f>(0)/81.472</f>
        <v>0</v>
      </c>
      <c r="BJ44" s="6">
        <f>(0)/81.472</f>
        <v>0</v>
      </c>
      <c r="BK44" s="6">
        <v>0.49586360958366071</v>
      </c>
      <c r="BL44" s="6">
        <f t="shared" ref="BL44:BQ44" si="71">(0)/81.472</f>
        <v>0</v>
      </c>
      <c r="BM44" s="6">
        <f t="shared" si="71"/>
        <v>0</v>
      </c>
      <c r="BN44" s="6">
        <f t="shared" si="71"/>
        <v>0</v>
      </c>
      <c r="BO44" s="6">
        <f t="shared" si="71"/>
        <v>0</v>
      </c>
      <c r="BP44" s="6">
        <f t="shared" si="71"/>
        <v>0</v>
      </c>
      <c r="BQ44" s="6">
        <f t="shared" si="71"/>
        <v>0</v>
      </c>
      <c r="BR44" s="6">
        <v>0.35105312254516896</v>
      </c>
      <c r="BS44" s="6">
        <f t="shared" ref="BS44:CH44" si="72">(0)/81.472</f>
        <v>0</v>
      </c>
      <c r="BT44" s="6">
        <f t="shared" si="72"/>
        <v>0</v>
      </c>
      <c r="BU44" s="6">
        <f t="shared" si="72"/>
        <v>0</v>
      </c>
      <c r="BV44" s="6">
        <f t="shared" si="72"/>
        <v>0</v>
      </c>
      <c r="BW44" s="6">
        <f t="shared" si="72"/>
        <v>0</v>
      </c>
      <c r="BX44" s="6">
        <f t="shared" si="72"/>
        <v>0</v>
      </c>
      <c r="BY44" s="6">
        <f t="shared" si="72"/>
        <v>0</v>
      </c>
      <c r="BZ44" s="6">
        <f t="shared" si="72"/>
        <v>0</v>
      </c>
      <c r="CA44" s="6">
        <f t="shared" si="72"/>
        <v>0</v>
      </c>
      <c r="CB44" s="6">
        <f t="shared" si="72"/>
        <v>0</v>
      </c>
      <c r="CC44" s="6">
        <f t="shared" si="72"/>
        <v>0</v>
      </c>
      <c r="CD44" s="6">
        <f t="shared" si="72"/>
        <v>0</v>
      </c>
      <c r="CE44" s="6">
        <f t="shared" si="72"/>
        <v>0</v>
      </c>
      <c r="CF44" s="6">
        <f t="shared" si="72"/>
        <v>0</v>
      </c>
      <c r="CG44" s="6">
        <f t="shared" si="72"/>
        <v>0</v>
      </c>
      <c r="CH44" s="6">
        <f t="shared" si="72"/>
        <v>0</v>
      </c>
      <c r="CI44">
        <f>0</f>
        <v>0</v>
      </c>
      <c r="CJ44">
        <v>81.471999999999994</v>
      </c>
    </row>
    <row r="45" spans="1:88" x14ac:dyDescent="0.25">
      <c r="A45" s="4" t="s">
        <v>132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>
        <v>12.05</v>
      </c>
      <c r="M45" s="5">
        <v>118.85300000000001</v>
      </c>
      <c r="N45" s="5"/>
      <c r="O45" s="5"/>
      <c r="P45" s="5"/>
      <c r="Q45" s="5"/>
      <c r="R45" s="5"/>
      <c r="S45" s="5">
        <v>0</v>
      </c>
      <c r="T45" s="5">
        <v>113.21199999999999</v>
      </c>
      <c r="U45" s="5"/>
      <c r="V45" s="5"/>
      <c r="W45" s="5"/>
      <c r="X45" s="5"/>
      <c r="Y45" s="5">
        <v>100.54</v>
      </c>
      <c r="Z45" s="5"/>
      <c r="AA45" s="5"/>
      <c r="AB45" s="5"/>
      <c r="AC45" s="5">
        <v>10.943999999999999</v>
      </c>
      <c r="AD45" s="5"/>
      <c r="AE45" s="5"/>
      <c r="AF45" s="5"/>
      <c r="AG45" s="5"/>
      <c r="AH45" s="5"/>
      <c r="AI45" s="5">
        <v>16.704000000000001</v>
      </c>
      <c r="AJ45" s="5"/>
      <c r="AK45" s="5"/>
      <c r="AL45" s="5"/>
      <c r="AM45" s="5"/>
      <c r="AN45" s="5"/>
      <c r="AO45" s="5"/>
      <c r="AP45" s="5"/>
      <c r="AQ45" s="5">
        <v>372.30300000000005</v>
      </c>
      <c r="AT45" t="s">
        <v>132</v>
      </c>
      <c r="AU45" s="6">
        <f t="shared" ref="AU45:BD45" si="73">(0)/372.303</f>
        <v>0</v>
      </c>
      <c r="AV45" s="6">
        <f t="shared" si="73"/>
        <v>0</v>
      </c>
      <c r="AW45" s="6">
        <f t="shared" si="73"/>
        <v>0</v>
      </c>
      <c r="AX45" s="6">
        <f t="shared" si="73"/>
        <v>0</v>
      </c>
      <c r="AY45" s="6">
        <f t="shared" si="73"/>
        <v>0</v>
      </c>
      <c r="AZ45" s="6">
        <f t="shared" si="73"/>
        <v>0</v>
      </c>
      <c r="BA45" s="6">
        <f t="shared" si="73"/>
        <v>0</v>
      </c>
      <c r="BB45" s="6">
        <f t="shared" si="73"/>
        <v>0</v>
      </c>
      <c r="BC45" s="6">
        <f t="shared" si="73"/>
        <v>0</v>
      </c>
      <c r="BD45" s="6">
        <f t="shared" si="73"/>
        <v>0</v>
      </c>
      <c r="BE45" s="6">
        <v>3.2366110399325278E-2</v>
      </c>
      <c r="BF45" s="6">
        <v>0.3192372879079674</v>
      </c>
      <c r="BG45" s="6">
        <f>(0)/372.303</f>
        <v>0</v>
      </c>
      <c r="BH45" s="6">
        <f>(0)/372.303</f>
        <v>0</v>
      </c>
      <c r="BI45" s="6">
        <f>(0)/372.303</f>
        <v>0</v>
      </c>
      <c r="BJ45" s="6">
        <f>(0)/372.303</f>
        <v>0</v>
      </c>
      <c r="BK45" s="6">
        <f>(0)/372.303</f>
        <v>0</v>
      </c>
      <c r="BL45" s="6">
        <v>0</v>
      </c>
      <c r="BM45" s="6">
        <v>0.30408565066625831</v>
      </c>
      <c r="BN45" s="6">
        <f>(0)/372.303</f>
        <v>0</v>
      </c>
      <c r="BO45" s="6">
        <f>(0)/372.303</f>
        <v>0</v>
      </c>
      <c r="BP45" s="6">
        <f>(0)/372.303</f>
        <v>0</v>
      </c>
      <c r="BQ45" s="6">
        <f>(0)/372.303</f>
        <v>0</v>
      </c>
      <c r="BR45" s="6">
        <v>0.27004885805378948</v>
      </c>
      <c r="BS45" s="6">
        <f>(0)/372.303</f>
        <v>0</v>
      </c>
      <c r="BT45" s="6">
        <f>(0)/372.303</f>
        <v>0</v>
      </c>
      <c r="BU45" s="6">
        <f>(0)/372.303</f>
        <v>0</v>
      </c>
      <c r="BV45" s="6">
        <v>2.9395411801677658E-2</v>
      </c>
      <c r="BW45" s="6">
        <f>(0)/372.303</f>
        <v>0</v>
      </c>
      <c r="BX45" s="6">
        <f>(0)/372.303</f>
        <v>0</v>
      </c>
      <c r="BY45" s="6">
        <f>(0)/372.303</f>
        <v>0</v>
      </c>
      <c r="BZ45" s="6">
        <f>(0)/372.303</f>
        <v>0</v>
      </c>
      <c r="CA45" s="6">
        <f>(0)/372.303</f>
        <v>0</v>
      </c>
      <c r="CB45" s="6">
        <v>4.4866681170981693E-2</v>
      </c>
      <c r="CC45" s="6">
        <f t="shared" ref="CC45:CH45" si="74">(0)/372.303</f>
        <v>0</v>
      </c>
      <c r="CD45" s="6">
        <f t="shared" si="74"/>
        <v>0</v>
      </c>
      <c r="CE45" s="6">
        <f t="shared" si="74"/>
        <v>0</v>
      </c>
      <c r="CF45" s="6">
        <f t="shared" si="74"/>
        <v>0</v>
      </c>
      <c r="CG45" s="6">
        <f t="shared" si="74"/>
        <v>0</v>
      </c>
      <c r="CH45" s="6">
        <f t="shared" si="74"/>
        <v>0</v>
      </c>
      <c r="CI45">
        <f>0</f>
        <v>0</v>
      </c>
      <c r="CJ45">
        <v>372.30300000000005</v>
      </c>
    </row>
    <row r="46" spans="1:88" x14ac:dyDescent="0.25">
      <c r="A46" s="4" t="s">
        <v>18</v>
      </c>
      <c r="B46" s="5"/>
      <c r="C46" s="5">
        <v>321</v>
      </c>
      <c r="D46" s="5"/>
      <c r="E46" s="5"/>
      <c r="F46" s="5"/>
      <c r="G46" s="5">
        <v>29.326000000000001</v>
      </c>
      <c r="H46" s="5"/>
      <c r="I46" s="5"/>
      <c r="J46" s="5"/>
      <c r="K46" s="5"/>
      <c r="L46" s="5">
        <v>9.64</v>
      </c>
      <c r="M46" s="5">
        <v>138.15600000000001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>
        <v>8.2850000000000001</v>
      </c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>
        <v>2.12</v>
      </c>
      <c r="AL46" s="5"/>
      <c r="AM46" s="5"/>
      <c r="AN46" s="5"/>
      <c r="AO46" s="5"/>
      <c r="AP46" s="5"/>
      <c r="AQ46" s="5">
        <v>508.52700000000004</v>
      </c>
      <c r="AT46" t="s">
        <v>18</v>
      </c>
      <c r="AU46" s="6">
        <f>(0)/508.527</f>
        <v>0</v>
      </c>
      <c r="AV46" s="6">
        <v>0.63123491967978096</v>
      </c>
      <c r="AW46" s="6">
        <f>(0)/508.527</f>
        <v>0</v>
      </c>
      <c r="AX46" s="6">
        <f>(0)/508.527</f>
        <v>0</v>
      </c>
      <c r="AY46" s="6">
        <f>(0)/508.527</f>
        <v>0</v>
      </c>
      <c r="AZ46" s="6">
        <v>5.7668521042147217E-2</v>
      </c>
      <c r="BA46" s="6">
        <f>(0)/508.527</f>
        <v>0</v>
      </c>
      <c r="BB46" s="6">
        <f>(0)/508.527</f>
        <v>0</v>
      </c>
      <c r="BC46" s="6">
        <f>(0)/508.527</f>
        <v>0</v>
      </c>
      <c r="BD46" s="6">
        <f>(0)/508.527</f>
        <v>0</v>
      </c>
      <c r="BE46" s="6">
        <v>1.895671222963579E-2</v>
      </c>
      <c r="BF46" s="6">
        <v>0.27167878991675959</v>
      </c>
      <c r="BG46" s="6">
        <f t="shared" ref="BG46:BQ46" si="75">(0)/508.527</f>
        <v>0</v>
      </c>
      <c r="BH46" s="6">
        <f t="shared" si="75"/>
        <v>0</v>
      </c>
      <c r="BI46" s="6">
        <f t="shared" si="75"/>
        <v>0</v>
      </c>
      <c r="BJ46" s="6">
        <f t="shared" si="75"/>
        <v>0</v>
      </c>
      <c r="BK46" s="6">
        <f t="shared" si="75"/>
        <v>0</v>
      </c>
      <c r="BL46" s="6">
        <f t="shared" si="75"/>
        <v>0</v>
      </c>
      <c r="BM46" s="6">
        <f t="shared" si="75"/>
        <v>0</v>
      </c>
      <c r="BN46" s="6">
        <f t="shared" si="75"/>
        <v>0</v>
      </c>
      <c r="BO46" s="6">
        <f t="shared" si="75"/>
        <v>0</v>
      </c>
      <c r="BP46" s="6">
        <f t="shared" si="75"/>
        <v>0</v>
      </c>
      <c r="BQ46" s="6">
        <f t="shared" si="75"/>
        <v>0</v>
      </c>
      <c r="BR46" s="6">
        <v>1.6292153612295905E-2</v>
      </c>
      <c r="BS46" s="6">
        <f t="shared" ref="BS46:CC46" si="76">(0)/508.527</f>
        <v>0</v>
      </c>
      <c r="BT46" s="6">
        <f t="shared" si="76"/>
        <v>0</v>
      </c>
      <c r="BU46" s="6">
        <f t="shared" si="76"/>
        <v>0</v>
      </c>
      <c r="BV46" s="6">
        <f t="shared" si="76"/>
        <v>0</v>
      </c>
      <c r="BW46" s="6">
        <f t="shared" si="76"/>
        <v>0</v>
      </c>
      <c r="BX46" s="6">
        <f t="shared" si="76"/>
        <v>0</v>
      </c>
      <c r="BY46" s="6">
        <f t="shared" si="76"/>
        <v>0</v>
      </c>
      <c r="BZ46" s="6">
        <f t="shared" si="76"/>
        <v>0</v>
      </c>
      <c r="CA46" s="6">
        <f t="shared" si="76"/>
        <v>0</v>
      </c>
      <c r="CB46" s="6">
        <f t="shared" si="76"/>
        <v>0</v>
      </c>
      <c r="CC46" s="6">
        <f t="shared" si="76"/>
        <v>0</v>
      </c>
      <c r="CD46" s="6">
        <v>4.1689035193804846E-3</v>
      </c>
      <c r="CE46" s="6">
        <f>(0)/508.527</f>
        <v>0</v>
      </c>
      <c r="CF46" s="6">
        <f>(0)/508.527</f>
        <v>0</v>
      </c>
      <c r="CG46" s="6">
        <f>(0)/508.527</f>
        <v>0</v>
      </c>
      <c r="CH46" s="6">
        <f>(0)/508.527</f>
        <v>0</v>
      </c>
      <c r="CI46">
        <f>0</f>
        <v>0</v>
      </c>
      <c r="CJ46">
        <v>508.52700000000004</v>
      </c>
    </row>
    <row r="47" spans="1:88" x14ac:dyDescent="0.25">
      <c r="A47" s="4" t="s">
        <v>108</v>
      </c>
      <c r="B47" s="5"/>
      <c r="C47" s="5"/>
      <c r="D47" s="5"/>
      <c r="E47" s="5"/>
      <c r="F47" s="5"/>
      <c r="G47" s="5"/>
      <c r="H47" s="5"/>
      <c r="I47" s="5"/>
      <c r="J47" s="5"/>
      <c r="K47" s="5">
        <v>60</v>
      </c>
      <c r="L47" s="5">
        <v>286.78999999999996</v>
      </c>
      <c r="M47" s="5">
        <v>4991.9090000000006</v>
      </c>
      <c r="N47" s="5"/>
      <c r="O47" s="5">
        <v>0</v>
      </c>
      <c r="P47" s="5"/>
      <c r="Q47" s="5"/>
      <c r="R47" s="5">
        <v>816.149</v>
      </c>
      <c r="S47" s="5"/>
      <c r="T47" s="5">
        <v>642.99699999999996</v>
      </c>
      <c r="U47" s="5"/>
      <c r="V47" s="5"/>
      <c r="W47" s="5"/>
      <c r="X47" s="5"/>
      <c r="Y47" s="5">
        <v>30.865000000000002</v>
      </c>
      <c r="Z47" s="5"/>
      <c r="AA47" s="5"/>
      <c r="AB47" s="5"/>
      <c r="AC47" s="5"/>
      <c r="AD47" s="5">
        <v>0.77500000000000002</v>
      </c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>
        <v>6829.4850000000006</v>
      </c>
      <c r="AT47" t="s">
        <v>108</v>
      </c>
      <c r="AU47" s="6">
        <f t="shared" ref="AU47:BC47" si="77">(0)/6829.485</f>
        <v>0</v>
      </c>
      <c r="AV47" s="6">
        <f t="shared" si="77"/>
        <v>0</v>
      </c>
      <c r="AW47" s="6">
        <f t="shared" si="77"/>
        <v>0</v>
      </c>
      <c r="AX47" s="6">
        <f t="shared" si="77"/>
        <v>0</v>
      </c>
      <c r="AY47" s="6">
        <f t="shared" si="77"/>
        <v>0</v>
      </c>
      <c r="AZ47" s="6">
        <f t="shared" si="77"/>
        <v>0</v>
      </c>
      <c r="BA47" s="6">
        <f t="shared" si="77"/>
        <v>0</v>
      </c>
      <c r="BB47" s="6">
        <f t="shared" si="77"/>
        <v>0</v>
      </c>
      <c r="BC47" s="6">
        <f t="shared" si="77"/>
        <v>0</v>
      </c>
      <c r="BD47" s="6">
        <v>8.7854355050197772E-3</v>
      </c>
      <c r="BE47" s="6">
        <v>4.1992917474743693E-2</v>
      </c>
      <c r="BF47" s="6">
        <v>0.73093490944046291</v>
      </c>
      <c r="BG47" s="6">
        <f>(0)/6829.485</f>
        <v>0</v>
      </c>
      <c r="BH47" s="6">
        <v>0</v>
      </c>
      <c r="BI47" s="6">
        <f>(0)/6829.485</f>
        <v>0</v>
      </c>
      <c r="BJ47" s="6">
        <f>(0)/6829.485</f>
        <v>0</v>
      </c>
      <c r="BK47" s="6">
        <v>0.11950374003310645</v>
      </c>
      <c r="BL47" s="6">
        <f>(0)/6829.485</f>
        <v>0</v>
      </c>
      <c r="BM47" s="6">
        <v>9.4150144557020018E-2</v>
      </c>
      <c r="BN47" s="6">
        <f>(0)/6829.485</f>
        <v>0</v>
      </c>
      <c r="BO47" s="6">
        <f>(0)/6829.485</f>
        <v>0</v>
      </c>
      <c r="BP47" s="6">
        <f>(0)/6829.485</f>
        <v>0</v>
      </c>
      <c r="BQ47" s="6">
        <f>(0)/6829.485</f>
        <v>0</v>
      </c>
      <c r="BR47" s="6">
        <v>4.5193744477072572E-3</v>
      </c>
      <c r="BS47" s="6">
        <f>(0)/6829.485</f>
        <v>0</v>
      </c>
      <c r="BT47" s="6">
        <f>(0)/6829.485</f>
        <v>0</v>
      </c>
      <c r="BU47" s="6">
        <f>(0)/6829.485</f>
        <v>0</v>
      </c>
      <c r="BV47" s="6">
        <f>(0)/6829.485</f>
        <v>0</v>
      </c>
      <c r="BW47" s="6">
        <v>1.1347854193983879E-4</v>
      </c>
      <c r="BX47" s="6">
        <f t="shared" ref="BX47:CH47" si="78">(0)/6829.485</f>
        <v>0</v>
      </c>
      <c r="BY47" s="6">
        <f t="shared" si="78"/>
        <v>0</v>
      </c>
      <c r="BZ47" s="6">
        <f t="shared" si="78"/>
        <v>0</v>
      </c>
      <c r="CA47" s="6">
        <f t="shared" si="78"/>
        <v>0</v>
      </c>
      <c r="CB47" s="6">
        <f t="shared" si="78"/>
        <v>0</v>
      </c>
      <c r="CC47" s="6">
        <f t="shared" si="78"/>
        <v>0</v>
      </c>
      <c r="CD47" s="6">
        <f t="shared" si="78"/>
        <v>0</v>
      </c>
      <c r="CE47" s="6">
        <f t="shared" si="78"/>
        <v>0</v>
      </c>
      <c r="CF47" s="6">
        <f t="shared" si="78"/>
        <v>0</v>
      </c>
      <c r="CG47" s="6">
        <f t="shared" si="78"/>
        <v>0</v>
      </c>
      <c r="CH47" s="6">
        <f t="shared" si="78"/>
        <v>0</v>
      </c>
      <c r="CI47">
        <f>0</f>
        <v>0</v>
      </c>
      <c r="CJ47">
        <v>6829.4850000000006</v>
      </c>
    </row>
    <row r="48" spans="1:88" x14ac:dyDescent="0.25">
      <c r="A48" s="4" t="s">
        <v>61</v>
      </c>
      <c r="B48" s="5"/>
      <c r="C48" s="5"/>
      <c r="D48" s="5"/>
      <c r="E48" s="5"/>
      <c r="F48" s="5"/>
      <c r="G48" s="5"/>
      <c r="H48" s="5">
        <v>3608.5149999999999</v>
      </c>
      <c r="I48" s="5"/>
      <c r="J48" s="5"/>
      <c r="K48" s="5"/>
      <c r="L48" s="5">
        <v>16.87</v>
      </c>
      <c r="M48" s="5">
        <v>52.548999999999999</v>
      </c>
      <c r="N48" s="5"/>
      <c r="O48" s="5">
        <v>2073.701</v>
      </c>
      <c r="P48" s="5"/>
      <c r="Q48" s="5"/>
      <c r="R48" s="5"/>
      <c r="S48" s="5">
        <v>16.826000000000001</v>
      </c>
      <c r="T48" s="5"/>
      <c r="U48" s="5"/>
      <c r="V48" s="5"/>
      <c r="W48" s="5"/>
      <c r="X48" s="5"/>
      <c r="Y48" s="5">
        <v>847.04700000000003</v>
      </c>
      <c r="Z48" s="5"/>
      <c r="AA48" s="5"/>
      <c r="AB48" s="5"/>
      <c r="AC48" s="5">
        <v>7.9379999999999997</v>
      </c>
      <c r="AD48" s="5">
        <v>3197.8199999999997</v>
      </c>
      <c r="AE48" s="5"/>
      <c r="AF48" s="5"/>
      <c r="AG48" s="5"/>
      <c r="AH48" s="5">
        <v>130.82299999999998</v>
      </c>
      <c r="AI48" s="5">
        <v>1098.866</v>
      </c>
      <c r="AJ48" s="5"/>
      <c r="AK48" s="5">
        <v>2882.078</v>
      </c>
      <c r="AL48" s="5"/>
      <c r="AM48" s="5"/>
      <c r="AN48" s="5"/>
      <c r="AO48" s="5"/>
      <c r="AP48" s="5"/>
      <c r="AQ48" s="5">
        <v>13933.032999999999</v>
      </c>
      <c r="AT48" t="s">
        <v>61</v>
      </c>
      <c r="AU48" s="6">
        <f t="shared" ref="AU48:AZ48" si="79">(0)/13933.033</f>
        <v>0</v>
      </c>
      <c r="AV48" s="6">
        <f t="shared" si="79"/>
        <v>0</v>
      </c>
      <c r="AW48" s="6">
        <f t="shared" si="79"/>
        <v>0</v>
      </c>
      <c r="AX48" s="6">
        <f t="shared" si="79"/>
        <v>0</v>
      </c>
      <c r="AY48" s="6">
        <f t="shared" si="79"/>
        <v>0</v>
      </c>
      <c r="AZ48" s="6">
        <f t="shared" si="79"/>
        <v>0</v>
      </c>
      <c r="BA48" s="6">
        <v>0.25898991267730437</v>
      </c>
      <c r="BB48" s="6">
        <f>(0)/13933.033</f>
        <v>0</v>
      </c>
      <c r="BC48" s="6">
        <f>(0)/13933.033</f>
        <v>0</v>
      </c>
      <c r="BD48" s="6">
        <f>(0)/13933.033</f>
        <v>0</v>
      </c>
      <c r="BE48" s="6">
        <v>1.2107916488821925E-3</v>
      </c>
      <c r="BF48" s="6">
        <v>3.7715406257919581E-3</v>
      </c>
      <c r="BG48" s="6">
        <f>(0)/13933.033</f>
        <v>0</v>
      </c>
      <c r="BH48" s="6">
        <v>0.14883342341900721</v>
      </c>
      <c r="BI48" s="6">
        <f>(0)/13933.033</f>
        <v>0</v>
      </c>
      <c r="BJ48" s="6">
        <f>(0)/13933.033</f>
        <v>0</v>
      </c>
      <c r="BK48" s="6">
        <f>(0)/13933.033</f>
        <v>0</v>
      </c>
      <c r="BL48" s="6">
        <v>1.2076336860753864E-3</v>
      </c>
      <c r="BM48" s="6">
        <f>(0)/13933.033</f>
        <v>0</v>
      </c>
      <c r="BN48" s="6">
        <f>(0)/13933.033</f>
        <v>0</v>
      </c>
      <c r="BO48" s="6">
        <f>(0)/13933.033</f>
        <v>0</v>
      </c>
      <c r="BP48" s="6">
        <f>(0)/13933.033</f>
        <v>0</v>
      </c>
      <c r="BQ48" s="6">
        <f>(0)/13933.033</f>
        <v>0</v>
      </c>
      <c r="BR48" s="6">
        <v>6.079415730946737E-2</v>
      </c>
      <c r="BS48" s="6">
        <f>(0)/13933.033</f>
        <v>0</v>
      </c>
      <c r="BT48" s="6">
        <f>(0)/13933.033</f>
        <v>0</v>
      </c>
      <c r="BU48" s="6">
        <f>(0)/13933.033</f>
        <v>0</v>
      </c>
      <c r="BV48" s="6">
        <v>5.6972519910058344E-4</v>
      </c>
      <c r="BW48" s="6">
        <v>0.22951355961045952</v>
      </c>
      <c r="BX48" s="6">
        <f>(0)/13933.033</f>
        <v>0</v>
      </c>
      <c r="BY48" s="6">
        <f>(0)/13933.033</f>
        <v>0</v>
      </c>
      <c r="BZ48" s="6">
        <f>(0)/13933.033</f>
        <v>0</v>
      </c>
      <c r="CA48" s="6">
        <v>9.3894129153358052E-3</v>
      </c>
      <c r="CB48" s="6">
        <v>7.8867680855991662E-2</v>
      </c>
      <c r="CC48" s="6">
        <f>(0)/13933.033</f>
        <v>0</v>
      </c>
      <c r="CD48" s="6">
        <v>0.20685216205258397</v>
      </c>
      <c r="CE48" s="6">
        <f>(0)/13933.033</f>
        <v>0</v>
      </c>
      <c r="CF48" s="6">
        <f>(0)/13933.033</f>
        <v>0</v>
      </c>
      <c r="CG48" s="6">
        <f>(0)/13933.033</f>
        <v>0</v>
      </c>
      <c r="CH48" s="6">
        <f>(0)/13933.033</f>
        <v>0</v>
      </c>
      <c r="CI48">
        <f>0</f>
        <v>0</v>
      </c>
      <c r="CJ48">
        <v>13933.032999999999</v>
      </c>
    </row>
    <row r="49" spans="1:88" x14ac:dyDescent="0.25">
      <c r="A49" s="4" t="s">
        <v>48</v>
      </c>
      <c r="B49" s="5"/>
      <c r="C49" s="5"/>
      <c r="D49" s="5"/>
      <c r="E49" s="5"/>
      <c r="F49" s="5"/>
      <c r="G49" s="5">
        <v>7.5680000000000005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>
        <v>7.5680000000000005</v>
      </c>
      <c r="AT49" t="s">
        <v>48</v>
      </c>
      <c r="AU49" s="6">
        <f>(0)/7.568</f>
        <v>0</v>
      </c>
      <c r="AV49" s="6">
        <f>(0)/7.568</f>
        <v>0</v>
      </c>
      <c r="AW49" s="6">
        <f>(0)/7.568</f>
        <v>0</v>
      </c>
      <c r="AX49" s="6">
        <f>(0)/7.568</f>
        <v>0</v>
      </c>
      <c r="AY49" s="6">
        <f>(0)/7.568</f>
        <v>0</v>
      </c>
      <c r="AZ49" s="6">
        <v>1</v>
      </c>
      <c r="BA49" s="6">
        <f t="shared" ref="BA49:CH49" si="80">(0)/7.568</f>
        <v>0</v>
      </c>
      <c r="BB49" s="6">
        <f t="shared" si="80"/>
        <v>0</v>
      </c>
      <c r="BC49" s="6">
        <f t="shared" si="80"/>
        <v>0</v>
      </c>
      <c r="BD49" s="6">
        <f t="shared" si="80"/>
        <v>0</v>
      </c>
      <c r="BE49" s="6">
        <f t="shared" si="80"/>
        <v>0</v>
      </c>
      <c r="BF49" s="6">
        <f t="shared" si="80"/>
        <v>0</v>
      </c>
      <c r="BG49" s="6">
        <f t="shared" si="80"/>
        <v>0</v>
      </c>
      <c r="BH49" s="6">
        <f t="shared" si="80"/>
        <v>0</v>
      </c>
      <c r="BI49" s="6">
        <f t="shared" si="80"/>
        <v>0</v>
      </c>
      <c r="BJ49" s="6">
        <f t="shared" si="80"/>
        <v>0</v>
      </c>
      <c r="BK49" s="6">
        <f t="shared" si="80"/>
        <v>0</v>
      </c>
      <c r="BL49" s="6">
        <f t="shared" si="80"/>
        <v>0</v>
      </c>
      <c r="BM49" s="6">
        <f t="shared" si="80"/>
        <v>0</v>
      </c>
      <c r="BN49" s="6">
        <f t="shared" si="80"/>
        <v>0</v>
      </c>
      <c r="BO49" s="6">
        <f t="shared" si="80"/>
        <v>0</v>
      </c>
      <c r="BP49" s="6">
        <f t="shared" si="80"/>
        <v>0</v>
      </c>
      <c r="BQ49" s="6">
        <f t="shared" si="80"/>
        <v>0</v>
      </c>
      <c r="BR49" s="6">
        <f t="shared" si="80"/>
        <v>0</v>
      </c>
      <c r="BS49" s="6">
        <f t="shared" si="80"/>
        <v>0</v>
      </c>
      <c r="BT49" s="6">
        <f t="shared" si="80"/>
        <v>0</v>
      </c>
      <c r="BU49" s="6">
        <f t="shared" si="80"/>
        <v>0</v>
      </c>
      <c r="BV49" s="6">
        <f t="shared" si="80"/>
        <v>0</v>
      </c>
      <c r="BW49" s="6">
        <f t="shared" si="80"/>
        <v>0</v>
      </c>
      <c r="BX49" s="6">
        <f t="shared" si="80"/>
        <v>0</v>
      </c>
      <c r="BY49" s="6">
        <f t="shared" si="80"/>
        <v>0</v>
      </c>
      <c r="BZ49" s="6">
        <f t="shared" si="80"/>
        <v>0</v>
      </c>
      <c r="CA49" s="6">
        <f t="shared" si="80"/>
        <v>0</v>
      </c>
      <c r="CB49" s="6">
        <f t="shared" si="80"/>
        <v>0</v>
      </c>
      <c r="CC49" s="6">
        <f t="shared" si="80"/>
        <v>0</v>
      </c>
      <c r="CD49" s="6">
        <f t="shared" si="80"/>
        <v>0</v>
      </c>
      <c r="CE49" s="6">
        <f t="shared" si="80"/>
        <v>0</v>
      </c>
      <c r="CF49" s="6">
        <f t="shared" si="80"/>
        <v>0</v>
      </c>
      <c r="CG49" s="6">
        <f t="shared" si="80"/>
        <v>0</v>
      </c>
      <c r="CH49" s="6">
        <f t="shared" si="80"/>
        <v>0</v>
      </c>
      <c r="CI49">
        <f>0</f>
        <v>0</v>
      </c>
      <c r="CJ49">
        <v>7.5680000000000005</v>
      </c>
    </row>
    <row r="50" spans="1:88" x14ac:dyDescent="0.25">
      <c r="A50" s="4" t="s">
        <v>23</v>
      </c>
      <c r="B50" s="5"/>
      <c r="C50" s="5"/>
      <c r="D50" s="5">
        <v>227</v>
      </c>
      <c r="E50" s="5"/>
      <c r="F50" s="5"/>
      <c r="G50" s="5"/>
      <c r="H50" s="5"/>
      <c r="I50" s="5"/>
      <c r="J50" s="5"/>
      <c r="K50" s="5"/>
      <c r="L50" s="5"/>
      <c r="M50" s="5">
        <v>6.6899999999999995</v>
      </c>
      <c r="N50" s="5">
        <v>4.4879999999999995</v>
      </c>
      <c r="O50" s="5"/>
      <c r="P50" s="5"/>
      <c r="Q50" s="5">
        <v>37.774000000000001</v>
      </c>
      <c r="R50" s="5"/>
      <c r="S50" s="5">
        <v>540.88300000000004</v>
      </c>
      <c r="T50" s="5"/>
      <c r="U50" s="5"/>
      <c r="V50" s="5"/>
      <c r="W50" s="5"/>
      <c r="X50" s="5"/>
      <c r="Y50" s="5"/>
      <c r="Z50" s="5"/>
      <c r="AA50" s="5"/>
      <c r="AB50" s="5"/>
      <c r="AC50" s="5">
        <v>31.74</v>
      </c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>
        <v>848.57500000000005</v>
      </c>
      <c r="AT50" t="s">
        <v>23</v>
      </c>
      <c r="AU50" s="6">
        <f>(0)/848.575</f>
        <v>0</v>
      </c>
      <c r="AV50" s="6">
        <f>(0)/848.575</f>
        <v>0</v>
      </c>
      <c r="AW50" s="6">
        <v>0.26750729163597797</v>
      </c>
      <c r="AX50" s="6">
        <f t="shared" ref="AX50:BE50" si="81">(0)/848.575</f>
        <v>0</v>
      </c>
      <c r="AY50" s="6">
        <f t="shared" si="81"/>
        <v>0</v>
      </c>
      <c r="AZ50" s="6">
        <f t="shared" si="81"/>
        <v>0</v>
      </c>
      <c r="BA50" s="6">
        <f t="shared" si="81"/>
        <v>0</v>
      </c>
      <c r="BB50" s="6">
        <f t="shared" si="81"/>
        <v>0</v>
      </c>
      <c r="BC50" s="6">
        <f t="shared" si="81"/>
        <v>0</v>
      </c>
      <c r="BD50" s="6">
        <f t="shared" si="81"/>
        <v>0</v>
      </c>
      <c r="BE50" s="6">
        <f t="shared" si="81"/>
        <v>0</v>
      </c>
      <c r="BF50" s="6">
        <v>7.8838052028400545E-3</v>
      </c>
      <c r="BG50" s="6">
        <v>5.2888666293492027E-3</v>
      </c>
      <c r="BH50" s="6">
        <f>(0)/848.575</f>
        <v>0</v>
      </c>
      <c r="BI50" s="6">
        <f>(0)/848.575</f>
        <v>0</v>
      </c>
      <c r="BJ50" s="6">
        <v>4.4514627463689123E-2</v>
      </c>
      <c r="BK50" s="6">
        <f>(0)/848.575</f>
        <v>0</v>
      </c>
      <c r="BL50" s="6">
        <v>0.63740152608785317</v>
      </c>
      <c r="BM50" s="6">
        <f t="shared" ref="BM50:BU50" si="82">(0)/848.575</f>
        <v>0</v>
      </c>
      <c r="BN50" s="6">
        <f t="shared" si="82"/>
        <v>0</v>
      </c>
      <c r="BO50" s="6">
        <f t="shared" si="82"/>
        <v>0</v>
      </c>
      <c r="BP50" s="6">
        <f t="shared" si="82"/>
        <v>0</v>
      </c>
      <c r="BQ50" s="6">
        <f t="shared" si="82"/>
        <v>0</v>
      </c>
      <c r="BR50" s="6">
        <f t="shared" si="82"/>
        <v>0</v>
      </c>
      <c r="BS50" s="6">
        <f t="shared" si="82"/>
        <v>0</v>
      </c>
      <c r="BT50" s="6">
        <f t="shared" si="82"/>
        <v>0</v>
      </c>
      <c r="BU50" s="6">
        <f t="shared" si="82"/>
        <v>0</v>
      </c>
      <c r="BV50" s="6">
        <v>3.740388298029048E-2</v>
      </c>
      <c r="BW50" s="6">
        <f t="shared" ref="BW50:CH50" si="83">(0)/848.575</f>
        <v>0</v>
      </c>
      <c r="BX50" s="6">
        <f t="shared" si="83"/>
        <v>0</v>
      </c>
      <c r="BY50" s="6">
        <f t="shared" si="83"/>
        <v>0</v>
      </c>
      <c r="BZ50" s="6">
        <f t="shared" si="83"/>
        <v>0</v>
      </c>
      <c r="CA50" s="6">
        <f t="shared" si="83"/>
        <v>0</v>
      </c>
      <c r="CB50" s="6">
        <f t="shared" si="83"/>
        <v>0</v>
      </c>
      <c r="CC50" s="6">
        <f t="shared" si="83"/>
        <v>0</v>
      </c>
      <c r="CD50" s="6">
        <f t="shared" si="83"/>
        <v>0</v>
      </c>
      <c r="CE50" s="6">
        <f t="shared" si="83"/>
        <v>0</v>
      </c>
      <c r="CF50" s="6">
        <f t="shared" si="83"/>
        <v>0</v>
      </c>
      <c r="CG50" s="6">
        <f t="shared" si="83"/>
        <v>0</v>
      </c>
      <c r="CH50" s="6">
        <f t="shared" si="83"/>
        <v>0</v>
      </c>
      <c r="CI50">
        <f>0</f>
        <v>0</v>
      </c>
      <c r="CJ50">
        <v>848.57500000000005</v>
      </c>
    </row>
    <row r="51" spans="1:88" x14ac:dyDescent="0.25">
      <c r="A51" s="4" t="s">
        <v>21</v>
      </c>
      <c r="B51" s="5"/>
      <c r="C51" s="5"/>
      <c r="D51" s="5">
        <v>34</v>
      </c>
      <c r="E51" s="5">
        <v>34</v>
      </c>
      <c r="F51" s="5"/>
      <c r="G51" s="5"/>
      <c r="H51" s="5"/>
      <c r="I51" s="5"/>
      <c r="J51" s="5"/>
      <c r="K51" s="5"/>
      <c r="L51" s="5">
        <v>21.689999999999998</v>
      </c>
      <c r="M51" s="5">
        <v>14.718</v>
      </c>
      <c r="N51" s="5">
        <v>70.717999999999989</v>
      </c>
      <c r="O51" s="5"/>
      <c r="P51" s="5"/>
      <c r="Q51" s="5">
        <v>1.496</v>
      </c>
      <c r="R51" s="5"/>
      <c r="S51" s="5">
        <v>817.58400000000006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>
        <v>994.20600000000002</v>
      </c>
      <c r="AT51" t="s">
        <v>21</v>
      </c>
      <c r="AU51" s="6">
        <f>(0)/994.206</f>
        <v>0</v>
      </c>
      <c r="AV51" s="6">
        <f>(0)/994.206</f>
        <v>0</v>
      </c>
      <c r="AW51" s="6">
        <v>3.4198144046606038E-2</v>
      </c>
      <c r="AX51" s="6">
        <v>3.4198144046606038E-2</v>
      </c>
      <c r="AY51" s="6">
        <f t="shared" ref="AY51:BD51" si="84">(0)/994.206</f>
        <v>0</v>
      </c>
      <c r="AZ51" s="6">
        <f t="shared" si="84"/>
        <v>0</v>
      </c>
      <c r="BA51" s="6">
        <f t="shared" si="84"/>
        <v>0</v>
      </c>
      <c r="BB51" s="6">
        <f t="shared" si="84"/>
        <v>0</v>
      </c>
      <c r="BC51" s="6">
        <f t="shared" si="84"/>
        <v>0</v>
      </c>
      <c r="BD51" s="6">
        <f t="shared" si="84"/>
        <v>0</v>
      </c>
      <c r="BE51" s="6">
        <v>2.1816404246202493E-2</v>
      </c>
      <c r="BF51" s="6">
        <v>1.4803773061116106E-2</v>
      </c>
      <c r="BG51" s="6">
        <v>7.1130127961408385E-2</v>
      </c>
      <c r="BH51" s="6">
        <f>(0)/994.206</f>
        <v>0</v>
      </c>
      <c r="BI51" s="6">
        <f>(0)/994.206</f>
        <v>0</v>
      </c>
      <c r="BJ51" s="6">
        <v>1.5047183380506655E-3</v>
      </c>
      <c r="BK51" s="6">
        <f>(0)/994.206</f>
        <v>0</v>
      </c>
      <c r="BL51" s="6">
        <v>0.82234868830001029</v>
      </c>
      <c r="BM51" s="6">
        <f t="shared" ref="BM51:CH51" si="85">(0)/994.206</f>
        <v>0</v>
      </c>
      <c r="BN51" s="6">
        <f t="shared" si="85"/>
        <v>0</v>
      </c>
      <c r="BO51" s="6">
        <f t="shared" si="85"/>
        <v>0</v>
      </c>
      <c r="BP51" s="6">
        <f t="shared" si="85"/>
        <v>0</v>
      </c>
      <c r="BQ51" s="6">
        <f t="shared" si="85"/>
        <v>0</v>
      </c>
      <c r="BR51" s="6">
        <f t="shared" si="85"/>
        <v>0</v>
      </c>
      <c r="BS51" s="6">
        <f t="shared" si="85"/>
        <v>0</v>
      </c>
      <c r="BT51" s="6">
        <f t="shared" si="85"/>
        <v>0</v>
      </c>
      <c r="BU51" s="6">
        <f t="shared" si="85"/>
        <v>0</v>
      </c>
      <c r="BV51" s="6">
        <f t="shared" si="85"/>
        <v>0</v>
      </c>
      <c r="BW51" s="6">
        <f t="shared" si="85"/>
        <v>0</v>
      </c>
      <c r="BX51" s="6">
        <f t="shared" si="85"/>
        <v>0</v>
      </c>
      <c r="BY51" s="6">
        <f t="shared" si="85"/>
        <v>0</v>
      </c>
      <c r="BZ51" s="6">
        <f t="shared" si="85"/>
        <v>0</v>
      </c>
      <c r="CA51" s="6">
        <f t="shared" si="85"/>
        <v>0</v>
      </c>
      <c r="CB51" s="6">
        <f t="shared" si="85"/>
        <v>0</v>
      </c>
      <c r="CC51" s="6">
        <f t="shared" si="85"/>
        <v>0</v>
      </c>
      <c r="CD51" s="6">
        <f t="shared" si="85"/>
        <v>0</v>
      </c>
      <c r="CE51" s="6">
        <f t="shared" si="85"/>
        <v>0</v>
      </c>
      <c r="CF51" s="6">
        <f t="shared" si="85"/>
        <v>0</v>
      </c>
      <c r="CG51" s="6">
        <f t="shared" si="85"/>
        <v>0</v>
      </c>
      <c r="CH51" s="6">
        <f t="shared" si="85"/>
        <v>0</v>
      </c>
      <c r="CI51">
        <f>0</f>
        <v>0</v>
      </c>
      <c r="CJ51">
        <v>994.20600000000002</v>
      </c>
    </row>
    <row r="52" spans="1:88" x14ac:dyDescent="0.25">
      <c r="A52" s="4" t="s">
        <v>133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>
        <v>31.33</v>
      </c>
      <c r="M52" s="5">
        <v>22.745999999999999</v>
      </c>
      <c r="N52" s="5">
        <v>45.738</v>
      </c>
      <c r="O52" s="5"/>
      <c r="P52" s="5"/>
      <c r="Q52" s="5">
        <v>389.202</v>
      </c>
      <c r="R52" s="5"/>
      <c r="S52" s="5">
        <v>5995.616</v>
      </c>
      <c r="T52" s="5"/>
      <c r="U52" s="5"/>
      <c r="V52" s="5"/>
      <c r="W52" s="5"/>
      <c r="X52" s="5"/>
      <c r="Y52" s="5"/>
      <c r="Z52" s="5"/>
      <c r="AA52" s="5">
        <v>4.3919999999999995</v>
      </c>
      <c r="AB52" s="5"/>
      <c r="AC52" s="5">
        <v>323.26300000000003</v>
      </c>
      <c r="AD52" s="5"/>
      <c r="AE52" s="5">
        <v>4.76</v>
      </c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>
        <v>6817.0469999999996</v>
      </c>
      <c r="AT52" t="s">
        <v>133</v>
      </c>
      <c r="AU52" s="6">
        <f t="shared" ref="AU52:BD52" si="86">(0)/6817.047</f>
        <v>0</v>
      </c>
      <c r="AV52" s="6">
        <f t="shared" si="86"/>
        <v>0</v>
      </c>
      <c r="AW52" s="6">
        <f t="shared" si="86"/>
        <v>0</v>
      </c>
      <c r="AX52" s="6">
        <f t="shared" si="86"/>
        <v>0</v>
      </c>
      <c r="AY52" s="6">
        <f t="shared" si="86"/>
        <v>0</v>
      </c>
      <c r="AZ52" s="6">
        <f t="shared" si="86"/>
        <v>0</v>
      </c>
      <c r="BA52" s="6">
        <f t="shared" si="86"/>
        <v>0</v>
      </c>
      <c r="BB52" s="6">
        <f t="shared" si="86"/>
        <v>0</v>
      </c>
      <c r="BC52" s="6">
        <f t="shared" si="86"/>
        <v>0</v>
      </c>
      <c r="BD52" s="6">
        <f t="shared" si="86"/>
        <v>0</v>
      </c>
      <c r="BE52" s="6">
        <v>4.5958315968776513E-3</v>
      </c>
      <c r="BF52" s="6">
        <v>3.3366353495875856E-3</v>
      </c>
      <c r="BG52" s="6">
        <v>6.7093567053300354E-3</v>
      </c>
      <c r="BH52" s="6">
        <f>(0)/6817.047</f>
        <v>0</v>
      </c>
      <c r="BI52" s="6">
        <f>(0)/6817.047</f>
        <v>0</v>
      </c>
      <c r="BJ52" s="6">
        <v>5.7092462469453417E-2</v>
      </c>
      <c r="BK52" s="6">
        <f>(0)/6817.047</f>
        <v>0</v>
      </c>
      <c r="BL52" s="6">
        <v>0.87950339787887633</v>
      </c>
      <c r="BM52" s="6">
        <f t="shared" ref="BM52:BS52" si="87">(0)/6817.047</f>
        <v>0</v>
      </c>
      <c r="BN52" s="6">
        <f t="shared" si="87"/>
        <v>0</v>
      </c>
      <c r="BO52" s="6">
        <f t="shared" si="87"/>
        <v>0</v>
      </c>
      <c r="BP52" s="6">
        <f t="shared" si="87"/>
        <v>0</v>
      </c>
      <c r="BQ52" s="6">
        <f t="shared" si="87"/>
        <v>0</v>
      </c>
      <c r="BR52" s="6">
        <f t="shared" si="87"/>
        <v>0</v>
      </c>
      <c r="BS52" s="6">
        <f t="shared" si="87"/>
        <v>0</v>
      </c>
      <c r="BT52" s="6">
        <v>6.442672318380671E-4</v>
      </c>
      <c r="BU52" s="6">
        <f>(0)/6817.047</f>
        <v>0</v>
      </c>
      <c r="BV52" s="6">
        <v>4.7419799218048529E-2</v>
      </c>
      <c r="BW52" s="6">
        <f>(0)/6817.047</f>
        <v>0</v>
      </c>
      <c r="BX52" s="6">
        <v>6.9824954998843345E-4</v>
      </c>
      <c r="BY52" s="6">
        <f t="shared" ref="BY52:CH52" si="88">(0)/6817.047</f>
        <v>0</v>
      </c>
      <c r="BZ52" s="6">
        <f t="shared" si="88"/>
        <v>0</v>
      </c>
      <c r="CA52" s="6">
        <f t="shared" si="88"/>
        <v>0</v>
      </c>
      <c r="CB52" s="6">
        <f t="shared" si="88"/>
        <v>0</v>
      </c>
      <c r="CC52" s="6">
        <f t="shared" si="88"/>
        <v>0</v>
      </c>
      <c r="CD52" s="6">
        <f t="shared" si="88"/>
        <v>0</v>
      </c>
      <c r="CE52" s="6">
        <f t="shared" si="88"/>
        <v>0</v>
      </c>
      <c r="CF52" s="6">
        <f t="shared" si="88"/>
        <v>0</v>
      </c>
      <c r="CG52" s="6">
        <f t="shared" si="88"/>
        <v>0</v>
      </c>
      <c r="CH52" s="6">
        <f t="shared" si="88"/>
        <v>0</v>
      </c>
      <c r="CI52">
        <f>0</f>
        <v>0</v>
      </c>
      <c r="CJ52">
        <v>6817.0469999999996</v>
      </c>
    </row>
    <row r="53" spans="1:88" x14ac:dyDescent="0.25">
      <c r="A53" s="4" t="s">
        <v>169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>
        <v>6.2219999999999995</v>
      </c>
      <c r="O53" s="5"/>
      <c r="P53" s="5"/>
      <c r="Q53" s="5"/>
      <c r="R53" s="5"/>
      <c r="S53" s="5">
        <v>7221.9920000000002</v>
      </c>
      <c r="T53" s="5"/>
      <c r="U53" s="5"/>
      <c r="V53" s="5"/>
      <c r="W53" s="5"/>
      <c r="X53" s="5"/>
      <c r="Y53" s="5"/>
      <c r="Z53" s="5"/>
      <c r="AA53" s="5"/>
      <c r="AB53" s="5"/>
      <c r="AC53" s="5">
        <v>379.673</v>
      </c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>
        <v>7607.8869999999997</v>
      </c>
      <c r="AT53" t="s">
        <v>169</v>
      </c>
      <c r="AU53" s="6">
        <f t="shared" ref="AU53:BF53" si="89">(0)/7607.887</f>
        <v>0</v>
      </c>
      <c r="AV53" s="6">
        <f t="shared" si="89"/>
        <v>0</v>
      </c>
      <c r="AW53" s="6">
        <f t="shared" si="89"/>
        <v>0</v>
      </c>
      <c r="AX53" s="6">
        <f t="shared" si="89"/>
        <v>0</v>
      </c>
      <c r="AY53" s="6">
        <f t="shared" si="89"/>
        <v>0</v>
      </c>
      <c r="AZ53" s="6">
        <f t="shared" si="89"/>
        <v>0</v>
      </c>
      <c r="BA53" s="6">
        <f t="shared" si="89"/>
        <v>0</v>
      </c>
      <c r="BB53" s="6">
        <f t="shared" si="89"/>
        <v>0</v>
      </c>
      <c r="BC53" s="6">
        <f t="shared" si="89"/>
        <v>0</v>
      </c>
      <c r="BD53" s="6">
        <f t="shared" si="89"/>
        <v>0</v>
      </c>
      <c r="BE53" s="6">
        <f t="shared" si="89"/>
        <v>0</v>
      </c>
      <c r="BF53" s="6">
        <f t="shared" si="89"/>
        <v>0</v>
      </c>
      <c r="BG53" s="6">
        <v>8.1783549098455319E-4</v>
      </c>
      <c r="BH53" s="6">
        <f>(0)/7607.887</f>
        <v>0</v>
      </c>
      <c r="BI53" s="6">
        <f>(0)/7607.887</f>
        <v>0</v>
      </c>
      <c r="BJ53" s="6">
        <f>(0)/7607.887</f>
        <v>0</v>
      </c>
      <c r="BK53" s="6">
        <f>(0)/7607.887</f>
        <v>0</v>
      </c>
      <c r="BL53" s="6">
        <v>0.94927698058606813</v>
      </c>
      <c r="BM53" s="6">
        <f t="shared" ref="BM53:BU53" si="90">(0)/7607.887</f>
        <v>0</v>
      </c>
      <c r="BN53" s="6">
        <f t="shared" si="90"/>
        <v>0</v>
      </c>
      <c r="BO53" s="6">
        <f t="shared" si="90"/>
        <v>0</v>
      </c>
      <c r="BP53" s="6">
        <f t="shared" si="90"/>
        <v>0</v>
      </c>
      <c r="BQ53" s="6">
        <f t="shared" si="90"/>
        <v>0</v>
      </c>
      <c r="BR53" s="6">
        <f t="shared" si="90"/>
        <v>0</v>
      </c>
      <c r="BS53" s="6">
        <f t="shared" si="90"/>
        <v>0</v>
      </c>
      <c r="BT53" s="6">
        <f t="shared" si="90"/>
        <v>0</v>
      </c>
      <c r="BU53" s="6">
        <f t="shared" si="90"/>
        <v>0</v>
      </c>
      <c r="BV53" s="6">
        <v>4.9905183922947335E-2</v>
      </c>
      <c r="BW53" s="6">
        <f t="shared" ref="BW53:CH53" si="91">(0)/7607.887</f>
        <v>0</v>
      </c>
      <c r="BX53" s="6">
        <f t="shared" si="91"/>
        <v>0</v>
      </c>
      <c r="BY53" s="6">
        <f t="shared" si="91"/>
        <v>0</v>
      </c>
      <c r="BZ53" s="6">
        <f t="shared" si="91"/>
        <v>0</v>
      </c>
      <c r="CA53" s="6">
        <f t="shared" si="91"/>
        <v>0</v>
      </c>
      <c r="CB53" s="6">
        <f t="shared" si="91"/>
        <v>0</v>
      </c>
      <c r="CC53" s="6">
        <f t="shared" si="91"/>
        <v>0</v>
      </c>
      <c r="CD53" s="6">
        <f t="shared" si="91"/>
        <v>0</v>
      </c>
      <c r="CE53" s="6">
        <f t="shared" si="91"/>
        <v>0</v>
      </c>
      <c r="CF53" s="6">
        <f t="shared" si="91"/>
        <v>0</v>
      </c>
      <c r="CG53" s="6">
        <f t="shared" si="91"/>
        <v>0</v>
      </c>
      <c r="CH53" s="6">
        <f t="shared" si="91"/>
        <v>0</v>
      </c>
      <c r="CI53">
        <f>0</f>
        <v>0</v>
      </c>
      <c r="CJ53">
        <v>7607.8869999999997</v>
      </c>
    </row>
    <row r="54" spans="1:88" x14ac:dyDescent="0.25">
      <c r="A54" s="4" t="s">
        <v>238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>
        <v>2146.1579999999999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>
        <v>2146.1579999999999</v>
      </c>
      <c r="AT54" t="s">
        <v>238</v>
      </c>
      <c r="AU54" s="6">
        <f t="shared" ref="AU54:BK54" si="92">(0)/2146.158</f>
        <v>0</v>
      </c>
      <c r="AV54" s="6">
        <f t="shared" si="92"/>
        <v>0</v>
      </c>
      <c r="AW54" s="6">
        <f t="shared" si="92"/>
        <v>0</v>
      </c>
      <c r="AX54" s="6">
        <f t="shared" si="92"/>
        <v>0</v>
      </c>
      <c r="AY54" s="6">
        <f t="shared" si="92"/>
        <v>0</v>
      </c>
      <c r="AZ54" s="6">
        <f t="shared" si="92"/>
        <v>0</v>
      </c>
      <c r="BA54" s="6">
        <f t="shared" si="92"/>
        <v>0</v>
      </c>
      <c r="BB54" s="6">
        <f t="shared" si="92"/>
        <v>0</v>
      </c>
      <c r="BC54" s="6">
        <f t="shared" si="92"/>
        <v>0</v>
      </c>
      <c r="BD54" s="6">
        <f t="shared" si="92"/>
        <v>0</v>
      </c>
      <c r="BE54" s="6">
        <f t="shared" si="92"/>
        <v>0</v>
      </c>
      <c r="BF54" s="6">
        <f t="shared" si="92"/>
        <v>0</v>
      </c>
      <c r="BG54" s="6">
        <f t="shared" si="92"/>
        <v>0</v>
      </c>
      <c r="BH54" s="6">
        <f t="shared" si="92"/>
        <v>0</v>
      </c>
      <c r="BI54" s="6">
        <f t="shared" si="92"/>
        <v>0</v>
      </c>
      <c r="BJ54" s="6">
        <f t="shared" si="92"/>
        <v>0</v>
      </c>
      <c r="BK54" s="6">
        <f t="shared" si="92"/>
        <v>0</v>
      </c>
      <c r="BL54" s="6">
        <v>1</v>
      </c>
      <c r="BM54" s="6">
        <f t="shared" ref="BM54:CH54" si="93">(0)/2146.158</f>
        <v>0</v>
      </c>
      <c r="BN54" s="6">
        <f t="shared" si="93"/>
        <v>0</v>
      </c>
      <c r="BO54" s="6">
        <f t="shared" si="93"/>
        <v>0</v>
      </c>
      <c r="BP54" s="6">
        <f t="shared" si="93"/>
        <v>0</v>
      </c>
      <c r="BQ54" s="6">
        <f t="shared" si="93"/>
        <v>0</v>
      </c>
      <c r="BR54" s="6">
        <f t="shared" si="93"/>
        <v>0</v>
      </c>
      <c r="BS54" s="6">
        <f t="shared" si="93"/>
        <v>0</v>
      </c>
      <c r="BT54" s="6">
        <f t="shared" si="93"/>
        <v>0</v>
      </c>
      <c r="BU54" s="6">
        <f t="shared" si="93"/>
        <v>0</v>
      </c>
      <c r="BV54" s="6">
        <f t="shared" si="93"/>
        <v>0</v>
      </c>
      <c r="BW54" s="6">
        <f t="shared" si="93"/>
        <v>0</v>
      </c>
      <c r="BX54" s="6">
        <f t="shared" si="93"/>
        <v>0</v>
      </c>
      <c r="BY54" s="6">
        <f t="shared" si="93"/>
        <v>0</v>
      </c>
      <c r="BZ54" s="6">
        <f t="shared" si="93"/>
        <v>0</v>
      </c>
      <c r="CA54" s="6">
        <f t="shared" si="93"/>
        <v>0</v>
      </c>
      <c r="CB54" s="6">
        <f t="shared" si="93"/>
        <v>0</v>
      </c>
      <c r="CC54" s="6">
        <f t="shared" si="93"/>
        <v>0</v>
      </c>
      <c r="CD54" s="6">
        <f t="shared" si="93"/>
        <v>0</v>
      </c>
      <c r="CE54" s="6">
        <f t="shared" si="93"/>
        <v>0</v>
      </c>
      <c r="CF54" s="6">
        <f t="shared" si="93"/>
        <v>0</v>
      </c>
      <c r="CG54" s="6">
        <f t="shared" si="93"/>
        <v>0</v>
      </c>
      <c r="CH54" s="6">
        <f t="shared" si="93"/>
        <v>0</v>
      </c>
      <c r="CI54">
        <f>0</f>
        <v>0</v>
      </c>
      <c r="CJ54">
        <v>2146.1579999999999</v>
      </c>
    </row>
    <row r="55" spans="1:88" x14ac:dyDescent="0.25">
      <c r="A55" s="4" t="s">
        <v>134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>
        <v>53.019999999999996</v>
      </c>
      <c r="M55" s="5">
        <v>8.0279999999999987</v>
      </c>
      <c r="N55" s="5">
        <v>14.553000000000001</v>
      </c>
      <c r="O55" s="5"/>
      <c r="P55" s="5"/>
      <c r="Q55" s="5"/>
      <c r="R55" s="5"/>
      <c r="S55" s="5">
        <v>0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>
        <v>75.600999999999999</v>
      </c>
      <c r="AT55" t="s">
        <v>134</v>
      </c>
      <c r="AU55" s="6">
        <f t="shared" ref="AU55:BD55" si="94">(0)/75.601</f>
        <v>0</v>
      </c>
      <c r="AV55" s="6">
        <f t="shared" si="94"/>
        <v>0</v>
      </c>
      <c r="AW55" s="6">
        <f t="shared" si="94"/>
        <v>0</v>
      </c>
      <c r="AX55" s="6">
        <f t="shared" si="94"/>
        <v>0</v>
      </c>
      <c r="AY55" s="6">
        <f t="shared" si="94"/>
        <v>0</v>
      </c>
      <c r="AZ55" s="6">
        <f t="shared" si="94"/>
        <v>0</v>
      </c>
      <c r="BA55" s="6">
        <f t="shared" si="94"/>
        <v>0</v>
      </c>
      <c r="BB55" s="6">
        <f t="shared" si="94"/>
        <v>0</v>
      </c>
      <c r="BC55" s="6">
        <f t="shared" si="94"/>
        <v>0</v>
      </c>
      <c r="BD55" s="6">
        <f t="shared" si="94"/>
        <v>0</v>
      </c>
      <c r="BE55" s="6">
        <v>0.70131347468948824</v>
      </c>
      <c r="BF55" s="6">
        <v>0.10618907157312732</v>
      </c>
      <c r="BG55" s="6">
        <v>0.19249745373738444</v>
      </c>
      <c r="BH55" s="6">
        <f>(0)/75.601</f>
        <v>0</v>
      </c>
      <c r="BI55" s="6">
        <f>(0)/75.601</f>
        <v>0</v>
      </c>
      <c r="BJ55" s="6">
        <f>(0)/75.601</f>
        <v>0</v>
      </c>
      <c r="BK55" s="6">
        <f>(0)/75.601</f>
        <v>0</v>
      </c>
      <c r="BL55" s="6">
        <v>0</v>
      </c>
      <c r="BM55" s="6">
        <f t="shared" ref="BM55:CH55" si="95">(0)/75.601</f>
        <v>0</v>
      </c>
      <c r="BN55" s="6">
        <f t="shared" si="95"/>
        <v>0</v>
      </c>
      <c r="BO55" s="6">
        <f t="shared" si="95"/>
        <v>0</v>
      </c>
      <c r="BP55" s="6">
        <f t="shared" si="95"/>
        <v>0</v>
      </c>
      <c r="BQ55" s="6">
        <f t="shared" si="95"/>
        <v>0</v>
      </c>
      <c r="BR55" s="6">
        <f t="shared" si="95"/>
        <v>0</v>
      </c>
      <c r="BS55" s="6">
        <f t="shared" si="95"/>
        <v>0</v>
      </c>
      <c r="BT55" s="6">
        <f t="shared" si="95"/>
        <v>0</v>
      </c>
      <c r="BU55" s="6">
        <f t="shared" si="95"/>
        <v>0</v>
      </c>
      <c r="BV55" s="6">
        <f t="shared" si="95"/>
        <v>0</v>
      </c>
      <c r="BW55" s="6">
        <f t="shared" si="95"/>
        <v>0</v>
      </c>
      <c r="BX55" s="6">
        <f t="shared" si="95"/>
        <v>0</v>
      </c>
      <c r="BY55" s="6">
        <f t="shared" si="95"/>
        <v>0</v>
      </c>
      <c r="BZ55" s="6">
        <f t="shared" si="95"/>
        <v>0</v>
      </c>
      <c r="CA55" s="6">
        <f t="shared" si="95"/>
        <v>0</v>
      </c>
      <c r="CB55" s="6">
        <f t="shared" si="95"/>
        <v>0</v>
      </c>
      <c r="CC55" s="6">
        <f t="shared" si="95"/>
        <v>0</v>
      </c>
      <c r="CD55" s="6">
        <f t="shared" si="95"/>
        <v>0</v>
      </c>
      <c r="CE55" s="6">
        <f t="shared" si="95"/>
        <v>0</v>
      </c>
      <c r="CF55" s="6">
        <f t="shared" si="95"/>
        <v>0</v>
      </c>
      <c r="CG55" s="6">
        <f t="shared" si="95"/>
        <v>0</v>
      </c>
      <c r="CH55" s="6">
        <f t="shared" si="95"/>
        <v>0</v>
      </c>
      <c r="CI55">
        <f>0</f>
        <v>0</v>
      </c>
      <c r="CJ55">
        <v>75.600999999999999</v>
      </c>
    </row>
    <row r="56" spans="1:88" x14ac:dyDescent="0.25">
      <c r="A56" s="4" t="s">
        <v>137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>
        <v>542.25</v>
      </c>
      <c r="M56" s="5"/>
      <c r="N56" s="5">
        <v>214.137</v>
      </c>
      <c r="O56" s="5"/>
      <c r="P56" s="5"/>
      <c r="Q56" s="5"/>
      <c r="R56" s="5"/>
      <c r="S56" s="5">
        <v>7221.9920000000002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>
        <v>7978.3789999999999</v>
      </c>
      <c r="AT56" t="s">
        <v>137</v>
      </c>
      <c r="AU56" s="6">
        <f t="shared" ref="AU56:BD56" si="96">(0)/7978.379</f>
        <v>0</v>
      </c>
      <c r="AV56" s="6">
        <f t="shared" si="96"/>
        <v>0</v>
      </c>
      <c r="AW56" s="6">
        <f t="shared" si="96"/>
        <v>0</v>
      </c>
      <c r="AX56" s="6">
        <f t="shared" si="96"/>
        <v>0</v>
      </c>
      <c r="AY56" s="6">
        <f t="shared" si="96"/>
        <v>0</v>
      </c>
      <c r="AZ56" s="6">
        <f t="shared" si="96"/>
        <v>0</v>
      </c>
      <c r="BA56" s="6">
        <f t="shared" si="96"/>
        <v>0</v>
      </c>
      <c r="BB56" s="6">
        <f t="shared" si="96"/>
        <v>0</v>
      </c>
      <c r="BC56" s="6">
        <f t="shared" si="96"/>
        <v>0</v>
      </c>
      <c r="BD56" s="6">
        <f t="shared" si="96"/>
        <v>0</v>
      </c>
      <c r="BE56" s="6">
        <v>6.7964933729019392E-2</v>
      </c>
      <c r="BF56" s="6">
        <f>(0)/7978.379</f>
        <v>0</v>
      </c>
      <c r="BG56" s="6">
        <v>2.6839662542980224E-2</v>
      </c>
      <c r="BH56" s="6">
        <f>(0)/7978.379</f>
        <v>0</v>
      </c>
      <c r="BI56" s="6">
        <f>(0)/7978.379</f>
        <v>0</v>
      </c>
      <c r="BJ56" s="6">
        <f>(0)/7978.379</f>
        <v>0</v>
      </c>
      <c r="BK56" s="6">
        <f>(0)/7978.379</f>
        <v>0</v>
      </c>
      <c r="BL56" s="6">
        <v>0.90519540372800045</v>
      </c>
      <c r="BM56" s="6">
        <f t="shared" ref="BM56:CH56" si="97">(0)/7978.379</f>
        <v>0</v>
      </c>
      <c r="BN56" s="6">
        <f t="shared" si="97"/>
        <v>0</v>
      </c>
      <c r="BO56" s="6">
        <f t="shared" si="97"/>
        <v>0</v>
      </c>
      <c r="BP56" s="6">
        <f t="shared" si="97"/>
        <v>0</v>
      </c>
      <c r="BQ56" s="6">
        <f t="shared" si="97"/>
        <v>0</v>
      </c>
      <c r="BR56" s="6">
        <f t="shared" si="97"/>
        <v>0</v>
      </c>
      <c r="BS56" s="6">
        <f t="shared" si="97"/>
        <v>0</v>
      </c>
      <c r="BT56" s="6">
        <f t="shared" si="97"/>
        <v>0</v>
      </c>
      <c r="BU56" s="6">
        <f t="shared" si="97"/>
        <v>0</v>
      </c>
      <c r="BV56" s="6">
        <f t="shared" si="97"/>
        <v>0</v>
      </c>
      <c r="BW56" s="6">
        <f t="shared" si="97"/>
        <v>0</v>
      </c>
      <c r="BX56" s="6">
        <f t="shared" si="97"/>
        <v>0</v>
      </c>
      <c r="BY56" s="6">
        <f t="shared" si="97"/>
        <v>0</v>
      </c>
      <c r="BZ56" s="6">
        <f t="shared" si="97"/>
        <v>0</v>
      </c>
      <c r="CA56" s="6">
        <f t="shared" si="97"/>
        <v>0</v>
      </c>
      <c r="CB56" s="6">
        <f t="shared" si="97"/>
        <v>0</v>
      </c>
      <c r="CC56" s="6">
        <f t="shared" si="97"/>
        <v>0</v>
      </c>
      <c r="CD56" s="6">
        <f t="shared" si="97"/>
        <v>0</v>
      </c>
      <c r="CE56" s="6">
        <f t="shared" si="97"/>
        <v>0</v>
      </c>
      <c r="CF56" s="6">
        <f t="shared" si="97"/>
        <v>0</v>
      </c>
      <c r="CG56" s="6">
        <f t="shared" si="97"/>
        <v>0</v>
      </c>
      <c r="CH56" s="6">
        <f t="shared" si="97"/>
        <v>0</v>
      </c>
      <c r="CI56">
        <f>0</f>
        <v>0</v>
      </c>
      <c r="CJ56">
        <v>7978.3789999999999</v>
      </c>
    </row>
    <row r="57" spans="1:88" x14ac:dyDescent="0.25">
      <c r="A57" s="4" t="s">
        <v>135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>
        <v>563.94000000000005</v>
      </c>
      <c r="M57" s="5"/>
      <c r="N57" s="5">
        <v>1.4850000000000001</v>
      </c>
      <c r="O57" s="5"/>
      <c r="P57" s="5"/>
      <c r="Q57" s="5"/>
      <c r="R57" s="5"/>
      <c r="S57" s="5">
        <v>7358.2560000000003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>
        <v>7923.6810000000005</v>
      </c>
      <c r="AT57" t="s">
        <v>135</v>
      </c>
      <c r="AU57" s="6">
        <f t="shared" ref="AU57:BD57" si="98">(0)/7923.681</f>
        <v>0</v>
      </c>
      <c r="AV57" s="6">
        <f t="shared" si="98"/>
        <v>0</v>
      </c>
      <c r="AW57" s="6">
        <f t="shared" si="98"/>
        <v>0</v>
      </c>
      <c r="AX57" s="6">
        <f t="shared" si="98"/>
        <v>0</v>
      </c>
      <c r="AY57" s="6">
        <f t="shared" si="98"/>
        <v>0</v>
      </c>
      <c r="AZ57" s="6">
        <f t="shared" si="98"/>
        <v>0</v>
      </c>
      <c r="BA57" s="6">
        <f t="shared" si="98"/>
        <v>0</v>
      </c>
      <c r="BB57" s="6">
        <f t="shared" si="98"/>
        <v>0</v>
      </c>
      <c r="BC57" s="6">
        <f t="shared" si="98"/>
        <v>0</v>
      </c>
      <c r="BD57" s="6">
        <f t="shared" si="98"/>
        <v>0</v>
      </c>
      <c r="BE57" s="6">
        <v>7.1171466897771374E-2</v>
      </c>
      <c r="BF57" s="6">
        <f>(0)/7923.681</f>
        <v>0</v>
      </c>
      <c r="BG57" s="6">
        <v>1.8741289559738713E-4</v>
      </c>
      <c r="BH57" s="6">
        <f>(0)/7923.681</f>
        <v>0</v>
      </c>
      <c r="BI57" s="6">
        <f>(0)/7923.681</f>
        <v>0</v>
      </c>
      <c r="BJ57" s="6">
        <f>(0)/7923.681</f>
        <v>0</v>
      </c>
      <c r="BK57" s="6">
        <f>(0)/7923.681</f>
        <v>0</v>
      </c>
      <c r="BL57" s="6">
        <v>0.92864112020663125</v>
      </c>
      <c r="BM57" s="6">
        <f t="shared" ref="BM57:CH57" si="99">(0)/7923.681</f>
        <v>0</v>
      </c>
      <c r="BN57" s="6">
        <f t="shared" si="99"/>
        <v>0</v>
      </c>
      <c r="BO57" s="6">
        <f t="shared" si="99"/>
        <v>0</v>
      </c>
      <c r="BP57" s="6">
        <f t="shared" si="99"/>
        <v>0</v>
      </c>
      <c r="BQ57" s="6">
        <f t="shared" si="99"/>
        <v>0</v>
      </c>
      <c r="BR57" s="6">
        <f t="shared" si="99"/>
        <v>0</v>
      </c>
      <c r="BS57" s="6">
        <f t="shared" si="99"/>
        <v>0</v>
      </c>
      <c r="BT57" s="6">
        <f t="shared" si="99"/>
        <v>0</v>
      </c>
      <c r="BU57" s="6">
        <f t="shared" si="99"/>
        <v>0</v>
      </c>
      <c r="BV57" s="6">
        <f t="shared" si="99"/>
        <v>0</v>
      </c>
      <c r="BW57" s="6">
        <f t="shared" si="99"/>
        <v>0</v>
      </c>
      <c r="BX57" s="6">
        <f t="shared" si="99"/>
        <v>0</v>
      </c>
      <c r="BY57" s="6">
        <f t="shared" si="99"/>
        <v>0</v>
      </c>
      <c r="BZ57" s="6">
        <f t="shared" si="99"/>
        <v>0</v>
      </c>
      <c r="CA57" s="6">
        <f t="shared" si="99"/>
        <v>0</v>
      </c>
      <c r="CB57" s="6">
        <f t="shared" si="99"/>
        <v>0</v>
      </c>
      <c r="CC57" s="6">
        <f t="shared" si="99"/>
        <v>0</v>
      </c>
      <c r="CD57" s="6">
        <f t="shared" si="99"/>
        <v>0</v>
      </c>
      <c r="CE57" s="6">
        <f t="shared" si="99"/>
        <v>0</v>
      </c>
      <c r="CF57" s="6">
        <f t="shared" si="99"/>
        <v>0</v>
      </c>
      <c r="CG57" s="6">
        <f t="shared" si="99"/>
        <v>0</v>
      </c>
      <c r="CH57" s="6">
        <f t="shared" si="99"/>
        <v>0</v>
      </c>
      <c r="CI57">
        <f>0</f>
        <v>0</v>
      </c>
      <c r="CJ57">
        <v>7923.6810000000005</v>
      </c>
    </row>
    <row r="58" spans="1:88" x14ac:dyDescent="0.25">
      <c r="A58" s="4" t="s">
        <v>136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>
        <v>21.689999999999998</v>
      </c>
      <c r="M58" s="5"/>
      <c r="N58" s="5"/>
      <c r="O58" s="5"/>
      <c r="P58" s="5"/>
      <c r="Q58" s="5"/>
      <c r="R58" s="5"/>
      <c r="S58" s="5">
        <v>2112.0920000000001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>
        <v>2133.7820000000002</v>
      </c>
      <c r="AT58" t="s">
        <v>136</v>
      </c>
      <c r="AU58" s="6">
        <f t="shared" ref="AU58:BD58" si="100">(0)/2133.782</f>
        <v>0</v>
      </c>
      <c r="AV58" s="6">
        <f t="shared" si="100"/>
        <v>0</v>
      </c>
      <c r="AW58" s="6">
        <f t="shared" si="100"/>
        <v>0</v>
      </c>
      <c r="AX58" s="6">
        <f t="shared" si="100"/>
        <v>0</v>
      </c>
      <c r="AY58" s="6">
        <f t="shared" si="100"/>
        <v>0</v>
      </c>
      <c r="AZ58" s="6">
        <f t="shared" si="100"/>
        <v>0</v>
      </c>
      <c r="BA58" s="6">
        <f t="shared" si="100"/>
        <v>0</v>
      </c>
      <c r="BB58" s="6">
        <f t="shared" si="100"/>
        <v>0</v>
      </c>
      <c r="BC58" s="6">
        <f t="shared" si="100"/>
        <v>0</v>
      </c>
      <c r="BD58" s="6">
        <f t="shared" si="100"/>
        <v>0</v>
      </c>
      <c r="BE58" s="6">
        <v>1.016504966299275E-2</v>
      </c>
      <c r="BF58" s="6">
        <f t="shared" ref="BF58:BK58" si="101">(0)/2133.782</f>
        <v>0</v>
      </c>
      <c r="BG58" s="6">
        <f t="shared" si="101"/>
        <v>0</v>
      </c>
      <c r="BH58" s="6">
        <f t="shared" si="101"/>
        <v>0</v>
      </c>
      <c r="BI58" s="6">
        <f t="shared" si="101"/>
        <v>0</v>
      </c>
      <c r="BJ58" s="6">
        <f t="shared" si="101"/>
        <v>0</v>
      </c>
      <c r="BK58" s="6">
        <f t="shared" si="101"/>
        <v>0</v>
      </c>
      <c r="BL58" s="6">
        <v>0.98983495033700719</v>
      </c>
      <c r="BM58" s="6">
        <f t="shared" ref="BM58:CH58" si="102">(0)/2133.782</f>
        <v>0</v>
      </c>
      <c r="BN58" s="6">
        <f t="shared" si="102"/>
        <v>0</v>
      </c>
      <c r="BO58" s="6">
        <f t="shared" si="102"/>
        <v>0</v>
      </c>
      <c r="BP58" s="6">
        <f t="shared" si="102"/>
        <v>0</v>
      </c>
      <c r="BQ58" s="6">
        <f t="shared" si="102"/>
        <v>0</v>
      </c>
      <c r="BR58" s="6">
        <f t="shared" si="102"/>
        <v>0</v>
      </c>
      <c r="BS58" s="6">
        <f t="shared" si="102"/>
        <v>0</v>
      </c>
      <c r="BT58" s="6">
        <f t="shared" si="102"/>
        <v>0</v>
      </c>
      <c r="BU58" s="6">
        <f t="shared" si="102"/>
        <v>0</v>
      </c>
      <c r="BV58" s="6">
        <f t="shared" si="102"/>
        <v>0</v>
      </c>
      <c r="BW58" s="6">
        <f t="shared" si="102"/>
        <v>0</v>
      </c>
      <c r="BX58" s="6">
        <f t="shared" si="102"/>
        <v>0</v>
      </c>
      <c r="BY58" s="6">
        <f t="shared" si="102"/>
        <v>0</v>
      </c>
      <c r="BZ58" s="6">
        <f t="shared" si="102"/>
        <v>0</v>
      </c>
      <c r="CA58" s="6">
        <f t="shared" si="102"/>
        <v>0</v>
      </c>
      <c r="CB58" s="6">
        <f t="shared" si="102"/>
        <v>0</v>
      </c>
      <c r="CC58" s="6">
        <f t="shared" si="102"/>
        <v>0</v>
      </c>
      <c r="CD58" s="6">
        <f t="shared" si="102"/>
        <v>0</v>
      </c>
      <c r="CE58" s="6">
        <f t="shared" si="102"/>
        <v>0</v>
      </c>
      <c r="CF58" s="6">
        <f t="shared" si="102"/>
        <v>0</v>
      </c>
      <c r="CG58" s="6">
        <f t="shared" si="102"/>
        <v>0</v>
      </c>
      <c r="CH58" s="6">
        <f t="shared" si="102"/>
        <v>0</v>
      </c>
      <c r="CI58">
        <f>0</f>
        <v>0</v>
      </c>
      <c r="CJ58">
        <v>2133.7820000000002</v>
      </c>
    </row>
    <row r="59" spans="1:88" x14ac:dyDescent="0.25">
      <c r="A59" s="4" t="s">
        <v>75</v>
      </c>
      <c r="B59" s="5"/>
      <c r="C59" s="5"/>
      <c r="D59" s="5"/>
      <c r="E59" s="5"/>
      <c r="F59" s="5"/>
      <c r="G59" s="5"/>
      <c r="H59" s="5">
        <v>9</v>
      </c>
      <c r="I59" s="5"/>
      <c r="J59" s="5"/>
      <c r="K59" s="5">
        <v>19</v>
      </c>
      <c r="L59" s="5">
        <v>248.23</v>
      </c>
      <c r="M59" s="5">
        <v>2034.308</v>
      </c>
      <c r="N59" s="5"/>
      <c r="O59" s="5">
        <v>78.025999999999996</v>
      </c>
      <c r="P59" s="5"/>
      <c r="Q59" s="5">
        <v>397.25400000000002</v>
      </c>
      <c r="R59" s="5">
        <v>242.08</v>
      </c>
      <c r="S59" s="5">
        <v>0</v>
      </c>
      <c r="T59" s="5">
        <v>156.768</v>
      </c>
      <c r="U59" s="5"/>
      <c r="V59" s="5"/>
      <c r="W59" s="5"/>
      <c r="X59" s="5"/>
      <c r="Y59" s="5">
        <v>163.08699999999999</v>
      </c>
      <c r="Z59" s="5"/>
      <c r="AA59" s="5"/>
      <c r="AB59" s="5"/>
      <c r="AC59" s="5">
        <v>11.73</v>
      </c>
      <c r="AD59" s="5">
        <v>596</v>
      </c>
      <c r="AE59" s="5"/>
      <c r="AF59" s="5"/>
      <c r="AG59" s="5"/>
      <c r="AH59" s="5">
        <v>12.996</v>
      </c>
      <c r="AI59" s="5"/>
      <c r="AJ59" s="5"/>
      <c r="AK59" s="5">
        <v>10.458</v>
      </c>
      <c r="AL59" s="5"/>
      <c r="AM59" s="5"/>
      <c r="AN59" s="5">
        <v>45.185000000000002</v>
      </c>
      <c r="AO59" s="5"/>
      <c r="AP59" s="5"/>
      <c r="AQ59" s="5">
        <v>4024.1219999999998</v>
      </c>
      <c r="AT59" t="s">
        <v>75</v>
      </c>
      <c r="AU59" s="6">
        <f t="shared" ref="AU59:AZ59" si="103">(0)/4024.122</f>
        <v>0</v>
      </c>
      <c r="AV59" s="6">
        <f t="shared" si="103"/>
        <v>0</v>
      </c>
      <c r="AW59" s="6">
        <f t="shared" si="103"/>
        <v>0</v>
      </c>
      <c r="AX59" s="6">
        <f t="shared" si="103"/>
        <v>0</v>
      </c>
      <c r="AY59" s="6">
        <f t="shared" si="103"/>
        <v>0</v>
      </c>
      <c r="AZ59" s="6">
        <f t="shared" si="103"/>
        <v>0</v>
      </c>
      <c r="BA59" s="6">
        <v>2.2365127101017317E-3</v>
      </c>
      <c r="BB59" s="6">
        <f>(0)/4024.122</f>
        <v>0</v>
      </c>
      <c r="BC59" s="6">
        <f>(0)/4024.122</f>
        <v>0</v>
      </c>
      <c r="BD59" s="6">
        <v>4.7215268324369893E-3</v>
      </c>
      <c r="BE59" s="6">
        <v>6.1685505558728093E-2</v>
      </c>
      <c r="BF59" s="6">
        <v>0.5055284109179593</v>
      </c>
      <c r="BG59" s="6">
        <f>(0)/4024.122</f>
        <v>0</v>
      </c>
      <c r="BH59" s="6">
        <v>1.9389571190933076E-2</v>
      </c>
      <c r="BI59" s="6">
        <f>(0)/4024.122</f>
        <v>0</v>
      </c>
      <c r="BJ59" s="6">
        <v>9.8718180015417031E-2</v>
      </c>
      <c r="BK59" s="6">
        <v>6.0157221873491915E-2</v>
      </c>
      <c r="BL59" s="6">
        <v>0</v>
      </c>
      <c r="BM59" s="6">
        <v>3.8957069393025359E-2</v>
      </c>
      <c r="BN59" s="6">
        <f>(0)/4024.122</f>
        <v>0</v>
      </c>
      <c r="BO59" s="6">
        <f>(0)/4024.122</f>
        <v>0</v>
      </c>
      <c r="BP59" s="6">
        <f>(0)/4024.122</f>
        <v>0</v>
      </c>
      <c r="BQ59" s="6">
        <f>(0)/4024.122</f>
        <v>0</v>
      </c>
      <c r="BR59" s="6">
        <v>4.0527349816929008E-2</v>
      </c>
      <c r="BS59" s="6">
        <f>(0)/4024.122</f>
        <v>0</v>
      </c>
      <c r="BT59" s="6">
        <f>(0)/4024.122</f>
        <v>0</v>
      </c>
      <c r="BU59" s="6">
        <f>(0)/4024.122</f>
        <v>0</v>
      </c>
      <c r="BV59" s="6">
        <v>2.9149215654992568E-3</v>
      </c>
      <c r="BW59" s="6">
        <v>0.14810684169118132</v>
      </c>
      <c r="BX59" s="6">
        <f>(0)/4024.122</f>
        <v>0</v>
      </c>
      <c r="BY59" s="6">
        <f>(0)/4024.122</f>
        <v>0</v>
      </c>
      <c r="BZ59" s="6">
        <f>(0)/4024.122</f>
        <v>0</v>
      </c>
      <c r="CA59" s="6">
        <v>3.2295243533869006E-3</v>
      </c>
      <c r="CB59" s="6">
        <f>(0)/4024.122</f>
        <v>0</v>
      </c>
      <c r="CC59" s="6">
        <f>(0)/4024.122</f>
        <v>0</v>
      </c>
      <c r="CD59" s="6">
        <v>2.5988277691382121E-3</v>
      </c>
      <c r="CE59" s="6">
        <f>(0)/4024.122</f>
        <v>0</v>
      </c>
      <c r="CF59" s="6">
        <f>(0)/4024.122</f>
        <v>0</v>
      </c>
      <c r="CG59" s="6">
        <v>1.1228536311771861E-2</v>
      </c>
      <c r="CH59" s="6">
        <f>(0)/4024.122</f>
        <v>0</v>
      </c>
      <c r="CI59">
        <f>0</f>
        <v>0</v>
      </c>
      <c r="CJ59">
        <v>4024.1219999999998</v>
      </c>
    </row>
    <row r="60" spans="1:88" x14ac:dyDescent="0.25">
      <c r="A60" s="4" t="s">
        <v>266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>
        <v>5.1120000000000001</v>
      </c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>
        <v>5.1120000000000001</v>
      </c>
      <c r="AT60" t="s">
        <v>266</v>
      </c>
      <c r="AU60" s="6">
        <f t="shared" ref="AU60:BQ60" si="104">(0)/5.112</f>
        <v>0</v>
      </c>
      <c r="AV60" s="6">
        <f t="shared" si="104"/>
        <v>0</v>
      </c>
      <c r="AW60" s="6">
        <f t="shared" si="104"/>
        <v>0</v>
      </c>
      <c r="AX60" s="6">
        <f t="shared" si="104"/>
        <v>0</v>
      </c>
      <c r="AY60" s="6">
        <f t="shared" si="104"/>
        <v>0</v>
      </c>
      <c r="AZ60" s="6">
        <f t="shared" si="104"/>
        <v>0</v>
      </c>
      <c r="BA60" s="6">
        <f t="shared" si="104"/>
        <v>0</v>
      </c>
      <c r="BB60" s="6">
        <f t="shared" si="104"/>
        <v>0</v>
      </c>
      <c r="BC60" s="6">
        <f t="shared" si="104"/>
        <v>0</v>
      </c>
      <c r="BD60" s="6">
        <f t="shared" si="104"/>
        <v>0</v>
      </c>
      <c r="BE60" s="6">
        <f t="shared" si="104"/>
        <v>0</v>
      </c>
      <c r="BF60" s="6">
        <f t="shared" si="104"/>
        <v>0</v>
      </c>
      <c r="BG60" s="6">
        <f t="shared" si="104"/>
        <v>0</v>
      </c>
      <c r="BH60" s="6">
        <f t="shared" si="104"/>
        <v>0</v>
      </c>
      <c r="BI60" s="6">
        <f t="shared" si="104"/>
        <v>0</v>
      </c>
      <c r="BJ60" s="6">
        <f t="shared" si="104"/>
        <v>0</v>
      </c>
      <c r="BK60" s="6">
        <f t="shared" si="104"/>
        <v>0</v>
      </c>
      <c r="BL60" s="6">
        <f t="shared" si="104"/>
        <v>0</v>
      </c>
      <c r="BM60" s="6">
        <f t="shared" si="104"/>
        <v>0</v>
      </c>
      <c r="BN60" s="6">
        <f t="shared" si="104"/>
        <v>0</v>
      </c>
      <c r="BO60" s="6">
        <f t="shared" si="104"/>
        <v>0</v>
      </c>
      <c r="BP60" s="6">
        <f t="shared" si="104"/>
        <v>0</v>
      </c>
      <c r="BQ60" s="6">
        <f t="shared" si="104"/>
        <v>0</v>
      </c>
      <c r="BR60" s="6">
        <v>1</v>
      </c>
      <c r="BS60" s="6">
        <f t="shared" ref="BS60:CH60" si="105">(0)/5.112</f>
        <v>0</v>
      </c>
      <c r="BT60" s="6">
        <f t="shared" si="105"/>
        <v>0</v>
      </c>
      <c r="BU60" s="6">
        <f t="shared" si="105"/>
        <v>0</v>
      </c>
      <c r="BV60" s="6">
        <f t="shared" si="105"/>
        <v>0</v>
      </c>
      <c r="BW60" s="6">
        <f t="shared" si="105"/>
        <v>0</v>
      </c>
      <c r="BX60" s="6">
        <f t="shared" si="105"/>
        <v>0</v>
      </c>
      <c r="BY60" s="6">
        <f t="shared" si="105"/>
        <v>0</v>
      </c>
      <c r="BZ60" s="6">
        <f t="shared" si="105"/>
        <v>0</v>
      </c>
      <c r="CA60" s="6">
        <f t="shared" si="105"/>
        <v>0</v>
      </c>
      <c r="CB60" s="6">
        <f t="shared" si="105"/>
        <v>0</v>
      </c>
      <c r="CC60" s="6">
        <f t="shared" si="105"/>
        <v>0</v>
      </c>
      <c r="CD60" s="6">
        <f t="shared" si="105"/>
        <v>0</v>
      </c>
      <c r="CE60" s="6">
        <f t="shared" si="105"/>
        <v>0</v>
      </c>
      <c r="CF60" s="6">
        <f t="shared" si="105"/>
        <v>0</v>
      </c>
      <c r="CG60" s="6">
        <f t="shared" si="105"/>
        <v>0</v>
      </c>
      <c r="CH60" s="6">
        <f t="shared" si="105"/>
        <v>0</v>
      </c>
      <c r="CI60">
        <f>0</f>
        <v>0</v>
      </c>
      <c r="CJ60">
        <v>5.1120000000000001</v>
      </c>
    </row>
    <row r="61" spans="1:88" x14ac:dyDescent="0.25">
      <c r="A61" s="4" t="s">
        <v>102</v>
      </c>
      <c r="B61" s="5"/>
      <c r="C61" s="5"/>
      <c r="D61" s="5"/>
      <c r="E61" s="5"/>
      <c r="F61" s="5"/>
      <c r="G61" s="5"/>
      <c r="H61" s="5"/>
      <c r="I61" s="5"/>
      <c r="J61" s="5"/>
      <c r="K61" s="5">
        <v>473.28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>
        <v>473.28</v>
      </c>
      <c r="AT61" t="s">
        <v>102</v>
      </c>
      <c r="AU61" s="6">
        <f t="shared" ref="AU61:BC61" si="106">(0)/473.28</f>
        <v>0</v>
      </c>
      <c r="AV61" s="6">
        <f t="shared" si="106"/>
        <v>0</v>
      </c>
      <c r="AW61" s="6">
        <f t="shared" si="106"/>
        <v>0</v>
      </c>
      <c r="AX61" s="6">
        <f t="shared" si="106"/>
        <v>0</v>
      </c>
      <c r="AY61" s="6">
        <f t="shared" si="106"/>
        <v>0</v>
      </c>
      <c r="AZ61" s="6">
        <f t="shared" si="106"/>
        <v>0</v>
      </c>
      <c r="BA61" s="6">
        <f t="shared" si="106"/>
        <v>0</v>
      </c>
      <c r="BB61" s="6">
        <f t="shared" si="106"/>
        <v>0</v>
      </c>
      <c r="BC61" s="6">
        <f t="shared" si="106"/>
        <v>0</v>
      </c>
      <c r="BD61" s="6">
        <v>1</v>
      </c>
      <c r="BE61" s="6">
        <f t="shared" ref="BE61:CH61" si="107">(0)/473.28</f>
        <v>0</v>
      </c>
      <c r="BF61" s="6">
        <f t="shared" si="107"/>
        <v>0</v>
      </c>
      <c r="BG61" s="6">
        <f t="shared" si="107"/>
        <v>0</v>
      </c>
      <c r="BH61" s="6">
        <f t="shared" si="107"/>
        <v>0</v>
      </c>
      <c r="BI61" s="6">
        <f t="shared" si="107"/>
        <v>0</v>
      </c>
      <c r="BJ61" s="6">
        <f t="shared" si="107"/>
        <v>0</v>
      </c>
      <c r="BK61" s="6">
        <f t="shared" si="107"/>
        <v>0</v>
      </c>
      <c r="BL61" s="6">
        <f t="shared" si="107"/>
        <v>0</v>
      </c>
      <c r="BM61" s="6">
        <f t="shared" si="107"/>
        <v>0</v>
      </c>
      <c r="BN61" s="6">
        <f t="shared" si="107"/>
        <v>0</v>
      </c>
      <c r="BO61" s="6">
        <f t="shared" si="107"/>
        <v>0</v>
      </c>
      <c r="BP61" s="6">
        <f t="shared" si="107"/>
        <v>0</v>
      </c>
      <c r="BQ61" s="6">
        <f t="shared" si="107"/>
        <v>0</v>
      </c>
      <c r="BR61" s="6">
        <f t="shared" si="107"/>
        <v>0</v>
      </c>
      <c r="BS61" s="6">
        <f t="shared" si="107"/>
        <v>0</v>
      </c>
      <c r="BT61" s="6">
        <f t="shared" si="107"/>
        <v>0</v>
      </c>
      <c r="BU61" s="6">
        <f t="shared" si="107"/>
        <v>0</v>
      </c>
      <c r="BV61" s="6">
        <f t="shared" si="107"/>
        <v>0</v>
      </c>
      <c r="BW61" s="6">
        <f t="shared" si="107"/>
        <v>0</v>
      </c>
      <c r="BX61" s="6">
        <f t="shared" si="107"/>
        <v>0</v>
      </c>
      <c r="BY61" s="6">
        <f t="shared" si="107"/>
        <v>0</v>
      </c>
      <c r="BZ61" s="6">
        <f t="shared" si="107"/>
        <v>0</v>
      </c>
      <c r="CA61" s="6">
        <f t="shared" si="107"/>
        <v>0</v>
      </c>
      <c r="CB61" s="6">
        <f t="shared" si="107"/>
        <v>0</v>
      </c>
      <c r="CC61" s="6">
        <f t="shared" si="107"/>
        <v>0</v>
      </c>
      <c r="CD61" s="6">
        <f t="shared" si="107"/>
        <v>0</v>
      </c>
      <c r="CE61" s="6">
        <f t="shared" si="107"/>
        <v>0</v>
      </c>
      <c r="CF61" s="6">
        <f t="shared" si="107"/>
        <v>0</v>
      </c>
      <c r="CG61" s="6">
        <f t="shared" si="107"/>
        <v>0</v>
      </c>
      <c r="CH61" s="6">
        <f t="shared" si="107"/>
        <v>0</v>
      </c>
      <c r="CI61">
        <f>0</f>
        <v>0</v>
      </c>
      <c r="CJ61">
        <v>473.28</v>
      </c>
    </row>
    <row r="62" spans="1:88" x14ac:dyDescent="0.25">
      <c r="A62" s="4" t="s">
        <v>138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>
        <v>12.05</v>
      </c>
      <c r="M62" s="5">
        <v>219.52500000000001</v>
      </c>
      <c r="N62" s="5">
        <v>23</v>
      </c>
      <c r="O62" s="5">
        <v>0</v>
      </c>
      <c r="P62" s="5"/>
      <c r="Q62" s="5"/>
      <c r="R62" s="5">
        <v>26.405999999999999</v>
      </c>
      <c r="S62" s="5">
        <v>0</v>
      </c>
      <c r="T62" s="5"/>
      <c r="U62" s="5"/>
      <c r="V62" s="5"/>
      <c r="W62" s="5"/>
      <c r="X62" s="5"/>
      <c r="Y62" s="5">
        <v>66.091999999999999</v>
      </c>
      <c r="Z62" s="5"/>
      <c r="AA62" s="5">
        <v>18.869999999999997</v>
      </c>
      <c r="AB62" s="5"/>
      <c r="AC62" s="5"/>
      <c r="AD62" s="5"/>
      <c r="AE62" s="5"/>
      <c r="AF62" s="5"/>
      <c r="AG62" s="5"/>
      <c r="AH62" s="5">
        <v>1957.3059999999996</v>
      </c>
      <c r="AI62" s="5"/>
      <c r="AJ62" s="5"/>
      <c r="AK62" s="5"/>
      <c r="AL62" s="5"/>
      <c r="AM62" s="5"/>
      <c r="AN62" s="5"/>
      <c r="AO62" s="5"/>
      <c r="AP62" s="5"/>
      <c r="AQ62" s="5">
        <v>2323.2489999999998</v>
      </c>
      <c r="AT62" t="s">
        <v>138</v>
      </c>
      <c r="AU62" s="6">
        <f t="shared" ref="AU62:BD62" si="108">(0)/2323.249</f>
        <v>0</v>
      </c>
      <c r="AV62" s="6">
        <f t="shared" si="108"/>
        <v>0</v>
      </c>
      <c r="AW62" s="6">
        <f t="shared" si="108"/>
        <v>0</v>
      </c>
      <c r="AX62" s="6">
        <f t="shared" si="108"/>
        <v>0</v>
      </c>
      <c r="AY62" s="6">
        <f t="shared" si="108"/>
        <v>0</v>
      </c>
      <c r="AZ62" s="6">
        <f t="shared" si="108"/>
        <v>0</v>
      </c>
      <c r="BA62" s="6">
        <f t="shared" si="108"/>
        <v>0</v>
      </c>
      <c r="BB62" s="6">
        <f t="shared" si="108"/>
        <v>0</v>
      </c>
      <c r="BC62" s="6">
        <f t="shared" si="108"/>
        <v>0</v>
      </c>
      <c r="BD62" s="6">
        <f t="shared" si="108"/>
        <v>0</v>
      </c>
      <c r="BE62" s="6">
        <v>5.1867018989355E-3</v>
      </c>
      <c r="BF62" s="6">
        <v>9.4490517374590507E-2</v>
      </c>
      <c r="BG62" s="6">
        <v>9.8999289357275099E-3</v>
      </c>
      <c r="BH62" s="6">
        <v>0</v>
      </c>
      <c r="BI62" s="6">
        <f>(0)/2323.249</f>
        <v>0</v>
      </c>
      <c r="BJ62" s="6">
        <f>(0)/2323.249</f>
        <v>0</v>
      </c>
      <c r="BK62" s="6">
        <v>1.1365979281600897E-2</v>
      </c>
      <c r="BL62" s="6">
        <v>0</v>
      </c>
      <c r="BM62" s="6">
        <f>(0)/2323.249</f>
        <v>0</v>
      </c>
      <c r="BN62" s="6">
        <f>(0)/2323.249</f>
        <v>0</v>
      </c>
      <c r="BO62" s="6">
        <f>(0)/2323.249</f>
        <v>0</v>
      </c>
      <c r="BP62" s="6">
        <f>(0)/2323.249</f>
        <v>0</v>
      </c>
      <c r="BQ62" s="6">
        <f>(0)/2323.249</f>
        <v>0</v>
      </c>
      <c r="BR62" s="6">
        <v>2.8448091444352286E-2</v>
      </c>
      <c r="BS62" s="6">
        <f>(0)/2323.249</f>
        <v>0</v>
      </c>
      <c r="BT62" s="6">
        <v>8.1222460442251336E-3</v>
      </c>
      <c r="BU62" s="6">
        <f t="shared" ref="BU62:BZ62" si="109">(0)/2323.249</f>
        <v>0</v>
      </c>
      <c r="BV62" s="6">
        <f t="shared" si="109"/>
        <v>0</v>
      </c>
      <c r="BW62" s="6">
        <f t="shared" si="109"/>
        <v>0</v>
      </c>
      <c r="BX62" s="6">
        <f t="shared" si="109"/>
        <v>0</v>
      </c>
      <c r="BY62" s="6">
        <f t="shared" si="109"/>
        <v>0</v>
      </c>
      <c r="BZ62" s="6">
        <f t="shared" si="109"/>
        <v>0</v>
      </c>
      <c r="CA62" s="6">
        <v>0.84248653502056803</v>
      </c>
      <c r="CB62" s="6">
        <f t="shared" ref="CB62:CH62" si="110">(0)/2323.249</f>
        <v>0</v>
      </c>
      <c r="CC62" s="6">
        <f t="shared" si="110"/>
        <v>0</v>
      </c>
      <c r="CD62" s="6">
        <f t="shared" si="110"/>
        <v>0</v>
      </c>
      <c r="CE62" s="6">
        <f t="shared" si="110"/>
        <v>0</v>
      </c>
      <c r="CF62" s="6">
        <f t="shared" si="110"/>
        <v>0</v>
      </c>
      <c r="CG62" s="6">
        <f t="shared" si="110"/>
        <v>0</v>
      </c>
      <c r="CH62" s="6">
        <f t="shared" si="110"/>
        <v>0</v>
      </c>
      <c r="CI62">
        <f>0</f>
        <v>0</v>
      </c>
      <c r="CJ62">
        <v>2323.2489999999998</v>
      </c>
    </row>
    <row r="63" spans="1:88" x14ac:dyDescent="0.25">
      <c r="A63" s="4" t="s">
        <v>279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>
        <v>4.0880000000000001</v>
      </c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>
        <v>4.0880000000000001</v>
      </c>
      <c r="AT63" t="s">
        <v>279</v>
      </c>
      <c r="AU63" s="6">
        <f t="shared" ref="AU63:BQ63" si="111">(0)/4.088</f>
        <v>0</v>
      </c>
      <c r="AV63" s="6">
        <f t="shared" si="111"/>
        <v>0</v>
      </c>
      <c r="AW63" s="6">
        <f t="shared" si="111"/>
        <v>0</v>
      </c>
      <c r="AX63" s="6">
        <f t="shared" si="111"/>
        <v>0</v>
      </c>
      <c r="AY63" s="6">
        <f t="shared" si="111"/>
        <v>0</v>
      </c>
      <c r="AZ63" s="6">
        <f t="shared" si="111"/>
        <v>0</v>
      </c>
      <c r="BA63" s="6">
        <f t="shared" si="111"/>
        <v>0</v>
      </c>
      <c r="BB63" s="6">
        <f t="shared" si="111"/>
        <v>0</v>
      </c>
      <c r="BC63" s="6">
        <f t="shared" si="111"/>
        <v>0</v>
      </c>
      <c r="BD63" s="6">
        <f t="shared" si="111"/>
        <v>0</v>
      </c>
      <c r="BE63" s="6">
        <f t="shared" si="111"/>
        <v>0</v>
      </c>
      <c r="BF63" s="6">
        <f t="shared" si="111"/>
        <v>0</v>
      </c>
      <c r="BG63" s="6">
        <f t="shared" si="111"/>
        <v>0</v>
      </c>
      <c r="BH63" s="6">
        <f t="shared" si="111"/>
        <v>0</v>
      </c>
      <c r="BI63" s="6">
        <f t="shared" si="111"/>
        <v>0</v>
      </c>
      <c r="BJ63" s="6">
        <f t="shared" si="111"/>
        <v>0</v>
      </c>
      <c r="BK63" s="6">
        <f t="shared" si="111"/>
        <v>0</v>
      </c>
      <c r="BL63" s="6">
        <f t="shared" si="111"/>
        <v>0</v>
      </c>
      <c r="BM63" s="6">
        <f t="shared" si="111"/>
        <v>0</v>
      </c>
      <c r="BN63" s="6">
        <f t="shared" si="111"/>
        <v>0</v>
      </c>
      <c r="BO63" s="6">
        <f t="shared" si="111"/>
        <v>0</v>
      </c>
      <c r="BP63" s="6">
        <f t="shared" si="111"/>
        <v>0</v>
      </c>
      <c r="BQ63" s="6">
        <f t="shared" si="111"/>
        <v>0</v>
      </c>
      <c r="BR63" s="6">
        <v>1</v>
      </c>
      <c r="BS63" s="6">
        <f t="shared" ref="BS63:CH63" si="112">(0)/4.088</f>
        <v>0</v>
      </c>
      <c r="BT63" s="6">
        <f t="shared" si="112"/>
        <v>0</v>
      </c>
      <c r="BU63" s="6">
        <f t="shared" si="112"/>
        <v>0</v>
      </c>
      <c r="BV63" s="6">
        <f t="shared" si="112"/>
        <v>0</v>
      </c>
      <c r="BW63" s="6">
        <f t="shared" si="112"/>
        <v>0</v>
      </c>
      <c r="BX63" s="6">
        <f t="shared" si="112"/>
        <v>0</v>
      </c>
      <c r="BY63" s="6">
        <f t="shared" si="112"/>
        <v>0</v>
      </c>
      <c r="BZ63" s="6">
        <f t="shared" si="112"/>
        <v>0</v>
      </c>
      <c r="CA63" s="6">
        <f t="shared" si="112"/>
        <v>0</v>
      </c>
      <c r="CB63" s="6">
        <f t="shared" si="112"/>
        <v>0</v>
      </c>
      <c r="CC63" s="6">
        <f t="shared" si="112"/>
        <v>0</v>
      </c>
      <c r="CD63" s="6">
        <f t="shared" si="112"/>
        <v>0</v>
      </c>
      <c r="CE63" s="6">
        <f t="shared" si="112"/>
        <v>0</v>
      </c>
      <c r="CF63" s="6">
        <f t="shared" si="112"/>
        <v>0</v>
      </c>
      <c r="CG63" s="6">
        <f t="shared" si="112"/>
        <v>0</v>
      </c>
      <c r="CH63" s="6">
        <f t="shared" si="112"/>
        <v>0</v>
      </c>
      <c r="CI63">
        <f>0</f>
        <v>0</v>
      </c>
      <c r="CJ63">
        <v>4.0880000000000001</v>
      </c>
    </row>
    <row r="64" spans="1:88" x14ac:dyDescent="0.25">
      <c r="A64" s="4" t="s">
        <v>106</v>
      </c>
      <c r="B64" s="5"/>
      <c r="C64" s="5"/>
      <c r="D64" s="5"/>
      <c r="E64" s="5"/>
      <c r="F64" s="5"/>
      <c r="G64" s="5"/>
      <c r="H64" s="5"/>
      <c r="I64" s="5"/>
      <c r="J64" s="5"/>
      <c r="K64" s="5">
        <v>26</v>
      </c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>
        <v>1491.81</v>
      </c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>
        <v>6.5720000000000001</v>
      </c>
      <c r="AL64" s="5"/>
      <c r="AM64" s="5"/>
      <c r="AN64" s="5"/>
      <c r="AO64" s="5"/>
      <c r="AP64" s="5"/>
      <c r="AQ64" s="5">
        <v>1524.3819999999998</v>
      </c>
      <c r="AT64" t="s">
        <v>106</v>
      </c>
      <c r="AU64" s="6">
        <f t="shared" ref="AU64:BC64" si="113">(0)/1524.382</f>
        <v>0</v>
      </c>
      <c r="AV64" s="6">
        <f t="shared" si="113"/>
        <v>0</v>
      </c>
      <c r="AW64" s="6">
        <f t="shared" si="113"/>
        <v>0</v>
      </c>
      <c r="AX64" s="6">
        <f t="shared" si="113"/>
        <v>0</v>
      </c>
      <c r="AY64" s="6">
        <f t="shared" si="113"/>
        <v>0</v>
      </c>
      <c r="AZ64" s="6">
        <f t="shared" si="113"/>
        <v>0</v>
      </c>
      <c r="BA64" s="6">
        <f t="shared" si="113"/>
        <v>0</v>
      </c>
      <c r="BB64" s="6">
        <f t="shared" si="113"/>
        <v>0</v>
      </c>
      <c r="BC64" s="6">
        <f t="shared" si="113"/>
        <v>0</v>
      </c>
      <c r="BD64" s="6">
        <v>1.7056092239346832E-2</v>
      </c>
      <c r="BE64" s="6">
        <f t="shared" ref="BE64:BQ64" si="114">(0)/1524.382</f>
        <v>0</v>
      </c>
      <c r="BF64" s="6">
        <f t="shared" si="114"/>
        <v>0</v>
      </c>
      <c r="BG64" s="6">
        <f t="shared" si="114"/>
        <v>0</v>
      </c>
      <c r="BH64" s="6">
        <f t="shared" si="114"/>
        <v>0</v>
      </c>
      <c r="BI64" s="6">
        <f t="shared" si="114"/>
        <v>0</v>
      </c>
      <c r="BJ64" s="6">
        <f t="shared" si="114"/>
        <v>0</v>
      </c>
      <c r="BK64" s="6">
        <f t="shared" si="114"/>
        <v>0</v>
      </c>
      <c r="BL64" s="6">
        <f t="shared" si="114"/>
        <v>0</v>
      </c>
      <c r="BM64" s="6">
        <f t="shared" si="114"/>
        <v>0</v>
      </c>
      <c r="BN64" s="6">
        <f t="shared" si="114"/>
        <v>0</v>
      </c>
      <c r="BO64" s="6">
        <f t="shared" si="114"/>
        <v>0</v>
      </c>
      <c r="BP64" s="6">
        <f t="shared" si="114"/>
        <v>0</v>
      </c>
      <c r="BQ64" s="6">
        <f t="shared" si="114"/>
        <v>0</v>
      </c>
      <c r="BR64" s="6">
        <v>0.97863265244538444</v>
      </c>
      <c r="BS64" s="6">
        <f t="shared" ref="BS64:CC64" si="115">(0)/1524.382</f>
        <v>0</v>
      </c>
      <c r="BT64" s="6">
        <f t="shared" si="115"/>
        <v>0</v>
      </c>
      <c r="BU64" s="6">
        <f t="shared" si="115"/>
        <v>0</v>
      </c>
      <c r="BV64" s="6">
        <f t="shared" si="115"/>
        <v>0</v>
      </c>
      <c r="BW64" s="6">
        <f t="shared" si="115"/>
        <v>0</v>
      </c>
      <c r="BX64" s="6">
        <f t="shared" si="115"/>
        <v>0</v>
      </c>
      <c r="BY64" s="6">
        <f t="shared" si="115"/>
        <v>0</v>
      </c>
      <c r="BZ64" s="6">
        <f t="shared" si="115"/>
        <v>0</v>
      </c>
      <c r="CA64" s="6">
        <f t="shared" si="115"/>
        <v>0</v>
      </c>
      <c r="CB64" s="6">
        <f t="shared" si="115"/>
        <v>0</v>
      </c>
      <c r="CC64" s="6">
        <f t="shared" si="115"/>
        <v>0</v>
      </c>
      <c r="CD64" s="6">
        <v>4.3112553152687451E-3</v>
      </c>
      <c r="CE64" s="6">
        <f>(0)/1524.382</f>
        <v>0</v>
      </c>
      <c r="CF64" s="6">
        <f>(0)/1524.382</f>
        <v>0</v>
      </c>
      <c r="CG64" s="6">
        <f>(0)/1524.382</f>
        <v>0</v>
      </c>
      <c r="CH64" s="6">
        <f>(0)/1524.382</f>
        <v>0</v>
      </c>
      <c r="CI64">
        <f>0</f>
        <v>0</v>
      </c>
      <c r="CJ64">
        <v>1524.3819999999998</v>
      </c>
    </row>
    <row r="65" spans="1:88" x14ac:dyDescent="0.25">
      <c r="A65" s="4" t="s">
        <v>11</v>
      </c>
      <c r="B65" s="5">
        <v>21.369</v>
      </c>
      <c r="C65" s="5"/>
      <c r="D65" s="5"/>
      <c r="E65" s="5"/>
      <c r="F65" s="5">
        <v>135.44999999999999</v>
      </c>
      <c r="G65" s="5">
        <v>2.8380000000000001</v>
      </c>
      <c r="H65" s="5"/>
      <c r="I65" s="5"/>
      <c r="J65" s="5"/>
      <c r="K65" s="5"/>
      <c r="L65" s="5"/>
      <c r="M65" s="5"/>
      <c r="N65" s="5">
        <v>69.265999999999991</v>
      </c>
      <c r="O65" s="5"/>
      <c r="P65" s="5"/>
      <c r="Q65" s="5"/>
      <c r="R65" s="5"/>
      <c r="S65" s="5"/>
      <c r="T65" s="5"/>
      <c r="U65" s="5">
        <v>3.9420000000000002</v>
      </c>
      <c r="V65" s="5"/>
      <c r="W65" s="5"/>
      <c r="X65" s="5">
        <v>1</v>
      </c>
      <c r="Y65" s="5">
        <v>1377.0029999999999</v>
      </c>
      <c r="Z65" s="5"/>
      <c r="AA65" s="5"/>
      <c r="AB65" s="5"/>
      <c r="AC65" s="5"/>
      <c r="AD65" s="5">
        <v>6.48</v>
      </c>
      <c r="AE65" s="5"/>
      <c r="AF65" s="5"/>
      <c r="AG65" s="5"/>
      <c r="AH65" s="5"/>
      <c r="AI65" s="5">
        <v>25.568000000000005</v>
      </c>
      <c r="AJ65" s="5"/>
      <c r="AK65" s="5">
        <v>134.648</v>
      </c>
      <c r="AL65" s="5"/>
      <c r="AM65" s="5">
        <v>8.9879999999999995</v>
      </c>
      <c r="AN65" s="5"/>
      <c r="AO65" s="5">
        <v>42</v>
      </c>
      <c r="AP65" s="5"/>
      <c r="AQ65" s="5">
        <v>1828.5519999999999</v>
      </c>
      <c r="AT65" t="s">
        <v>11</v>
      </c>
      <c r="AU65" s="6">
        <v>1.1686296041895446E-2</v>
      </c>
      <c r="AV65" s="6">
        <f>(0)/1828.552</f>
        <v>0</v>
      </c>
      <c r="AW65" s="6">
        <f>(0)/1828.552</f>
        <v>0</v>
      </c>
      <c r="AX65" s="6">
        <f>(0)/1828.552</f>
        <v>0</v>
      </c>
      <c r="AY65" s="6">
        <v>7.4075005796936585E-2</v>
      </c>
      <c r="AZ65" s="6">
        <v>1.552047740507243E-3</v>
      </c>
      <c r="BA65" s="6">
        <f t="shared" ref="BA65:BF65" si="116">(0)/1828.552</f>
        <v>0</v>
      </c>
      <c r="BB65" s="6">
        <f t="shared" si="116"/>
        <v>0</v>
      </c>
      <c r="BC65" s="6">
        <f t="shared" si="116"/>
        <v>0</v>
      </c>
      <c r="BD65" s="6">
        <f t="shared" si="116"/>
        <v>0</v>
      </c>
      <c r="BE65" s="6">
        <f t="shared" si="116"/>
        <v>0</v>
      </c>
      <c r="BF65" s="6">
        <f t="shared" si="116"/>
        <v>0</v>
      </c>
      <c r="BG65" s="6">
        <v>3.7880246227616168E-2</v>
      </c>
      <c r="BH65" s="6">
        <f t="shared" ref="BH65:BM65" si="117">(0)/1828.552</f>
        <v>0</v>
      </c>
      <c r="BI65" s="6">
        <f t="shared" si="117"/>
        <v>0</v>
      </c>
      <c r="BJ65" s="6">
        <f t="shared" si="117"/>
        <v>0</v>
      </c>
      <c r="BK65" s="6">
        <f t="shared" si="117"/>
        <v>0</v>
      </c>
      <c r="BL65" s="6">
        <f t="shared" si="117"/>
        <v>0</v>
      </c>
      <c r="BM65" s="6">
        <f t="shared" si="117"/>
        <v>0</v>
      </c>
      <c r="BN65" s="6">
        <v>2.1558041554191514E-3</v>
      </c>
      <c r="BO65" s="6">
        <f>(0)/1828.552</f>
        <v>0</v>
      </c>
      <c r="BP65" s="6">
        <f>(0)/1828.552</f>
        <v>0</v>
      </c>
      <c r="BQ65" s="6">
        <v>5.468808106086127E-4</v>
      </c>
      <c r="BR65" s="6">
        <v>0.75305651685049158</v>
      </c>
      <c r="BS65" s="6">
        <f>(0)/1828.552</f>
        <v>0</v>
      </c>
      <c r="BT65" s="6">
        <f>(0)/1828.552</f>
        <v>0</v>
      </c>
      <c r="BU65" s="6">
        <f>(0)/1828.552</f>
        <v>0</v>
      </c>
      <c r="BV65" s="6">
        <f>(0)/1828.552</f>
        <v>0</v>
      </c>
      <c r="BW65" s="6">
        <v>3.5437876527438109E-3</v>
      </c>
      <c r="BX65" s="6">
        <f>(0)/1828.552</f>
        <v>0</v>
      </c>
      <c r="BY65" s="6">
        <f>(0)/1828.552</f>
        <v>0</v>
      </c>
      <c r="BZ65" s="6">
        <f>(0)/1828.552</f>
        <v>0</v>
      </c>
      <c r="CA65" s="6">
        <f>(0)/1828.552</f>
        <v>0</v>
      </c>
      <c r="CB65" s="6">
        <v>1.3982648565641013E-2</v>
      </c>
      <c r="CC65" s="6">
        <f>(0)/1828.552</f>
        <v>0</v>
      </c>
      <c r="CD65" s="6">
        <v>7.3636407386828487E-2</v>
      </c>
      <c r="CE65" s="6">
        <f>(0)/1828.552</f>
        <v>0</v>
      </c>
      <c r="CF65" s="6">
        <v>4.915364725750211E-3</v>
      </c>
      <c r="CG65" s="6">
        <f>(0)/1828.552</f>
        <v>0</v>
      </c>
      <c r="CH65" s="6">
        <v>2.2968994045561734E-2</v>
      </c>
      <c r="CI65">
        <f>0</f>
        <v>0</v>
      </c>
      <c r="CJ65">
        <v>1828.5519999999999</v>
      </c>
    </row>
    <row r="66" spans="1:88" x14ac:dyDescent="0.25">
      <c r="A66" s="4" t="s">
        <v>92</v>
      </c>
      <c r="B66" s="5"/>
      <c r="C66" s="5"/>
      <c r="D66" s="5"/>
      <c r="E66" s="5"/>
      <c r="F66" s="5"/>
      <c r="G66" s="5"/>
      <c r="H66" s="5"/>
      <c r="I66" s="5">
        <v>4</v>
      </c>
      <c r="J66" s="5">
        <v>55</v>
      </c>
      <c r="K66" s="5">
        <v>45.738</v>
      </c>
      <c r="L66" s="5">
        <v>4.82</v>
      </c>
      <c r="M66" s="5"/>
      <c r="N66" s="5"/>
      <c r="O66" s="5"/>
      <c r="P66" s="5"/>
      <c r="Q66" s="5"/>
      <c r="R66" s="5"/>
      <c r="S66" s="5">
        <v>6.8019999999999996</v>
      </c>
      <c r="T66" s="5">
        <v>2</v>
      </c>
      <c r="U66" s="5"/>
      <c r="V66" s="5"/>
      <c r="W66" s="5"/>
      <c r="X66" s="5"/>
      <c r="Y66" s="5"/>
      <c r="Z66" s="5"/>
      <c r="AA66" s="5">
        <v>7.1400000000000006</v>
      </c>
      <c r="AB66" s="5"/>
      <c r="AC66" s="5">
        <v>25.529999999999998</v>
      </c>
      <c r="AD66" s="5"/>
      <c r="AE66" s="5"/>
      <c r="AF66" s="5"/>
      <c r="AG66" s="5">
        <v>9</v>
      </c>
      <c r="AH66" s="5"/>
      <c r="AI66" s="5"/>
      <c r="AJ66" s="5"/>
      <c r="AK66" s="5">
        <v>64.14200000000001</v>
      </c>
      <c r="AL66" s="5"/>
      <c r="AM66" s="5"/>
      <c r="AN66" s="5"/>
      <c r="AO66" s="5"/>
      <c r="AP66" s="5"/>
      <c r="AQ66" s="5">
        <v>224.17199999999997</v>
      </c>
      <c r="AT66" t="s">
        <v>92</v>
      </c>
      <c r="AU66" s="6">
        <f t="shared" ref="AU66:BA66" si="118">(0)/224.172</f>
        <v>0</v>
      </c>
      <c r="AV66" s="6">
        <f t="shared" si="118"/>
        <v>0</v>
      </c>
      <c r="AW66" s="6">
        <f t="shared" si="118"/>
        <v>0</v>
      </c>
      <c r="AX66" s="6">
        <f t="shared" si="118"/>
        <v>0</v>
      </c>
      <c r="AY66" s="6">
        <f t="shared" si="118"/>
        <v>0</v>
      </c>
      <c r="AZ66" s="6">
        <f t="shared" si="118"/>
        <v>0</v>
      </c>
      <c r="BA66" s="6">
        <f t="shared" si="118"/>
        <v>0</v>
      </c>
      <c r="BB66" s="6">
        <v>1.7843441643024108E-2</v>
      </c>
      <c r="BC66" s="6">
        <v>0.24534732259158148</v>
      </c>
      <c r="BD66" s="6">
        <v>0.20403083346715917</v>
      </c>
      <c r="BE66" s="6">
        <v>2.1501347179844053E-2</v>
      </c>
      <c r="BF66" s="6">
        <f t="shared" ref="BF66:BK66" si="119">(0)/224.172</f>
        <v>0</v>
      </c>
      <c r="BG66" s="6">
        <f t="shared" si="119"/>
        <v>0</v>
      </c>
      <c r="BH66" s="6">
        <f t="shared" si="119"/>
        <v>0</v>
      </c>
      <c r="BI66" s="6">
        <f t="shared" si="119"/>
        <v>0</v>
      </c>
      <c r="BJ66" s="6">
        <f t="shared" si="119"/>
        <v>0</v>
      </c>
      <c r="BK66" s="6">
        <f t="shared" si="119"/>
        <v>0</v>
      </c>
      <c r="BL66" s="6">
        <v>3.0342772513962495E-2</v>
      </c>
      <c r="BM66" s="6">
        <v>8.9217208215120539E-3</v>
      </c>
      <c r="BN66" s="6">
        <f t="shared" ref="BN66:BS66" si="120">(0)/224.172</f>
        <v>0</v>
      </c>
      <c r="BO66" s="6">
        <f t="shared" si="120"/>
        <v>0</v>
      </c>
      <c r="BP66" s="6">
        <f t="shared" si="120"/>
        <v>0</v>
      </c>
      <c r="BQ66" s="6">
        <f t="shared" si="120"/>
        <v>0</v>
      </c>
      <c r="BR66" s="6">
        <f t="shared" si="120"/>
        <v>0</v>
      </c>
      <c r="BS66" s="6">
        <f t="shared" si="120"/>
        <v>0</v>
      </c>
      <c r="BT66" s="6">
        <v>3.1850543332798034E-2</v>
      </c>
      <c r="BU66" s="6">
        <f>(0)/224.172</f>
        <v>0</v>
      </c>
      <c r="BV66" s="6">
        <v>0.11388576628660137</v>
      </c>
      <c r="BW66" s="6">
        <f>(0)/224.172</f>
        <v>0</v>
      </c>
      <c r="BX66" s="6">
        <f>(0)/224.172</f>
        <v>0</v>
      </c>
      <c r="BY66" s="6">
        <f>(0)/224.172</f>
        <v>0</v>
      </c>
      <c r="BZ66" s="6">
        <v>4.0147743696804246E-2</v>
      </c>
      <c r="CA66" s="6">
        <f>(0)/224.172</f>
        <v>0</v>
      </c>
      <c r="CB66" s="6">
        <f>(0)/224.172</f>
        <v>0</v>
      </c>
      <c r="CC66" s="6">
        <f>(0)/224.172</f>
        <v>0</v>
      </c>
      <c r="CD66" s="6">
        <v>0.28612850846671317</v>
      </c>
      <c r="CE66" s="6">
        <f>(0)/224.172</f>
        <v>0</v>
      </c>
      <c r="CF66" s="6">
        <f>(0)/224.172</f>
        <v>0</v>
      </c>
      <c r="CG66" s="6">
        <f>(0)/224.172</f>
        <v>0</v>
      </c>
      <c r="CH66" s="6">
        <f>(0)/224.172</f>
        <v>0</v>
      </c>
      <c r="CI66">
        <f>0</f>
        <v>0</v>
      </c>
      <c r="CJ66">
        <v>224.17199999999997</v>
      </c>
    </row>
    <row r="67" spans="1:88" x14ac:dyDescent="0.25">
      <c r="A67" s="4" t="s">
        <v>49</v>
      </c>
      <c r="B67" s="5"/>
      <c r="C67" s="5"/>
      <c r="D67" s="5"/>
      <c r="E67" s="5"/>
      <c r="F67" s="5"/>
      <c r="G67" s="5">
        <v>1.419</v>
      </c>
      <c r="H67" s="5">
        <v>205.68700000000001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>
        <v>3.1949999999999998</v>
      </c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>
        <v>210.30100000000002</v>
      </c>
      <c r="AT67" t="s">
        <v>49</v>
      </c>
      <c r="AU67" s="6">
        <f>(0)/210.301</f>
        <v>0</v>
      </c>
      <c r="AV67" s="6">
        <f>(0)/210.301</f>
        <v>0</v>
      </c>
      <c r="AW67" s="6">
        <f>(0)/210.301</f>
        <v>0</v>
      </c>
      <c r="AX67" s="6">
        <f>(0)/210.301</f>
        <v>0</v>
      </c>
      <c r="AY67" s="6">
        <f>(0)/210.301</f>
        <v>0</v>
      </c>
      <c r="AZ67" s="6">
        <v>6.7474714813529173E-3</v>
      </c>
      <c r="BA67" s="6">
        <v>0.97806001873505122</v>
      </c>
      <c r="BB67" s="6">
        <f t="shared" ref="BB67:BQ67" si="121">(0)/210.301</f>
        <v>0</v>
      </c>
      <c r="BC67" s="6">
        <f t="shared" si="121"/>
        <v>0</v>
      </c>
      <c r="BD67" s="6">
        <f t="shared" si="121"/>
        <v>0</v>
      </c>
      <c r="BE67" s="6">
        <f t="shared" si="121"/>
        <v>0</v>
      </c>
      <c r="BF67" s="6">
        <f t="shared" si="121"/>
        <v>0</v>
      </c>
      <c r="BG67" s="6">
        <f t="shared" si="121"/>
        <v>0</v>
      </c>
      <c r="BH67" s="6">
        <f t="shared" si="121"/>
        <v>0</v>
      </c>
      <c r="BI67" s="6">
        <f t="shared" si="121"/>
        <v>0</v>
      </c>
      <c r="BJ67" s="6">
        <f t="shared" si="121"/>
        <v>0</v>
      </c>
      <c r="BK67" s="6">
        <f t="shared" si="121"/>
        <v>0</v>
      </c>
      <c r="BL67" s="6">
        <f t="shared" si="121"/>
        <v>0</v>
      </c>
      <c r="BM67" s="6">
        <f t="shared" si="121"/>
        <v>0</v>
      </c>
      <c r="BN67" s="6">
        <f t="shared" si="121"/>
        <v>0</v>
      </c>
      <c r="BO67" s="6">
        <f t="shared" si="121"/>
        <v>0</v>
      </c>
      <c r="BP67" s="6">
        <f t="shared" si="121"/>
        <v>0</v>
      </c>
      <c r="BQ67" s="6">
        <f t="shared" si="121"/>
        <v>0</v>
      </c>
      <c r="BR67" s="6">
        <v>1.5192509783595891E-2</v>
      </c>
      <c r="BS67" s="6">
        <f t="shared" ref="BS67:CH67" si="122">(0)/210.301</f>
        <v>0</v>
      </c>
      <c r="BT67" s="6">
        <f t="shared" si="122"/>
        <v>0</v>
      </c>
      <c r="BU67" s="6">
        <f t="shared" si="122"/>
        <v>0</v>
      </c>
      <c r="BV67" s="6">
        <f t="shared" si="122"/>
        <v>0</v>
      </c>
      <c r="BW67" s="6">
        <f t="shared" si="122"/>
        <v>0</v>
      </c>
      <c r="BX67" s="6">
        <f t="shared" si="122"/>
        <v>0</v>
      </c>
      <c r="BY67" s="6">
        <f t="shared" si="122"/>
        <v>0</v>
      </c>
      <c r="BZ67" s="6">
        <f t="shared" si="122"/>
        <v>0</v>
      </c>
      <c r="CA67" s="6">
        <f t="shared" si="122"/>
        <v>0</v>
      </c>
      <c r="CB67" s="6">
        <f t="shared" si="122"/>
        <v>0</v>
      </c>
      <c r="CC67" s="6">
        <f t="shared" si="122"/>
        <v>0</v>
      </c>
      <c r="CD67" s="6">
        <f t="shared" si="122"/>
        <v>0</v>
      </c>
      <c r="CE67" s="6">
        <f t="shared" si="122"/>
        <v>0</v>
      </c>
      <c r="CF67" s="6">
        <f t="shared" si="122"/>
        <v>0</v>
      </c>
      <c r="CG67" s="6">
        <f t="shared" si="122"/>
        <v>0</v>
      </c>
      <c r="CH67" s="6">
        <f t="shared" si="122"/>
        <v>0</v>
      </c>
      <c r="CI67">
        <f>0</f>
        <v>0</v>
      </c>
      <c r="CJ67">
        <v>210.30100000000002</v>
      </c>
    </row>
    <row r="68" spans="1:88" x14ac:dyDescent="0.25">
      <c r="A68" s="4" t="s">
        <v>14</v>
      </c>
      <c r="B68" s="5"/>
      <c r="C68" s="5">
        <v>6</v>
      </c>
      <c r="D68" s="5"/>
      <c r="E68" s="5"/>
      <c r="F68" s="5"/>
      <c r="G68" s="5">
        <v>5.6760000000000002</v>
      </c>
      <c r="H68" s="5">
        <v>10</v>
      </c>
      <c r="I68" s="5"/>
      <c r="J68" s="5"/>
      <c r="K68" s="5">
        <v>12.401999999999999</v>
      </c>
      <c r="L68" s="5"/>
      <c r="M68" s="5"/>
      <c r="N68" s="5"/>
      <c r="O68" s="5"/>
      <c r="P68" s="5">
        <v>7.1959999999999997</v>
      </c>
      <c r="Q68" s="5"/>
      <c r="R68" s="5"/>
      <c r="S68" s="5">
        <v>0</v>
      </c>
      <c r="T68" s="5"/>
      <c r="U68" s="5"/>
      <c r="V68" s="5">
        <v>7.1959999999999997</v>
      </c>
      <c r="W68" s="5">
        <v>7.1959999999999997</v>
      </c>
      <c r="X68" s="5"/>
      <c r="Y68" s="5">
        <v>30.866000000000003</v>
      </c>
      <c r="Z68" s="5"/>
      <c r="AA68" s="5">
        <v>67.536000000000001</v>
      </c>
      <c r="AB68" s="5"/>
      <c r="AC68" s="5"/>
      <c r="AD68" s="5">
        <v>1.9359999999999999</v>
      </c>
      <c r="AE68" s="5">
        <v>5.23</v>
      </c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>
        <v>161.23399999999998</v>
      </c>
      <c r="AT68" t="s">
        <v>14</v>
      </c>
      <c r="AU68" s="6">
        <f>(0)/161.234</f>
        <v>0</v>
      </c>
      <c r="AV68" s="6">
        <v>3.7212994777776405E-2</v>
      </c>
      <c r="AW68" s="6">
        <f>(0)/161.234</f>
        <v>0</v>
      </c>
      <c r="AX68" s="6">
        <f>(0)/161.234</f>
        <v>0</v>
      </c>
      <c r="AY68" s="6">
        <f>(0)/161.234</f>
        <v>0</v>
      </c>
      <c r="AZ68" s="6">
        <v>3.5203493059776478E-2</v>
      </c>
      <c r="BA68" s="6">
        <v>6.202165796296067E-2</v>
      </c>
      <c r="BB68" s="6">
        <f>(0)/161.234</f>
        <v>0</v>
      </c>
      <c r="BC68" s="6">
        <f>(0)/161.234</f>
        <v>0</v>
      </c>
      <c r="BD68" s="6">
        <v>7.6919260205663822E-2</v>
      </c>
      <c r="BE68" s="6">
        <f>(0)/161.234</f>
        <v>0</v>
      </c>
      <c r="BF68" s="6">
        <f>(0)/161.234</f>
        <v>0</v>
      </c>
      <c r="BG68" s="6">
        <f>(0)/161.234</f>
        <v>0</v>
      </c>
      <c r="BH68" s="6">
        <f>(0)/161.234</f>
        <v>0</v>
      </c>
      <c r="BI68" s="6">
        <v>4.4630785070146499E-2</v>
      </c>
      <c r="BJ68" s="6">
        <f>(0)/161.234</f>
        <v>0</v>
      </c>
      <c r="BK68" s="6">
        <f>(0)/161.234</f>
        <v>0</v>
      </c>
      <c r="BL68" s="6">
        <v>0</v>
      </c>
      <c r="BM68" s="6">
        <f>(0)/161.234</f>
        <v>0</v>
      </c>
      <c r="BN68" s="6">
        <f>(0)/161.234</f>
        <v>0</v>
      </c>
      <c r="BO68" s="6">
        <v>4.4630785070146499E-2</v>
      </c>
      <c r="BP68" s="6">
        <v>4.4630785070146499E-2</v>
      </c>
      <c r="BQ68" s="6">
        <f>(0)/161.234</f>
        <v>0</v>
      </c>
      <c r="BR68" s="6">
        <v>0.19143604946847442</v>
      </c>
      <c r="BS68" s="6">
        <f>(0)/161.234</f>
        <v>0</v>
      </c>
      <c r="BT68" s="6">
        <v>0.4188694692186512</v>
      </c>
      <c r="BU68" s="6">
        <f>(0)/161.234</f>
        <v>0</v>
      </c>
      <c r="BV68" s="6">
        <f>(0)/161.234</f>
        <v>0</v>
      </c>
      <c r="BW68" s="6">
        <v>1.2007392981629186E-2</v>
      </c>
      <c r="BX68" s="6">
        <v>3.2437327114628434E-2</v>
      </c>
      <c r="BY68" s="6">
        <f t="shared" ref="BY68:CH68" si="123">(0)/161.234</f>
        <v>0</v>
      </c>
      <c r="BZ68" s="6">
        <f t="shared" si="123"/>
        <v>0</v>
      </c>
      <c r="CA68" s="6">
        <f t="shared" si="123"/>
        <v>0</v>
      </c>
      <c r="CB68" s="6">
        <f t="shared" si="123"/>
        <v>0</v>
      </c>
      <c r="CC68" s="6">
        <f t="shared" si="123"/>
        <v>0</v>
      </c>
      <c r="CD68" s="6">
        <f t="shared" si="123"/>
        <v>0</v>
      </c>
      <c r="CE68" s="6">
        <f t="shared" si="123"/>
        <v>0</v>
      </c>
      <c r="CF68" s="6">
        <f t="shared" si="123"/>
        <v>0</v>
      </c>
      <c r="CG68" s="6">
        <f t="shared" si="123"/>
        <v>0</v>
      </c>
      <c r="CH68" s="6">
        <f t="shared" si="123"/>
        <v>0</v>
      </c>
      <c r="CI68">
        <f>0</f>
        <v>0</v>
      </c>
      <c r="CJ68">
        <v>161.23399999999998</v>
      </c>
    </row>
    <row r="69" spans="1:88" x14ac:dyDescent="0.25">
      <c r="A69" s="4" t="s">
        <v>50</v>
      </c>
      <c r="B69" s="5"/>
      <c r="C69" s="5"/>
      <c r="D69" s="5"/>
      <c r="E69" s="5"/>
      <c r="F69" s="5"/>
      <c r="G69" s="5">
        <v>1.8920000000000001</v>
      </c>
      <c r="H69" s="5">
        <v>223.70299999999997</v>
      </c>
      <c r="I69" s="5"/>
      <c r="J69" s="5"/>
      <c r="K69" s="5"/>
      <c r="L69" s="5"/>
      <c r="M69" s="5"/>
      <c r="N69" s="5"/>
      <c r="O69" s="5">
        <v>11.505000000000001</v>
      </c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>
        <v>7.1400000000000006</v>
      </c>
      <c r="AB69" s="5"/>
      <c r="AC69" s="5"/>
      <c r="AD69" s="5">
        <v>63</v>
      </c>
      <c r="AE69" s="5"/>
      <c r="AF69" s="5">
        <v>254.321</v>
      </c>
      <c r="AG69" s="5"/>
      <c r="AH69" s="5"/>
      <c r="AI69" s="5"/>
      <c r="AJ69" s="5">
        <v>31.842000000000002</v>
      </c>
      <c r="AK69" s="5"/>
      <c r="AL69" s="5"/>
      <c r="AM69" s="5"/>
      <c r="AN69" s="5"/>
      <c r="AO69" s="5"/>
      <c r="AP69" s="5"/>
      <c r="AQ69" s="5">
        <v>593.40299999999991</v>
      </c>
      <c r="AT69" t="s">
        <v>50</v>
      </c>
      <c r="AU69" s="6">
        <f>(0)/593.403</f>
        <v>0</v>
      </c>
      <c r="AV69" s="6">
        <f>(0)/593.403</f>
        <v>0</v>
      </c>
      <c r="AW69" s="6">
        <f>(0)/593.403</f>
        <v>0</v>
      </c>
      <c r="AX69" s="6">
        <f>(0)/593.403</f>
        <v>0</v>
      </c>
      <c r="AY69" s="6">
        <f>(0)/593.403</f>
        <v>0</v>
      </c>
      <c r="AZ69" s="6">
        <v>3.1883896778411979E-3</v>
      </c>
      <c r="BA69" s="6">
        <v>0.37698326432458212</v>
      </c>
      <c r="BB69" s="6">
        <f t="shared" ref="BB69:BG69" si="124">(0)/593.403</f>
        <v>0</v>
      </c>
      <c r="BC69" s="6">
        <f t="shared" si="124"/>
        <v>0</v>
      </c>
      <c r="BD69" s="6">
        <f t="shared" si="124"/>
        <v>0</v>
      </c>
      <c r="BE69" s="6">
        <f t="shared" si="124"/>
        <v>0</v>
      </c>
      <c r="BF69" s="6">
        <f t="shared" si="124"/>
        <v>0</v>
      </c>
      <c r="BG69" s="6">
        <f t="shared" si="124"/>
        <v>0</v>
      </c>
      <c r="BH69" s="6">
        <v>1.9388172961714051E-2</v>
      </c>
      <c r="BI69" s="6">
        <f t="shared" ref="BI69:BS69" si="125">(0)/593.403</f>
        <v>0</v>
      </c>
      <c r="BJ69" s="6">
        <f t="shared" si="125"/>
        <v>0</v>
      </c>
      <c r="BK69" s="6">
        <f t="shared" si="125"/>
        <v>0</v>
      </c>
      <c r="BL69" s="6">
        <f t="shared" si="125"/>
        <v>0</v>
      </c>
      <c r="BM69" s="6">
        <f t="shared" si="125"/>
        <v>0</v>
      </c>
      <c r="BN69" s="6">
        <f t="shared" si="125"/>
        <v>0</v>
      </c>
      <c r="BO69" s="6">
        <f t="shared" si="125"/>
        <v>0</v>
      </c>
      <c r="BP69" s="6">
        <f t="shared" si="125"/>
        <v>0</v>
      </c>
      <c r="BQ69" s="6">
        <f t="shared" si="125"/>
        <v>0</v>
      </c>
      <c r="BR69" s="6">
        <f t="shared" si="125"/>
        <v>0</v>
      </c>
      <c r="BS69" s="6">
        <f t="shared" si="125"/>
        <v>0</v>
      </c>
      <c r="BT69" s="6">
        <v>1.2032295084453569E-2</v>
      </c>
      <c r="BU69" s="6">
        <f>(0)/593.403</f>
        <v>0</v>
      </c>
      <c r="BV69" s="6">
        <f>(0)/593.403</f>
        <v>0</v>
      </c>
      <c r="BW69" s="6">
        <v>0.10616730956870796</v>
      </c>
      <c r="BX69" s="6">
        <f>(0)/593.403</f>
        <v>0</v>
      </c>
      <c r="BY69" s="6">
        <v>0.42858057677497424</v>
      </c>
      <c r="BZ69" s="6">
        <f>(0)/593.403</f>
        <v>0</v>
      </c>
      <c r="CA69" s="6">
        <f>(0)/593.403</f>
        <v>0</v>
      </c>
      <c r="CB69" s="6">
        <f>(0)/593.403</f>
        <v>0</v>
      </c>
      <c r="CC69" s="6">
        <v>5.365999160772697E-2</v>
      </c>
      <c r="CD69" s="6">
        <f>(0)/593.403</f>
        <v>0</v>
      </c>
      <c r="CE69" s="6">
        <f>(0)/593.403</f>
        <v>0</v>
      </c>
      <c r="CF69" s="6">
        <f>(0)/593.403</f>
        <v>0</v>
      </c>
      <c r="CG69" s="6">
        <f>(0)/593.403</f>
        <v>0</v>
      </c>
      <c r="CH69" s="6">
        <f>(0)/593.403</f>
        <v>0</v>
      </c>
      <c r="CI69">
        <f>0</f>
        <v>0</v>
      </c>
      <c r="CJ69">
        <v>593.40299999999991</v>
      </c>
    </row>
    <row r="70" spans="1:88" x14ac:dyDescent="0.25">
      <c r="A70" s="4" t="s">
        <v>51</v>
      </c>
      <c r="B70" s="5"/>
      <c r="C70" s="5"/>
      <c r="D70" s="5"/>
      <c r="E70" s="5"/>
      <c r="F70" s="5"/>
      <c r="G70" s="5">
        <v>4.7300000000000004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>
        <v>4.7300000000000004</v>
      </c>
      <c r="AT70" t="s">
        <v>51</v>
      </c>
      <c r="AU70" s="6">
        <f>(0)/4.73</f>
        <v>0</v>
      </c>
      <c r="AV70" s="6">
        <f>(0)/4.73</f>
        <v>0</v>
      </c>
      <c r="AW70" s="6">
        <f>(0)/4.73</f>
        <v>0</v>
      </c>
      <c r="AX70" s="6">
        <f>(0)/4.73</f>
        <v>0</v>
      </c>
      <c r="AY70" s="6">
        <f>(0)/4.73</f>
        <v>0</v>
      </c>
      <c r="AZ70" s="6">
        <v>1</v>
      </c>
      <c r="BA70" s="6">
        <f t="shared" ref="BA70:CH70" si="126">(0)/4.73</f>
        <v>0</v>
      </c>
      <c r="BB70" s="6">
        <f t="shared" si="126"/>
        <v>0</v>
      </c>
      <c r="BC70" s="6">
        <f t="shared" si="126"/>
        <v>0</v>
      </c>
      <c r="BD70" s="6">
        <f t="shared" si="126"/>
        <v>0</v>
      </c>
      <c r="BE70" s="6">
        <f t="shared" si="126"/>
        <v>0</v>
      </c>
      <c r="BF70" s="6">
        <f t="shared" si="126"/>
        <v>0</v>
      </c>
      <c r="BG70" s="6">
        <f t="shared" si="126"/>
        <v>0</v>
      </c>
      <c r="BH70" s="6">
        <f t="shared" si="126"/>
        <v>0</v>
      </c>
      <c r="BI70" s="6">
        <f t="shared" si="126"/>
        <v>0</v>
      </c>
      <c r="BJ70" s="6">
        <f t="shared" si="126"/>
        <v>0</v>
      </c>
      <c r="BK70" s="6">
        <f t="shared" si="126"/>
        <v>0</v>
      </c>
      <c r="BL70" s="6">
        <f t="shared" si="126"/>
        <v>0</v>
      </c>
      <c r="BM70" s="6">
        <f t="shared" si="126"/>
        <v>0</v>
      </c>
      <c r="BN70" s="6">
        <f t="shared" si="126"/>
        <v>0</v>
      </c>
      <c r="BO70" s="6">
        <f t="shared" si="126"/>
        <v>0</v>
      </c>
      <c r="BP70" s="6">
        <f t="shared" si="126"/>
        <v>0</v>
      </c>
      <c r="BQ70" s="6">
        <f t="shared" si="126"/>
        <v>0</v>
      </c>
      <c r="BR70" s="6">
        <f t="shared" si="126"/>
        <v>0</v>
      </c>
      <c r="BS70" s="6">
        <f t="shared" si="126"/>
        <v>0</v>
      </c>
      <c r="BT70" s="6">
        <f t="shared" si="126"/>
        <v>0</v>
      </c>
      <c r="BU70" s="6">
        <f t="shared" si="126"/>
        <v>0</v>
      </c>
      <c r="BV70" s="6">
        <f t="shared" si="126"/>
        <v>0</v>
      </c>
      <c r="BW70" s="6">
        <f t="shared" si="126"/>
        <v>0</v>
      </c>
      <c r="BX70" s="6">
        <f t="shared" si="126"/>
        <v>0</v>
      </c>
      <c r="BY70" s="6">
        <f t="shared" si="126"/>
        <v>0</v>
      </c>
      <c r="BZ70" s="6">
        <f t="shared" si="126"/>
        <v>0</v>
      </c>
      <c r="CA70" s="6">
        <f t="shared" si="126"/>
        <v>0</v>
      </c>
      <c r="CB70" s="6">
        <f t="shared" si="126"/>
        <v>0</v>
      </c>
      <c r="CC70" s="6">
        <f t="shared" si="126"/>
        <v>0</v>
      </c>
      <c r="CD70" s="6">
        <f t="shared" si="126"/>
        <v>0</v>
      </c>
      <c r="CE70" s="6">
        <f t="shared" si="126"/>
        <v>0</v>
      </c>
      <c r="CF70" s="6">
        <f t="shared" si="126"/>
        <v>0</v>
      </c>
      <c r="CG70" s="6">
        <f t="shared" si="126"/>
        <v>0</v>
      </c>
      <c r="CH70" s="6">
        <f t="shared" si="126"/>
        <v>0</v>
      </c>
      <c r="CI70">
        <f>0</f>
        <v>0</v>
      </c>
      <c r="CJ70">
        <v>4.7300000000000004</v>
      </c>
    </row>
    <row r="71" spans="1:88" x14ac:dyDescent="0.25">
      <c r="A71" s="4" t="s">
        <v>56</v>
      </c>
      <c r="B71" s="5"/>
      <c r="C71" s="5"/>
      <c r="D71" s="5"/>
      <c r="E71" s="5"/>
      <c r="F71" s="5"/>
      <c r="G71" s="5">
        <v>256.36600000000004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>
        <v>256.36600000000004</v>
      </c>
      <c r="AT71" t="s">
        <v>56</v>
      </c>
      <c r="AU71" s="6">
        <f>(0)/256.366</f>
        <v>0</v>
      </c>
      <c r="AV71" s="6">
        <f>(0)/256.366</f>
        <v>0</v>
      </c>
      <c r="AW71" s="6">
        <f>(0)/256.366</f>
        <v>0</v>
      </c>
      <c r="AX71" s="6">
        <f>(0)/256.366</f>
        <v>0</v>
      </c>
      <c r="AY71" s="6">
        <f>(0)/256.366</f>
        <v>0</v>
      </c>
      <c r="AZ71" s="6">
        <v>1</v>
      </c>
      <c r="BA71" s="6">
        <f t="shared" ref="BA71:CH71" si="127">(0)/256.366</f>
        <v>0</v>
      </c>
      <c r="BB71" s="6">
        <f t="shared" si="127"/>
        <v>0</v>
      </c>
      <c r="BC71" s="6">
        <f t="shared" si="127"/>
        <v>0</v>
      </c>
      <c r="BD71" s="6">
        <f t="shared" si="127"/>
        <v>0</v>
      </c>
      <c r="BE71" s="6">
        <f t="shared" si="127"/>
        <v>0</v>
      </c>
      <c r="BF71" s="6">
        <f t="shared" si="127"/>
        <v>0</v>
      </c>
      <c r="BG71" s="6">
        <f t="shared" si="127"/>
        <v>0</v>
      </c>
      <c r="BH71" s="6">
        <f t="shared" si="127"/>
        <v>0</v>
      </c>
      <c r="BI71" s="6">
        <f t="shared" si="127"/>
        <v>0</v>
      </c>
      <c r="BJ71" s="6">
        <f t="shared" si="127"/>
        <v>0</v>
      </c>
      <c r="BK71" s="6">
        <f t="shared" si="127"/>
        <v>0</v>
      </c>
      <c r="BL71" s="6">
        <f t="shared" si="127"/>
        <v>0</v>
      </c>
      <c r="BM71" s="6">
        <f t="shared" si="127"/>
        <v>0</v>
      </c>
      <c r="BN71" s="6">
        <f t="shared" si="127"/>
        <v>0</v>
      </c>
      <c r="BO71" s="6">
        <f t="shared" si="127"/>
        <v>0</v>
      </c>
      <c r="BP71" s="6">
        <f t="shared" si="127"/>
        <v>0</v>
      </c>
      <c r="BQ71" s="6">
        <f t="shared" si="127"/>
        <v>0</v>
      </c>
      <c r="BR71" s="6">
        <f t="shared" si="127"/>
        <v>0</v>
      </c>
      <c r="BS71" s="6">
        <f t="shared" si="127"/>
        <v>0</v>
      </c>
      <c r="BT71" s="6">
        <f t="shared" si="127"/>
        <v>0</v>
      </c>
      <c r="BU71" s="6">
        <f t="shared" si="127"/>
        <v>0</v>
      </c>
      <c r="BV71" s="6">
        <f t="shared" si="127"/>
        <v>0</v>
      </c>
      <c r="BW71" s="6">
        <f t="shared" si="127"/>
        <v>0</v>
      </c>
      <c r="BX71" s="6">
        <f t="shared" si="127"/>
        <v>0</v>
      </c>
      <c r="BY71" s="6">
        <f t="shared" si="127"/>
        <v>0</v>
      </c>
      <c r="BZ71" s="6">
        <f t="shared" si="127"/>
        <v>0</v>
      </c>
      <c r="CA71" s="6">
        <f t="shared" si="127"/>
        <v>0</v>
      </c>
      <c r="CB71" s="6">
        <f t="shared" si="127"/>
        <v>0</v>
      </c>
      <c r="CC71" s="6">
        <f t="shared" si="127"/>
        <v>0</v>
      </c>
      <c r="CD71" s="6">
        <f t="shared" si="127"/>
        <v>0</v>
      </c>
      <c r="CE71" s="6">
        <f t="shared" si="127"/>
        <v>0</v>
      </c>
      <c r="CF71" s="6">
        <f t="shared" si="127"/>
        <v>0</v>
      </c>
      <c r="CG71" s="6">
        <f t="shared" si="127"/>
        <v>0</v>
      </c>
      <c r="CH71" s="6">
        <f t="shared" si="127"/>
        <v>0</v>
      </c>
      <c r="CI71">
        <f>0</f>
        <v>0</v>
      </c>
      <c r="CJ71">
        <v>256.36600000000004</v>
      </c>
    </row>
    <row r="72" spans="1:88" x14ac:dyDescent="0.25">
      <c r="A72" s="4" t="s">
        <v>53</v>
      </c>
      <c r="B72" s="5"/>
      <c r="C72" s="5"/>
      <c r="D72" s="5"/>
      <c r="E72" s="5"/>
      <c r="F72" s="5"/>
      <c r="G72" s="5">
        <v>2.3650000000000002</v>
      </c>
      <c r="H72" s="5"/>
      <c r="I72" s="5"/>
      <c r="J72" s="5"/>
      <c r="K72" s="5"/>
      <c r="L72" s="5"/>
      <c r="M72" s="5"/>
      <c r="N72" s="5"/>
      <c r="O72" s="5">
        <v>2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>
        <v>4.3650000000000002</v>
      </c>
      <c r="AT72" t="s">
        <v>53</v>
      </c>
      <c r="AU72" s="6">
        <f>(0)/4.365</f>
        <v>0</v>
      </c>
      <c r="AV72" s="6">
        <f>(0)/4.365</f>
        <v>0</v>
      </c>
      <c r="AW72" s="6">
        <f>(0)/4.365</f>
        <v>0</v>
      </c>
      <c r="AX72" s="6">
        <f>(0)/4.365</f>
        <v>0</v>
      </c>
      <c r="AY72" s="6">
        <f>(0)/4.365</f>
        <v>0</v>
      </c>
      <c r="AZ72" s="6">
        <v>0.54180985108820168</v>
      </c>
      <c r="BA72" s="6">
        <f t="shared" ref="BA72:BG72" si="128">(0)/4.365</f>
        <v>0</v>
      </c>
      <c r="BB72" s="6">
        <f t="shared" si="128"/>
        <v>0</v>
      </c>
      <c r="BC72" s="6">
        <f t="shared" si="128"/>
        <v>0</v>
      </c>
      <c r="BD72" s="6">
        <f t="shared" si="128"/>
        <v>0</v>
      </c>
      <c r="BE72" s="6">
        <f t="shared" si="128"/>
        <v>0</v>
      </c>
      <c r="BF72" s="6">
        <f t="shared" si="128"/>
        <v>0</v>
      </c>
      <c r="BG72" s="6">
        <f t="shared" si="128"/>
        <v>0</v>
      </c>
      <c r="BH72" s="6">
        <v>0.45819014891179838</v>
      </c>
      <c r="BI72" s="6">
        <f t="shared" ref="BI72:CH72" si="129">(0)/4.365</f>
        <v>0</v>
      </c>
      <c r="BJ72" s="6">
        <f t="shared" si="129"/>
        <v>0</v>
      </c>
      <c r="BK72" s="6">
        <f t="shared" si="129"/>
        <v>0</v>
      </c>
      <c r="BL72" s="6">
        <f t="shared" si="129"/>
        <v>0</v>
      </c>
      <c r="BM72" s="6">
        <f t="shared" si="129"/>
        <v>0</v>
      </c>
      <c r="BN72" s="6">
        <f t="shared" si="129"/>
        <v>0</v>
      </c>
      <c r="BO72" s="6">
        <f t="shared" si="129"/>
        <v>0</v>
      </c>
      <c r="BP72" s="6">
        <f t="shared" si="129"/>
        <v>0</v>
      </c>
      <c r="BQ72" s="6">
        <f t="shared" si="129"/>
        <v>0</v>
      </c>
      <c r="BR72" s="6">
        <f t="shared" si="129"/>
        <v>0</v>
      </c>
      <c r="BS72" s="6">
        <f t="shared" si="129"/>
        <v>0</v>
      </c>
      <c r="BT72" s="6">
        <f t="shared" si="129"/>
        <v>0</v>
      </c>
      <c r="BU72" s="6">
        <f t="shared" si="129"/>
        <v>0</v>
      </c>
      <c r="BV72" s="6">
        <f t="shared" si="129"/>
        <v>0</v>
      </c>
      <c r="BW72" s="6">
        <f t="shared" si="129"/>
        <v>0</v>
      </c>
      <c r="BX72" s="6">
        <f t="shared" si="129"/>
        <v>0</v>
      </c>
      <c r="BY72" s="6">
        <f t="shared" si="129"/>
        <v>0</v>
      </c>
      <c r="BZ72" s="6">
        <f t="shared" si="129"/>
        <v>0</v>
      </c>
      <c r="CA72" s="6">
        <f t="shared" si="129"/>
        <v>0</v>
      </c>
      <c r="CB72" s="6">
        <f t="shared" si="129"/>
        <v>0</v>
      </c>
      <c r="CC72" s="6">
        <f t="shared" si="129"/>
        <v>0</v>
      </c>
      <c r="CD72" s="6">
        <f t="shared" si="129"/>
        <v>0</v>
      </c>
      <c r="CE72" s="6">
        <f t="shared" si="129"/>
        <v>0</v>
      </c>
      <c r="CF72" s="6">
        <f t="shared" si="129"/>
        <v>0</v>
      </c>
      <c r="CG72" s="6">
        <f t="shared" si="129"/>
        <v>0</v>
      </c>
      <c r="CH72" s="6">
        <f t="shared" si="129"/>
        <v>0</v>
      </c>
      <c r="CI72">
        <f>0</f>
        <v>0</v>
      </c>
      <c r="CJ72">
        <v>4.3650000000000002</v>
      </c>
    </row>
    <row r="73" spans="1:88" x14ac:dyDescent="0.25">
      <c r="A73" s="4" t="s">
        <v>55</v>
      </c>
      <c r="B73" s="5"/>
      <c r="C73" s="5"/>
      <c r="D73" s="5"/>
      <c r="E73" s="5"/>
      <c r="F73" s="5"/>
      <c r="G73" s="5">
        <v>5.6760000000000002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>
        <v>5.6760000000000002</v>
      </c>
      <c r="AT73" t="s">
        <v>55</v>
      </c>
      <c r="AU73" s="6">
        <f>(0)/5.676</f>
        <v>0</v>
      </c>
      <c r="AV73" s="6">
        <f>(0)/5.676</f>
        <v>0</v>
      </c>
      <c r="AW73" s="6">
        <f>(0)/5.676</f>
        <v>0</v>
      </c>
      <c r="AX73" s="6">
        <f>(0)/5.676</f>
        <v>0</v>
      </c>
      <c r="AY73" s="6">
        <f>(0)/5.676</f>
        <v>0</v>
      </c>
      <c r="AZ73" s="6">
        <v>1</v>
      </c>
      <c r="BA73" s="6">
        <f t="shared" ref="BA73:CH73" si="130">(0)/5.676</f>
        <v>0</v>
      </c>
      <c r="BB73" s="6">
        <f t="shared" si="130"/>
        <v>0</v>
      </c>
      <c r="BC73" s="6">
        <f t="shared" si="130"/>
        <v>0</v>
      </c>
      <c r="BD73" s="6">
        <f t="shared" si="130"/>
        <v>0</v>
      </c>
      <c r="BE73" s="6">
        <f t="shared" si="130"/>
        <v>0</v>
      </c>
      <c r="BF73" s="6">
        <f t="shared" si="130"/>
        <v>0</v>
      </c>
      <c r="BG73" s="6">
        <f t="shared" si="130"/>
        <v>0</v>
      </c>
      <c r="BH73" s="6">
        <f t="shared" si="130"/>
        <v>0</v>
      </c>
      <c r="BI73" s="6">
        <f t="shared" si="130"/>
        <v>0</v>
      </c>
      <c r="BJ73" s="6">
        <f t="shared" si="130"/>
        <v>0</v>
      </c>
      <c r="BK73" s="6">
        <f t="shared" si="130"/>
        <v>0</v>
      </c>
      <c r="BL73" s="6">
        <f t="shared" si="130"/>
        <v>0</v>
      </c>
      <c r="BM73" s="6">
        <f t="shared" si="130"/>
        <v>0</v>
      </c>
      <c r="BN73" s="6">
        <f t="shared" si="130"/>
        <v>0</v>
      </c>
      <c r="BO73" s="6">
        <f t="shared" si="130"/>
        <v>0</v>
      </c>
      <c r="BP73" s="6">
        <f t="shared" si="130"/>
        <v>0</v>
      </c>
      <c r="BQ73" s="6">
        <f t="shared" si="130"/>
        <v>0</v>
      </c>
      <c r="BR73" s="6">
        <f t="shared" si="130"/>
        <v>0</v>
      </c>
      <c r="BS73" s="6">
        <f t="shared" si="130"/>
        <v>0</v>
      </c>
      <c r="BT73" s="6">
        <f t="shared" si="130"/>
        <v>0</v>
      </c>
      <c r="BU73" s="6">
        <f t="shared" si="130"/>
        <v>0</v>
      </c>
      <c r="BV73" s="6">
        <f t="shared" si="130"/>
        <v>0</v>
      </c>
      <c r="BW73" s="6">
        <f t="shared" si="130"/>
        <v>0</v>
      </c>
      <c r="BX73" s="6">
        <f t="shared" si="130"/>
        <v>0</v>
      </c>
      <c r="BY73" s="6">
        <f t="shared" si="130"/>
        <v>0</v>
      </c>
      <c r="BZ73" s="6">
        <f t="shared" si="130"/>
        <v>0</v>
      </c>
      <c r="CA73" s="6">
        <f t="shared" si="130"/>
        <v>0</v>
      </c>
      <c r="CB73" s="6">
        <f t="shared" si="130"/>
        <v>0</v>
      </c>
      <c r="CC73" s="6">
        <f t="shared" si="130"/>
        <v>0</v>
      </c>
      <c r="CD73" s="6">
        <f t="shared" si="130"/>
        <v>0</v>
      </c>
      <c r="CE73" s="6">
        <f t="shared" si="130"/>
        <v>0</v>
      </c>
      <c r="CF73" s="6">
        <f t="shared" si="130"/>
        <v>0</v>
      </c>
      <c r="CG73" s="6">
        <f t="shared" si="130"/>
        <v>0</v>
      </c>
      <c r="CH73" s="6">
        <f t="shared" si="130"/>
        <v>0</v>
      </c>
      <c r="CI73">
        <f>0</f>
        <v>0</v>
      </c>
      <c r="CJ73">
        <v>5.6760000000000002</v>
      </c>
    </row>
    <row r="74" spans="1:88" x14ac:dyDescent="0.25">
      <c r="A74" s="4" t="s">
        <v>224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>
        <v>11.770000000000001</v>
      </c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>
        <v>11.770000000000001</v>
      </c>
      <c r="AT74" t="s">
        <v>224</v>
      </c>
      <c r="AU74" s="6">
        <f t="shared" ref="AU74:BI74" si="131">(0)/11.77</f>
        <v>0</v>
      </c>
      <c r="AV74" s="6">
        <f t="shared" si="131"/>
        <v>0</v>
      </c>
      <c r="AW74" s="6">
        <f t="shared" si="131"/>
        <v>0</v>
      </c>
      <c r="AX74" s="6">
        <f t="shared" si="131"/>
        <v>0</v>
      </c>
      <c r="AY74" s="6">
        <f t="shared" si="131"/>
        <v>0</v>
      </c>
      <c r="AZ74" s="6">
        <f t="shared" si="131"/>
        <v>0</v>
      </c>
      <c r="BA74" s="6">
        <f t="shared" si="131"/>
        <v>0</v>
      </c>
      <c r="BB74" s="6">
        <f t="shared" si="131"/>
        <v>0</v>
      </c>
      <c r="BC74" s="6">
        <f t="shared" si="131"/>
        <v>0</v>
      </c>
      <c r="BD74" s="6">
        <f t="shared" si="131"/>
        <v>0</v>
      </c>
      <c r="BE74" s="6">
        <f t="shared" si="131"/>
        <v>0</v>
      </c>
      <c r="BF74" s="6">
        <f t="shared" si="131"/>
        <v>0</v>
      </c>
      <c r="BG74" s="6">
        <f t="shared" si="131"/>
        <v>0</v>
      </c>
      <c r="BH74" s="6">
        <f t="shared" si="131"/>
        <v>0</v>
      </c>
      <c r="BI74" s="6">
        <f t="shared" si="131"/>
        <v>0</v>
      </c>
      <c r="BJ74" s="6">
        <v>1</v>
      </c>
      <c r="BK74" s="6">
        <f t="shared" ref="BK74:CH74" si="132">(0)/11.77</f>
        <v>0</v>
      </c>
      <c r="BL74" s="6">
        <f t="shared" si="132"/>
        <v>0</v>
      </c>
      <c r="BM74" s="6">
        <f t="shared" si="132"/>
        <v>0</v>
      </c>
      <c r="BN74" s="6">
        <f t="shared" si="132"/>
        <v>0</v>
      </c>
      <c r="BO74" s="6">
        <f t="shared" si="132"/>
        <v>0</v>
      </c>
      <c r="BP74" s="6">
        <f t="shared" si="132"/>
        <v>0</v>
      </c>
      <c r="BQ74" s="6">
        <f t="shared" si="132"/>
        <v>0</v>
      </c>
      <c r="BR74" s="6">
        <f t="shared" si="132"/>
        <v>0</v>
      </c>
      <c r="BS74" s="6">
        <f t="shared" si="132"/>
        <v>0</v>
      </c>
      <c r="BT74" s="6">
        <f t="shared" si="132"/>
        <v>0</v>
      </c>
      <c r="BU74" s="6">
        <f t="shared" si="132"/>
        <v>0</v>
      </c>
      <c r="BV74" s="6">
        <f t="shared" si="132"/>
        <v>0</v>
      </c>
      <c r="BW74" s="6">
        <f t="shared" si="132"/>
        <v>0</v>
      </c>
      <c r="BX74" s="6">
        <f t="shared" si="132"/>
        <v>0</v>
      </c>
      <c r="BY74" s="6">
        <f t="shared" si="132"/>
        <v>0</v>
      </c>
      <c r="BZ74" s="6">
        <f t="shared" si="132"/>
        <v>0</v>
      </c>
      <c r="CA74" s="6">
        <f t="shared" si="132"/>
        <v>0</v>
      </c>
      <c r="CB74" s="6">
        <f t="shared" si="132"/>
        <v>0</v>
      </c>
      <c r="CC74" s="6">
        <f t="shared" si="132"/>
        <v>0</v>
      </c>
      <c r="CD74" s="6">
        <f t="shared" si="132"/>
        <v>0</v>
      </c>
      <c r="CE74" s="6">
        <f t="shared" si="132"/>
        <v>0</v>
      </c>
      <c r="CF74" s="6">
        <f t="shared" si="132"/>
        <v>0</v>
      </c>
      <c r="CG74" s="6">
        <f t="shared" si="132"/>
        <v>0</v>
      </c>
      <c r="CH74" s="6">
        <f t="shared" si="132"/>
        <v>0</v>
      </c>
      <c r="CI74">
        <f>0</f>
        <v>0</v>
      </c>
      <c r="CJ74">
        <v>11.770000000000001</v>
      </c>
    </row>
    <row r="75" spans="1:88" x14ac:dyDescent="0.25">
      <c r="A75" s="4" t="s">
        <v>54</v>
      </c>
      <c r="B75" s="5"/>
      <c r="C75" s="5"/>
      <c r="D75" s="5"/>
      <c r="E75" s="5"/>
      <c r="F75" s="5"/>
      <c r="G75" s="5">
        <v>6.149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>
        <v>6.149</v>
      </c>
      <c r="AT75" t="s">
        <v>54</v>
      </c>
      <c r="AU75" s="6">
        <f>(0)/6.149</f>
        <v>0</v>
      </c>
      <c r="AV75" s="6">
        <f>(0)/6.149</f>
        <v>0</v>
      </c>
      <c r="AW75" s="6">
        <f>(0)/6.149</f>
        <v>0</v>
      </c>
      <c r="AX75" s="6">
        <f>(0)/6.149</f>
        <v>0</v>
      </c>
      <c r="AY75" s="6">
        <f>(0)/6.149</f>
        <v>0</v>
      </c>
      <c r="AZ75" s="6">
        <v>1</v>
      </c>
      <c r="BA75" s="6">
        <f t="shared" ref="BA75:CH75" si="133">(0)/6.149</f>
        <v>0</v>
      </c>
      <c r="BB75" s="6">
        <f t="shared" si="133"/>
        <v>0</v>
      </c>
      <c r="BC75" s="6">
        <f t="shared" si="133"/>
        <v>0</v>
      </c>
      <c r="BD75" s="6">
        <f t="shared" si="133"/>
        <v>0</v>
      </c>
      <c r="BE75" s="6">
        <f t="shared" si="133"/>
        <v>0</v>
      </c>
      <c r="BF75" s="6">
        <f t="shared" si="133"/>
        <v>0</v>
      </c>
      <c r="BG75" s="6">
        <f t="shared" si="133"/>
        <v>0</v>
      </c>
      <c r="BH75" s="6">
        <f t="shared" si="133"/>
        <v>0</v>
      </c>
      <c r="BI75" s="6">
        <f t="shared" si="133"/>
        <v>0</v>
      </c>
      <c r="BJ75" s="6">
        <f t="shared" si="133"/>
        <v>0</v>
      </c>
      <c r="BK75" s="6">
        <f t="shared" si="133"/>
        <v>0</v>
      </c>
      <c r="BL75" s="6">
        <f t="shared" si="133"/>
        <v>0</v>
      </c>
      <c r="BM75" s="6">
        <f t="shared" si="133"/>
        <v>0</v>
      </c>
      <c r="BN75" s="6">
        <f t="shared" si="133"/>
        <v>0</v>
      </c>
      <c r="BO75" s="6">
        <f t="shared" si="133"/>
        <v>0</v>
      </c>
      <c r="BP75" s="6">
        <f t="shared" si="133"/>
        <v>0</v>
      </c>
      <c r="BQ75" s="6">
        <f t="shared" si="133"/>
        <v>0</v>
      </c>
      <c r="BR75" s="6">
        <f t="shared" si="133"/>
        <v>0</v>
      </c>
      <c r="BS75" s="6">
        <f t="shared" si="133"/>
        <v>0</v>
      </c>
      <c r="BT75" s="6">
        <f t="shared" si="133"/>
        <v>0</v>
      </c>
      <c r="BU75" s="6">
        <f t="shared" si="133"/>
        <v>0</v>
      </c>
      <c r="BV75" s="6">
        <f t="shared" si="133"/>
        <v>0</v>
      </c>
      <c r="BW75" s="6">
        <f t="shared" si="133"/>
        <v>0</v>
      </c>
      <c r="BX75" s="6">
        <f t="shared" si="133"/>
        <v>0</v>
      </c>
      <c r="BY75" s="6">
        <f t="shared" si="133"/>
        <v>0</v>
      </c>
      <c r="BZ75" s="6">
        <f t="shared" si="133"/>
        <v>0</v>
      </c>
      <c r="CA75" s="6">
        <f t="shared" si="133"/>
        <v>0</v>
      </c>
      <c r="CB75" s="6">
        <f t="shared" si="133"/>
        <v>0</v>
      </c>
      <c r="CC75" s="6">
        <f t="shared" si="133"/>
        <v>0</v>
      </c>
      <c r="CD75" s="6">
        <f t="shared" si="133"/>
        <v>0</v>
      </c>
      <c r="CE75" s="6">
        <f t="shared" si="133"/>
        <v>0</v>
      </c>
      <c r="CF75" s="6">
        <f t="shared" si="133"/>
        <v>0</v>
      </c>
      <c r="CG75" s="6">
        <f t="shared" si="133"/>
        <v>0</v>
      </c>
      <c r="CH75" s="6">
        <f t="shared" si="133"/>
        <v>0</v>
      </c>
      <c r="CI75">
        <f>0</f>
        <v>0</v>
      </c>
      <c r="CJ75">
        <v>6.149</v>
      </c>
    </row>
    <row r="76" spans="1:88" x14ac:dyDescent="0.25">
      <c r="A76" s="4" t="s">
        <v>223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>
        <v>10.208</v>
      </c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>
        <v>10.208</v>
      </c>
      <c r="AT76" t="s">
        <v>223</v>
      </c>
      <c r="AU76" s="6">
        <f t="shared" ref="AU76:BI76" si="134">(0)/10.208</f>
        <v>0</v>
      </c>
      <c r="AV76" s="6">
        <f t="shared" si="134"/>
        <v>0</v>
      </c>
      <c r="AW76" s="6">
        <f t="shared" si="134"/>
        <v>0</v>
      </c>
      <c r="AX76" s="6">
        <f t="shared" si="134"/>
        <v>0</v>
      </c>
      <c r="AY76" s="6">
        <f t="shared" si="134"/>
        <v>0</v>
      </c>
      <c r="AZ76" s="6">
        <f t="shared" si="134"/>
        <v>0</v>
      </c>
      <c r="BA76" s="6">
        <f t="shared" si="134"/>
        <v>0</v>
      </c>
      <c r="BB76" s="6">
        <f t="shared" si="134"/>
        <v>0</v>
      </c>
      <c r="BC76" s="6">
        <f t="shared" si="134"/>
        <v>0</v>
      </c>
      <c r="BD76" s="6">
        <f t="shared" si="134"/>
        <v>0</v>
      </c>
      <c r="BE76" s="6">
        <f t="shared" si="134"/>
        <v>0</v>
      </c>
      <c r="BF76" s="6">
        <f t="shared" si="134"/>
        <v>0</v>
      </c>
      <c r="BG76" s="6">
        <f t="shared" si="134"/>
        <v>0</v>
      </c>
      <c r="BH76" s="6">
        <f t="shared" si="134"/>
        <v>0</v>
      </c>
      <c r="BI76" s="6">
        <f t="shared" si="134"/>
        <v>0</v>
      </c>
      <c r="BJ76" s="6">
        <v>1</v>
      </c>
      <c r="BK76" s="6">
        <f t="shared" ref="BK76:CH76" si="135">(0)/10.208</f>
        <v>0</v>
      </c>
      <c r="BL76" s="6">
        <f t="shared" si="135"/>
        <v>0</v>
      </c>
      <c r="BM76" s="6">
        <f t="shared" si="135"/>
        <v>0</v>
      </c>
      <c r="BN76" s="6">
        <f t="shared" si="135"/>
        <v>0</v>
      </c>
      <c r="BO76" s="6">
        <f t="shared" si="135"/>
        <v>0</v>
      </c>
      <c r="BP76" s="6">
        <f t="shared" si="135"/>
        <v>0</v>
      </c>
      <c r="BQ76" s="6">
        <f t="shared" si="135"/>
        <v>0</v>
      </c>
      <c r="BR76" s="6">
        <f t="shared" si="135"/>
        <v>0</v>
      </c>
      <c r="BS76" s="6">
        <f t="shared" si="135"/>
        <v>0</v>
      </c>
      <c r="BT76" s="6">
        <f t="shared" si="135"/>
        <v>0</v>
      </c>
      <c r="BU76" s="6">
        <f t="shared" si="135"/>
        <v>0</v>
      </c>
      <c r="BV76" s="6">
        <f t="shared" si="135"/>
        <v>0</v>
      </c>
      <c r="BW76" s="6">
        <f t="shared" si="135"/>
        <v>0</v>
      </c>
      <c r="BX76" s="6">
        <f t="shared" si="135"/>
        <v>0</v>
      </c>
      <c r="BY76" s="6">
        <f t="shared" si="135"/>
        <v>0</v>
      </c>
      <c r="BZ76" s="6">
        <f t="shared" si="135"/>
        <v>0</v>
      </c>
      <c r="CA76" s="6">
        <f t="shared" si="135"/>
        <v>0</v>
      </c>
      <c r="CB76" s="6">
        <f t="shared" si="135"/>
        <v>0</v>
      </c>
      <c r="CC76" s="6">
        <f t="shared" si="135"/>
        <v>0</v>
      </c>
      <c r="CD76" s="6">
        <f t="shared" si="135"/>
        <v>0</v>
      </c>
      <c r="CE76" s="6">
        <f t="shared" si="135"/>
        <v>0</v>
      </c>
      <c r="CF76" s="6">
        <f t="shared" si="135"/>
        <v>0</v>
      </c>
      <c r="CG76" s="6">
        <f t="shared" si="135"/>
        <v>0</v>
      </c>
      <c r="CH76" s="6">
        <f t="shared" si="135"/>
        <v>0</v>
      </c>
      <c r="CI76">
        <f>0</f>
        <v>0</v>
      </c>
      <c r="CJ76">
        <v>10.208</v>
      </c>
    </row>
    <row r="77" spans="1:88" x14ac:dyDescent="0.25">
      <c r="A77" s="4" t="s">
        <v>471</v>
      </c>
      <c r="B77" s="5" t="e">
        <v>#VALUE!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5"/>
      <c r="AQ77" s="5" t="e">
        <v>#VALUE!</v>
      </c>
      <c r="AT77" t="s">
        <v>471</v>
      </c>
      <c r="AU77" t="e">
        <v>#VALUE!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J77" t="e">
        <v>#VALUE!</v>
      </c>
    </row>
    <row r="78" spans="1:88" x14ac:dyDescent="0.25">
      <c r="A78" s="4" t="s">
        <v>472</v>
      </c>
      <c r="B78" s="5" t="e">
        <v>#VALUE!</v>
      </c>
      <c r="C78" s="5">
        <v>439.572</v>
      </c>
      <c r="D78" s="5">
        <v>261</v>
      </c>
      <c r="E78" s="5">
        <v>34</v>
      </c>
      <c r="F78" s="5">
        <v>1027.0819999999999</v>
      </c>
      <c r="G78" s="5">
        <v>429.01100000000002</v>
      </c>
      <c r="H78" s="5">
        <v>4284.1819999999998</v>
      </c>
      <c r="I78" s="5">
        <v>4</v>
      </c>
      <c r="J78" s="5">
        <v>55</v>
      </c>
      <c r="K78" s="5">
        <v>1515.1679999999999</v>
      </c>
      <c r="L78" s="5">
        <v>2425.4900000000007</v>
      </c>
      <c r="M78" s="5">
        <v>10205.123000000001</v>
      </c>
      <c r="N78" s="5">
        <v>1702.0470000000003</v>
      </c>
      <c r="O78" s="5">
        <v>7342.174</v>
      </c>
      <c r="P78" s="5">
        <v>30.503999999999998</v>
      </c>
      <c r="Q78" s="5">
        <v>878.37199999999996</v>
      </c>
      <c r="R78" s="5">
        <v>10152.302999999998</v>
      </c>
      <c r="S78" s="5">
        <v>33971.935000000005</v>
      </c>
      <c r="T78" s="5">
        <v>1322.009</v>
      </c>
      <c r="U78" s="5">
        <v>17.981999999999999</v>
      </c>
      <c r="V78" s="5">
        <v>1064.6479999999999</v>
      </c>
      <c r="W78" s="5">
        <v>22.512</v>
      </c>
      <c r="X78" s="5">
        <v>1</v>
      </c>
      <c r="Y78" s="5">
        <v>4677.9799999999996</v>
      </c>
      <c r="Z78" s="5">
        <v>0</v>
      </c>
      <c r="AA78" s="5">
        <v>973.90800000000002</v>
      </c>
      <c r="AB78" s="5">
        <v>6</v>
      </c>
      <c r="AC78" s="5">
        <v>1197.81</v>
      </c>
      <c r="AD78" s="5">
        <v>4219.905999999999</v>
      </c>
      <c r="AE78" s="5">
        <v>55.989999999999995</v>
      </c>
      <c r="AF78" s="5">
        <v>255.10999999999999</v>
      </c>
      <c r="AG78" s="5">
        <v>9</v>
      </c>
      <c r="AH78" s="5">
        <v>3329.9249999999997</v>
      </c>
      <c r="AI78" s="5">
        <v>1203.4970000000001</v>
      </c>
      <c r="AJ78" s="5">
        <v>60.939</v>
      </c>
      <c r="AK78" s="5">
        <v>3701.6220000000003</v>
      </c>
      <c r="AL78" s="5">
        <v>0</v>
      </c>
      <c r="AM78" s="5">
        <v>1281.432</v>
      </c>
      <c r="AN78" s="5">
        <v>244.67500000000001</v>
      </c>
      <c r="AO78" s="5">
        <v>42</v>
      </c>
      <c r="AP78" s="5"/>
      <c r="AQ78" s="5" t="e">
        <v>#VALUE!</v>
      </c>
      <c r="AT78" t="s">
        <v>472</v>
      </c>
      <c r="AU78" t="e">
        <v>#VALUE!</v>
      </c>
      <c r="AV78">
        <v>439.572</v>
      </c>
      <c r="AW78">
        <v>261</v>
      </c>
      <c r="AX78">
        <v>34</v>
      </c>
      <c r="AY78">
        <v>1027.0819999999999</v>
      </c>
      <c r="AZ78">
        <v>429.01100000000002</v>
      </c>
      <c r="BA78">
        <v>4284.1819999999998</v>
      </c>
      <c r="BB78">
        <v>4</v>
      </c>
      <c r="BC78">
        <v>55</v>
      </c>
      <c r="BD78">
        <v>1515.1679999999999</v>
      </c>
      <c r="BE78">
        <v>2425.4900000000007</v>
      </c>
      <c r="BF78">
        <v>10205.123000000001</v>
      </c>
      <c r="BG78">
        <v>1702.0470000000003</v>
      </c>
      <c r="BH78">
        <v>7342.174</v>
      </c>
      <c r="BI78">
        <v>30.503999999999998</v>
      </c>
      <c r="BJ78">
        <v>878.37199999999996</v>
      </c>
      <c r="BK78">
        <v>10152.302999999998</v>
      </c>
      <c r="BL78">
        <v>33971.935000000005</v>
      </c>
      <c r="BM78">
        <v>1322.009</v>
      </c>
      <c r="BN78">
        <v>17.981999999999999</v>
      </c>
      <c r="BO78">
        <v>1064.6479999999999</v>
      </c>
      <c r="BP78">
        <v>22.512</v>
      </c>
      <c r="BQ78">
        <v>1</v>
      </c>
      <c r="BR78">
        <v>4677.9799999999996</v>
      </c>
      <c r="BS78">
        <v>0</v>
      </c>
      <c r="BT78">
        <v>973.90800000000002</v>
      </c>
      <c r="BU78">
        <v>6</v>
      </c>
      <c r="BV78">
        <v>1197.81</v>
      </c>
      <c r="BW78">
        <v>4219.905999999999</v>
      </c>
      <c r="BX78">
        <v>55.989999999999995</v>
      </c>
      <c r="BY78">
        <v>255.10999999999999</v>
      </c>
      <c r="BZ78">
        <v>9</v>
      </c>
      <c r="CA78">
        <v>3329.9249999999997</v>
      </c>
      <c r="CB78">
        <v>1203.4970000000001</v>
      </c>
      <c r="CC78">
        <v>60.939</v>
      </c>
      <c r="CD78">
        <v>3701.6220000000003</v>
      </c>
      <c r="CE78">
        <v>0</v>
      </c>
      <c r="CF78">
        <v>1281.432</v>
      </c>
      <c r="CG78">
        <v>244.67500000000001</v>
      </c>
      <c r="CH78">
        <v>42</v>
      </c>
      <c r="CJ78" t="e">
        <v>#VALUE!</v>
      </c>
    </row>
    <row r="81" spans="46:51" x14ac:dyDescent="0.25">
      <c r="AT81" t="s">
        <v>475</v>
      </c>
      <c r="AU81">
        <f>SUM(AQ5:AQ76)</f>
        <v>98495.857000000004</v>
      </c>
    </row>
    <row r="83" spans="46:51" x14ac:dyDescent="0.25">
      <c r="AT83" t="s">
        <v>184</v>
      </c>
      <c r="AU83">
        <f>(AQ5/AU$81)*100</f>
        <v>0.4206552565962241</v>
      </c>
      <c r="AV83" s="7">
        <f t="shared" ref="AV83:AV146" si="136">MAX(AU5:CH5)</f>
        <v>0.94852387480450273</v>
      </c>
      <c r="AW83">
        <f>AU83*AV83</f>
        <v>0.39900155394353282</v>
      </c>
      <c r="AX83" s="5">
        <f>COUNTIF(AU5:CH5, "&lt;.05") - COUNTIF(AU5:CH5, "=0")</f>
        <v>4</v>
      </c>
      <c r="AY83">
        <f t="shared" ref="AY83:AY146" si="137">COUNTIF(AU5:CH5, "&gt;.05")</f>
        <v>1</v>
      </c>
    </row>
    <row r="84" spans="46:51" x14ac:dyDescent="0.25">
      <c r="AT84" t="s">
        <v>32</v>
      </c>
      <c r="AU84">
        <f t="shared" ref="AU84:AU147" si="138">(AQ6/AU$81)*100</f>
        <v>6.0286799677269683E-3</v>
      </c>
      <c r="AV84" s="7">
        <f t="shared" si="136"/>
        <v>0.68171101380936339</v>
      </c>
      <c r="AW84">
        <f t="shared" ref="AW84:AW147" si="139">AU84*AV84</f>
        <v>4.1098175327313521E-3</v>
      </c>
      <c r="AX84" s="5">
        <f t="shared" ref="AX84:AX147" si="140">COUNTIF(AU6:CH6, "&lt;.05") - COUNTIF(AU6:CH6, "=0")</f>
        <v>0</v>
      </c>
      <c r="AY84">
        <f t="shared" si="137"/>
        <v>2</v>
      </c>
    </row>
    <row r="85" spans="46:51" x14ac:dyDescent="0.25">
      <c r="AT85" t="s">
        <v>16</v>
      </c>
      <c r="AU85">
        <f t="shared" si="138"/>
        <v>0.11429110160440556</v>
      </c>
      <c r="AV85" s="7">
        <f t="shared" si="136"/>
        <v>1</v>
      </c>
      <c r="AW85">
        <f t="shared" si="139"/>
        <v>0.11429110160440556</v>
      </c>
      <c r="AX85" s="5">
        <f t="shared" si="140"/>
        <v>0</v>
      </c>
      <c r="AY85">
        <f t="shared" si="137"/>
        <v>1</v>
      </c>
    </row>
    <row r="86" spans="46:51" x14ac:dyDescent="0.25">
      <c r="AT86" t="s">
        <v>28</v>
      </c>
      <c r="AU86">
        <f t="shared" si="138"/>
        <v>0.22960356596521619</v>
      </c>
      <c r="AV86" s="7">
        <f t="shared" si="136"/>
        <v>0.49078929913774039</v>
      </c>
      <c r="AW86">
        <f t="shared" si="139"/>
        <v>0.11268697321959439</v>
      </c>
      <c r="AX86" s="5">
        <f t="shared" si="140"/>
        <v>0</v>
      </c>
      <c r="AY86">
        <f t="shared" si="137"/>
        <v>3</v>
      </c>
    </row>
    <row r="87" spans="46:51" x14ac:dyDescent="0.25">
      <c r="AT87" t="s">
        <v>364</v>
      </c>
      <c r="AU87">
        <f t="shared" si="138"/>
        <v>5.8581144179495795E-2</v>
      </c>
      <c r="AV87" s="7">
        <f t="shared" si="136"/>
        <v>0.66958405545927213</v>
      </c>
      <c r="AW87">
        <f t="shared" si="139"/>
        <v>3.9225000093151129E-2</v>
      </c>
      <c r="AX87" s="5">
        <f t="shared" si="140"/>
        <v>0</v>
      </c>
      <c r="AY87">
        <f t="shared" si="137"/>
        <v>2</v>
      </c>
    </row>
    <row r="88" spans="46:51" x14ac:dyDescent="0.25">
      <c r="AT88" t="s">
        <v>104</v>
      </c>
      <c r="AU88">
        <f t="shared" si="138"/>
        <v>1.7653981121256701</v>
      </c>
      <c r="AV88" s="7">
        <f t="shared" si="136"/>
        <v>0.43419651216555372</v>
      </c>
      <c r="AW88">
        <f t="shared" si="139"/>
        <v>0.7665297028686191</v>
      </c>
      <c r="AX88" s="5">
        <f t="shared" si="140"/>
        <v>4</v>
      </c>
      <c r="AY88">
        <f t="shared" si="137"/>
        <v>4</v>
      </c>
    </row>
    <row r="89" spans="46:51" x14ac:dyDescent="0.25">
      <c r="AT89" t="s">
        <v>145</v>
      </c>
      <c r="AU89">
        <f t="shared" si="138"/>
        <v>3.1696764666964616E-3</v>
      </c>
      <c r="AV89" s="7">
        <f t="shared" si="136"/>
        <v>1</v>
      </c>
      <c r="AW89">
        <f t="shared" si="139"/>
        <v>3.1696764666964616E-3</v>
      </c>
      <c r="AX89" s="5">
        <f t="shared" si="140"/>
        <v>0</v>
      </c>
      <c r="AY89">
        <f t="shared" si="137"/>
        <v>1</v>
      </c>
    </row>
    <row r="90" spans="46:51" x14ac:dyDescent="0.25">
      <c r="AT90" t="s">
        <v>157</v>
      </c>
      <c r="AU90">
        <f t="shared" si="138"/>
        <v>1.3077341923122716</v>
      </c>
      <c r="AV90" s="7">
        <f t="shared" si="136"/>
        <v>0.96893322070952992</v>
      </c>
      <c r="AW90">
        <f t="shared" si="139"/>
        <v>1.2671071027891052</v>
      </c>
      <c r="AX90" s="5">
        <f t="shared" si="140"/>
        <v>3</v>
      </c>
      <c r="AY90">
        <f t="shared" si="137"/>
        <v>1</v>
      </c>
    </row>
    <row r="91" spans="46:51" x14ac:dyDescent="0.25">
      <c r="AT91" t="s">
        <v>113</v>
      </c>
      <c r="AU91">
        <f t="shared" si="138"/>
        <v>7.6592054019084263E-3</v>
      </c>
      <c r="AV91" s="7">
        <f t="shared" si="136"/>
        <v>1</v>
      </c>
      <c r="AW91">
        <f t="shared" si="139"/>
        <v>7.6592054019084263E-3</v>
      </c>
      <c r="AX91" s="5">
        <f t="shared" si="140"/>
        <v>0</v>
      </c>
      <c r="AY91">
        <f t="shared" si="137"/>
        <v>1</v>
      </c>
    </row>
    <row r="92" spans="46:51" x14ac:dyDescent="0.25">
      <c r="AT92" t="s">
        <v>167</v>
      </c>
      <c r="AU92">
        <f t="shared" si="138"/>
        <v>0.20484516419812462</v>
      </c>
      <c r="AV92" s="7">
        <f t="shared" si="136"/>
        <v>1</v>
      </c>
      <c r="AW92">
        <f t="shared" si="139"/>
        <v>0.20484516419812462</v>
      </c>
      <c r="AX92" s="5">
        <f t="shared" si="140"/>
        <v>0</v>
      </c>
      <c r="AY92">
        <f t="shared" si="137"/>
        <v>1</v>
      </c>
    </row>
    <row r="93" spans="46:51" x14ac:dyDescent="0.25">
      <c r="AT93" t="s">
        <v>33</v>
      </c>
      <c r="AU93">
        <f t="shared" si="138"/>
        <v>0.44528776474324194</v>
      </c>
      <c r="AV93" s="7">
        <f t="shared" si="136"/>
        <v>0.99543993251100116</v>
      </c>
      <c r="AW93">
        <f t="shared" si="139"/>
        <v>0.4432572224839873</v>
      </c>
      <c r="AX93" s="5">
        <f t="shared" si="140"/>
        <v>1</v>
      </c>
      <c r="AY93">
        <f t="shared" si="137"/>
        <v>1</v>
      </c>
    </row>
    <row r="94" spans="46:51" x14ac:dyDescent="0.25">
      <c r="AT94" t="s">
        <v>114</v>
      </c>
      <c r="AU94">
        <f t="shared" si="138"/>
        <v>1.7649473317441159E-2</v>
      </c>
      <c r="AV94" s="7">
        <f t="shared" si="136"/>
        <v>1</v>
      </c>
      <c r="AW94">
        <f t="shared" si="139"/>
        <v>1.7649473317441159E-2</v>
      </c>
      <c r="AX94" s="5">
        <f t="shared" si="140"/>
        <v>0</v>
      </c>
      <c r="AY94">
        <f t="shared" si="137"/>
        <v>1</v>
      </c>
    </row>
    <row r="95" spans="46:51" x14ac:dyDescent="0.25">
      <c r="AT95" t="s">
        <v>355</v>
      </c>
      <c r="AU95">
        <f t="shared" si="138"/>
        <v>3.9583390801909563E-2</v>
      </c>
      <c r="AV95" s="7">
        <f t="shared" si="136"/>
        <v>1</v>
      </c>
      <c r="AW95">
        <f t="shared" si="139"/>
        <v>3.9583390801909563E-2</v>
      </c>
      <c r="AX95" s="5">
        <f t="shared" si="140"/>
        <v>0</v>
      </c>
      <c r="AY95">
        <f t="shared" si="137"/>
        <v>1</v>
      </c>
    </row>
    <row r="96" spans="46:51" x14ac:dyDescent="0.25">
      <c r="AT96" t="s">
        <v>306</v>
      </c>
      <c r="AU96">
        <f t="shared" si="138"/>
        <v>2.9727138675487638E-3</v>
      </c>
      <c r="AV96" s="7">
        <f t="shared" si="136"/>
        <v>1</v>
      </c>
      <c r="AW96">
        <f t="shared" si="139"/>
        <v>2.9727138675487638E-3</v>
      </c>
      <c r="AX96" s="5">
        <f t="shared" si="140"/>
        <v>0</v>
      </c>
      <c r="AY96">
        <f t="shared" si="137"/>
        <v>1</v>
      </c>
    </row>
    <row r="97" spans="46:51" x14ac:dyDescent="0.25">
      <c r="AT97" t="s">
        <v>254</v>
      </c>
      <c r="AU97">
        <f t="shared" si="138"/>
        <v>0.16559884341125131</v>
      </c>
      <c r="AV97" s="7">
        <f t="shared" si="136"/>
        <v>0.72746891630085575</v>
      </c>
      <c r="AW97">
        <f t="shared" si="139"/>
        <v>0.12046801115705809</v>
      </c>
      <c r="AX97" s="5">
        <f t="shared" si="140"/>
        <v>0</v>
      </c>
      <c r="AY97">
        <f t="shared" si="137"/>
        <v>2</v>
      </c>
    </row>
    <row r="98" spans="46:51" x14ac:dyDescent="0.25">
      <c r="AT98" t="s">
        <v>10</v>
      </c>
      <c r="AU98">
        <f t="shared" si="138"/>
        <v>0.36967544736424801</v>
      </c>
      <c r="AV98" s="7">
        <f t="shared" si="136"/>
        <v>0.38041827444626009</v>
      </c>
      <c r="AW98">
        <f t="shared" si="139"/>
        <v>0.14063129579145647</v>
      </c>
      <c r="AX98" s="5">
        <f t="shared" si="140"/>
        <v>1</v>
      </c>
      <c r="AY98">
        <f t="shared" si="137"/>
        <v>6</v>
      </c>
    </row>
    <row r="99" spans="46:51" x14ac:dyDescent="0.25">
      <c r="AT99" t="s">
        <v>307</v>
      </c>
      <c r="AU99">
        <f t="shared" si="138"/>
        <v>7.236852611983465E-3</v>
      </c>
      <c r="AV99" s="7">
        <f t="shared" si="136"/>
        <v>0.60269360269360273</v>
      </c>
      <c r="AW99">
        <f t="shared" si="139"/>
        <v>4.3616047728789239E-3</v>
      </c>
      <c r="AX99" s="5">
        <f t="shared" si="140"/>
        <v>0</v>
      </c>
      <c r="AY99">
        <f t="shared" si="137"/>
        <v>2</v>
      </c>
    </row>
    <row r="100" spans="46:51" x14ac:dyDescent="0.25">
      <c r="AT100" t="s">
        <v>378</v>
      </c>
      <c r="AU100">
        <f t="shared" si="138"/>
        <v>5.4309898537153699E-2</v>
      </c>
      <c r="AV100" s="7">
        <f t="shared" si="136"/>
        <v>0.54394032864113062</v>
      </c>
      <c r="AW100">
        <f t="shared" si="139"/>
        <v>2.9541344058765844E-2</v>
      </c>
      <c r="AX100" s="5">
        <f t="shared" si="140"/>
        <v>0</v>
      </c>
      <c r="AY100">
        <f t="shared" si="137"/>
        <v>2</v>
      </c>
    </row>
    <row r="101" spans="46:51" x14ac:dyDescent="0.25">
      <c r="AT101" t="s">
        <v>99</v>
      </c>
      <c r="AU101">
        <f t="shared" si="138"/>
        <v>6.833993027747351E-2</v>
      </c>
      <c r="AV101" s="7">
        <f t="shared" si="136"/>
        <v>0.83349179938198237</v>
      </c>
      <c r="AW101">
        <f t="shared" si="139"/>
        <v>5.6960771456610611E-2</v>
      </c>
      <c r="AX101" s="5">
        <f t="shared" si="140"/>
        <v>0</v>
      </c>
      <c r="AY101">
        <f t="shared" si="137"/>
        <v>2</v>
      </c>
    </row>
    <row r="102" spans="46:51" x14ac:dyDescent="0.25">
      <c r="AT102" t="s">
        <v>217</v>
      </c>
      <c r="AU102">
        <f t="shared" si="138"/>
        <v>5.6745533977129621E-2</v>
      </c>
      <c r="AV102" s="7">
        <f t="shared" si="136"/>
        <v>0.34459314392041795</v>
      </c>
      <c r="AW102">
        <f t="shared" si="139"/>
        <v>1.9554121956621994E-2</v>
      </c>
      <c r="AX102" s="5">
        <f t="shared" si="140"/>
        <v>0</v>
      </c>
      <c r="AY102">
        <f t="shared" si="137"/>
        <v>4</v>
      </c>
    </row>
    <row r="103" spans="46:51" x14ac:dyDescent="0.25">
      <c r="AT103" t="s">
        <v>45</v>
      </c>
      <c r="AU103">
        <f t="shared" si="138"/>
        <v>1.1045134619215507E-2</v>
      </c>
      <c r="AV103" s="7">
        <f t="shared" si="136"/>
        <v>1</v>
      </c>
      <c r="AW103">
        <f t="shared" si="139"/>
        <v>1.1045134619215507E-2</v>
      </c>
      <c r="AX103" s="5">
        <f t="shared" si="140"/>
        <v>0</v>
      </c>
      <c r="AY103">
        <f t="shared" si="137"/>
        <v>1</v>
      </c>
    </row>
    <row r="104" spans="46:51" x14ac:dyDescent="0.25">
      <c r="AT104" t="s">
        <v>57</v>
      </c>
      <c r="AU104">
        <f t="shared" si="138"/>
        <v>1.1525357863529224E-2</v>
      </c>
      <c r="AV104" s="7">
        <f t="shared" si="136"/>
        <v>1</v>
      </c>
      <c r="AW104">
        <f t="shared" si="139"/>
        <v>1.1525357863529224E-2</v>
      </c>
      <c r="AX104" s="5">
        <f t="shared" si="140"/>
        <v>0</v>
      </c>
      <c r="AY104">
        <f t="shared" si="137"/>
        <v>1</v>
      </c>
    </row>
    <row r="105" spans="46:51" x14ac:dyDescent="0.25">
      <c r="AT105" t="s">
        <v>52</v>
      </c>
      <c r="AU105">
        <f t="shared" si="138"/>
        <v>0.1680547842738197</v>
      </c>
      <c r="AV105" s="7">
        <f t="shared" si="136"/>
        <v>0.41148573948660949</v>
      </c>
      <c r="AW105">
        <f t="shared" si="139"/>
        <v>6.9152147181175336E-2</v>
      </c>
      <c r="AX105" s="5">
        <f t="shared" si="140"/>
        <v>7</v>
      </c>
      <c r="AY105">
        <f t="shared" si="137"/>
        <v>4</v>
      </c>
    </row>
    <row r="106" spans="46:51" x14ac:dyDescent="0.25">
      <c r="AT106" t="s">
        <v>37</v>
      </c>
      <c r="AU106">
        <f t="shared" si="138"/>
        <v>2.1426281919654754E-2</v>
      </c>
      <c r="AV106" s="7">
        <f t="shared" si="136"/>
        <v>0.75322213798332061</v>
      </c>
      <c r="AW106">
        <f t="shared" si="139"/>
        <v>1.6138749876555721E-2</v>
      </c>
      <c r="AX106" s="5">
        <f t="shared" si="140"/>
        <v>3</v>
      </c>
      <c r="AY106">
        <f t="shared" si="137"/>
        <v>2</v>
      </c>
    </row>
    <row r="107" spans="46:51" x14ac:dyDescent="0.25">
      <c r="AT107" t="s">
        <v>208</v>
      </c>
      <c r="AU107">
        <f t="shared" si="138"/>
        <v>3.9381128487465213</v>
      </c>
      <c r="AV107" s="7">
        <f t="shared" si="136"/>
        <v>0.9483910037902713</v>
      </c>
      <c r="AW107">
        <f t="shared" si="139"/>
        <v>3.7348707976620781</v>
      </c>
      <c r="AX107" s="5">
        <f t="shared" si="140"/>
        <v>2</v>
      </c>
      <c r="AY107">
        <f t="shared" si="137"/>
        <v>1</v>
      </c>
    </row>
    <row r="108" spans="46:51" x14ac:dyDescent="0.25">
      <c r="AT108" t="s">
        <v>424</v>
      </c>
      <c r="AU108">
        <f t="shared" si="138"/>
        <v>2.0142979211805832E-2</v>
      </c>
      <c r="AV108" s="7">
        <f t="shared" si="136"/>
        <v>1</v>
      </c>
      <c r="AW108">
        <f t="shared" si="139"/>
        <v>2.0142979211805832E-2</v>
      </c>
      <c r="AX108" s="5">
        <f t="shared" si="140"/>
        <v>0</v>
      </c>
      <c r="AY108">
        <f t="shared" si="137"/>
        <v>1</v>
      </c>
    </row>
    <row r="109" spans="46:51" x14ac:dyDescent="0.25">
      <c r="AT109" t="s">
        <v>82</v>
      </c>
      <c r="AU109">
        <f t="shared" si="138"/>
        <v>0.16734612502533991</v>
      </c>
      <c r="AV109" s="7">
        <f t="shared" si="136"/>
        <v>1</v>
      </c>
      <c r="AW109">
        <f t="shared" si="139"/>
        <v>0.16734612502533991</v>
      </c>
      <c r="AX109" s="5">
        <f t="shared" si="140"/>
        <v>0</v>
      </c>
      <c r="AY109">
        <f t="shared" si="137"/>
        <v>1</v>
      </c>
    </row>
    <row r="110" spans="46:51" x14ac:dyDescent="0.25">
      <c r="AT110" t="s">
        <v>117</v>
      </c>
      <c r="AU110">
        <f t="shared" si="138"/>
        <v>0.13141466447669978</v>
      </c>
      <c r="AV110" s="7">
        <f t="shared" si="136"/>
        <v>0.74020766699114626</v>
      </c>
      <c r="AW110">
        <f t="shared" si="139"/>
        <v>9.7274142200722211E-2</v>
      </c>
      <c r="AX110" s="5">
        <f t="shared" si="140"/>
        <v>2</v>
      </c>
      <c r="AY110">
        <f t="shared" si="137"/>
        <v>3</v>
      </c>
    </row>
    <row r="111" spans="46:51" x14ac:dyDescent="0.25">
      <c r="AT111" t="s">
        <v>209</v>
      </c>
      <c r="AU111">
        <f t="shared" si="138"/>
        <v>0</v>
      </c>
      <c r="AV111" s="7">
        <v>0</v>
      </c>
      <c r="AW111">
        <f t="shared" si="139"/>
        <v>0</v>
      </c>
      <c r="AX111" s="5">
        <f t="shared" si="140"/>
        <v>0</v>
      </c>
      <c r="AY111">
        <f t="shared" si="137"/>
        <v>0</v>
      </c>
    </row>
    <row r="112" spans="46:51" x14ac:dyDescent="0.25">
      <c r="AT112" t="s">
        <v>38</v>
      </c>
      <c r="AU112">
        <f t="shared" si="138"/>
        <v>4.9754184077001327</v>
      </c>
      <c r="AV112" s="7">
        <f t="shared" si="136"/>
        <v>0.29574921830697221</v>
      </c>
      <c r="AW112">
        <f t="shared" si="139"/>
        <v>1.4714761048274345</v>
      </c>
      <c r="AX112" s="5">
        <f t="shared" si="140"/>
        <v>12</v>
      </c>
      <c r="AY112">
        <f t="shared" si="137"/>
        <v>5</v>
      </c>
    </row>
    <row r="113" spans="46:51" x14ac:dyDescent="0.25">
      <c r="AT113" t="s">
        <v>29</v>
      </c>
      <c r="AU113">
        <f t="shared" si="138"/>
        <v>0.33777258265796906</v>
      </c>
      <c r="AV113" s="7">
        <f t="shared" si="136"/>
        <v>0.6028458754643935</v>
      </c>
      <c r="AW113">
        <f t="shared" si="139"/>
        <v>0.20362480830031257</v>
      </c>
      <c r="AX113" s="5">
        <f t="shared" si="140"/>
        <v>3</v>
      </c>
      <c r="AY113">
        <f t="shared" si="137"/>
        <v>3</v>
      </c>
    </row>
    <row r="114" spans="46:51" x14ac:dyDescent="0.25">
      <c r="AT114" t="s">
        <v>128</v>
      </c>
      <c r="AU114">
        <f t="shared" si="138"/>
        <v>0.64282500735030923</v>
      </c>
      <c r="AV114" s="7">
        <f t="shared" si="136"/>
        <v>0.40630902968620686</v>
      </c>
      <c r="AW114">
        <f t="shared" si="139"/>
        <v>0.26118560499453292</v>
      </c>
      <c r="AX114" s="5">
        <f t="shared" si="140"/>
        <v>4</v>
      </c>
      <c r="AY114">
        <f t="shared" si="137"/>
        <v>5</v>
      </c>
    </row>
    <row r="115" spans="46:51" x14ac:dyDescent="0.25">
      <c r="AT115" t="s">
        <v>35</v>
      </c>
      <c r="AU115">
        <f t="shared" si="138"/>
        <v>2.6696726949642153</v>
      </c>
      <c r="AV115" s="7">
        <f t="shared" si="136"/>
        <v>0.26594960215126962</v>
      </c>
      <c r="AW115">
        <f t="shared" si="139"/>
        <v>0.70999839109984086</v>
      </c>
      <c r="AX115" s="5">
        <f t="shared" si="140"/>
        <v>5</v>
      </c>
      <c r="AY115">
        <f t="shared" si="137"/>
        <v>7</v>
      </c>
    </row>
    <row r="116" spans="46:51" x14ac:dyDescent="0.25">
      <c r="AT116" t="s">
        <v>237</v>
      </c>
      <c r="AU116">
        <f t="shared" si="138"/>
        <v>5.7719178990442203E-2</v>
      </c>
      <c r="AV116" s="7">
        <f t="shared" si="136"/>
        <v>0.4751895305271675</v>
      </c>
      <c r="AW116">
        <f t="shared" si="139"/>
        <v>2.742754956688178E-2</v>
      </c>
      <c r="AX116" s="5">
        <f t="shared" si="140"/>
        <v>0</v>
      </c>
      <c r="AY116">
        <f t="shared" si="137"/>
        <v>3</v>
      </c>
    </row>
    <row r="117" spans="46:51" x14ac:dyDescent="0.25">
      <c r="AT117" t="s">
        <v>126</v>
      </c>
      <c r="AU117">
        <f t="shared" si="138"/>
        <v>9.4024259314785197E-2</v>
      </c>
      <c r="AV117" s="7">
        <f t="shared" si="136"/>
        <v>1</v>
      </c>
      <c r="AW117">
        <f t="shared" si="139"/>
        <v>9.4024259314785197E-2</v>
      </c>
      <c r="AX117" s="5">
        <f t="shared" si="140"/>
        <v>0</v>
      </c>
      <c r="AY117">
        <f t="shared" si="137"/>
        <v>1</v>
      </c>
    </row>
    <row r="118" spans="46:51" x14ac:dyDescent="0.25">
      <c r="AT118" t="s">
        <v>129</v>
      </c>
      <c r="AU118">
        <f t="shared" si="138"/>
        <v>5.9374771468814158</v>
      </c>
      <c r="AV118" s="7">
        <f t="shared" si="136"/>
        <v>0.69454798587386934</v>
      </c>
      <c r="AW118">
        <f t="shared" si="139"/>
        <v>4.1238627935386161</v>
      </c>
      <c r="AX118" s="5">
        <f t="shared" si="140"/>
        <v>2</v>
      </c>
      <c r="AY118">
        <f t="shared" si="137"/>
        <v>3</v>
      </c>
    </row>
    <row r="119" spans="46:51" x14ac:dyDescent="0.25">
      <c r="AT119" t="s">
        <v>46</v>
      </c>
      <c r="AU119">
        <f t="shared" si="138"/>
        <v>4.6029347203913357E-2</v>
      </c>
      <c r="AV119" s="7">
        <f t="shared" si="136"/>
        <v>0.75682113946666074</v>
      </c>
      <c r="AW119">
        <f t="shared" si="139"/>
        <v>3.4835982999772259E-2</v>
      </c>
      <c r="AX119" s="5">
        <f t="shared" si="140"/>
        <v>0</v>
      </c>
      <c r="AY119">
        <f t="shared" si="137"/>
        <v>4</v>
      </c>
    </row>
    <row r="120" spans="46:51" x14ac:dyDescent="0.25">
      <c r="AT120" t="s">
        <v>130</v>
      </c>
      <c r="AU120">
        <f t="shared" si="138"/>
        <v>3.9391849750594088</v>
      </c>
      <c r="AV120" s="7">
        <f t="shared" si="136"/>
        <v>0.99875771082703979</v>
      </c>
      <c r="AW120">
        <f t="shared" si="139"/>
        <v>3.934291368214605</v>
      </c>
      <c r="AX120" s="5">
        <f t="shared" si="140"/>
        <v>1</v>
      </c>
      <c r="AY120">
        <f t="shared" si="137"/>
        <v>1</v>
      </c>
    </row>
    <row r="121" spans="46:51" x14ac:dyDescent="0.25">
      <c r="AT121" t="s">
        <v>131</v>
      </c>
      <c r="AU121">
        <f t="shared" si="138"/>
        <v>0.48868654445029092</v>
      </c>
      <c r="AV121" s="7">
        <f t="shared" si="136"/>
        <v>0.63959894959030705</v>
      </c>
      <c r="AW121">
        <f t="shared" si="139"/>
        <v>0.31256340050932296</v>
      </c>
      <c r="AX121" s="5">
        <f t="shared" si="140"/>
        <v>3</v>
      </c>
      <c r="AY121">
        <f t="shared" si="137"/>
        <v>3</v>
      </c>
    </row>
    <row r="122" spans="46:51" x14ac:dyDescent="0.25">
      <c r="AT122" t="s">
        <v>47</v>
      </c>
      <c r="AU122">
        <f t="shared" si="138"/>
        <v>8.2716169472996204E-2</v>
      </c>
      <c r="AV122" s="7">
        <f t="shared" si="136"/>
        <v>0.49586360958366071</v>
      </c>
      <c r="AW122">
        <f t="shared" si="139"/>
        <v>4.1015938365813708E-2</v>
      </c>
      <c r="AX122" s="5">
        <f t="shared" si="140"/>
        <v>1</v>
      </c>
      <c r="AY122">
        <f t="shared" si="137"/>
        <v>3</v>
      </c>
    </row>
    <row r="123" spans="46:51" x14ac:dyDescent="0.25">
      <c r="AT123" t="s">
        <v>132</v>
      </c>
      <c r="AU123">
        <f t="shared" si="138"/>
        <v>0.37798848737363649</v>
      </c>
      <c r="AV123" s="7">
        <f t="shared" si="136"/>
        <v>0.3192372879079674</v>
      </c>
      <c r="AW123">
        <f t="shared" si="139"/>
        <v>0.12066801956959469</v>
      </c>
      <c r="AX123" s="5">
        <f t="shared" si="140"/>
        <v>3</v>
      </c>
      <c r="AY123">
        <f t="shared" si="137"/>
        <v>3</v>
      </c>
    </row>
    <row r="124" spans="46:51" x14ac:dyDescent="0.25">
      <c r="AT124" t="s">
        <v>18</v>
      </c>
      <c r="AU124">
        <f t="shared" si="138"/>
        <v>0.51629278173598725</v>
      </c>
      <c r="AV124" s="7">
        <f t="shared" si="136"/>
        <v>0.63123491967978096</v>
      </c>
      <c r="AW124">
        <f t="shared" si="139"/>
        <v>0.3259020326103666</v>
      </c>
      <c r="AX124" s="5">
        <f t="shared" si="140"/>
        <v>3</v>
      </c>
      <c r="AY124">
        <f t="shared" si="137"/>
        <v>3</v>
      </c>
    </row>
    <row r="125" spans="46:51" x14ac:dyDescent="0.25">
      <c r="AT125" t="s">
        <v>108</v>
      </c>
      <c r="AU125">
        <f t="shared" si="138"/>
        <v>6.9337789507227701</v>
      </c>
      <c r="AV125" s="7">
        <f t="shared" si="136"/>
        <v>0.73093490944046291</v>
      </c>
      <c r="AW125">
        <f t="shared" si="139"/>
        <v>5.068141089426736</v>
      </c>
      <c r="AX125" s="5">
        <f t="shared" si="140"/>
        <v>4</v>
      </c>
      <c r="AY125">
        <f t="shared" si="137"/>
        <v>3</v>
      </c>
    </row>
    <row r="126" spans="46:51" x14ac:dyDescent="0.25">
      <c r="AT126" t="s">
        <v>61</v>
      </c>
      <c r="AU126">
        <f t="shared" si="138"/>
        <v>14.145806153044587</v>
      </c>
      <c r="AV126" s="7">
        <f t="shared" si="136"/>
        <v>0.25898991267730437</v>
      </c>
      <c r="AW126">
        <f t="shared" si="139"/>
        <v>3.6636211003270924</v>
      </c>
      <c r="AX126" s="5">
        <f t="shared" si="140"/>
        <v>5</v>
      </c>
      <c r="AY126">
        <f t="shared" si="137"/>
        <v>6</v>
      </c>
    </row>
    <row r="127" spans="46:51" x14ac:dyDescent="0.25">
      <c r="AT127" t="s">
        <v>48</v>
      </c>
      <c r="AU127">
        <f t="shared" si="138"/>
        <v>7.6835719090194822E-3</v>
      </c>
      <c r="AV127" s="7">
        <f t="shared" si="136"/>
        <v>1</v>
      </c>
      <c r="AW127">
        <f t="shared" si="139"/>
        <v>7.6835719090194822E-3</v>
      </c>
      <c r="AX127" s="5">
        <f t="shared" si="140"/>
        <v>0</v>
      </c>
      <c r="AY127">
        <f t="shared" si="137"/>
        <v>1</v>
      </c>
    </row>
    <row r="128" spans="46:51" x14ac:dyDescent="0.25">
      <c r="AT128" t="s">
        <v>23</v>
      </c>
      <c r="AU128">
        <f t="shared" si="138"/>
        <v>0.86153369882349462</v>
      </c>
      <c r="AV128" s="7">
        <f t="shared" si="136"/>
        <v>0.63740152608785317</v>
      </c>
      <c r="AW128">
        <f t="shared" si="139"/>
        <v>0.54914289440620834</v>
      </c>
      <c r="AX128" s="5">
        <f t="shared" si="140"/>
        <v>4</v>
      </c>
      <c r="AY128">
        <f t="shared" si="137"/>
        <v>2</v>
      </c>
    </row>
    <row r="129" spans="46:51" x14ac:dyDescent="0.25">
      <c r="AT129" t="s">
        <v>21</v>
      </c>
      <c r="AU129">
        <f t="shared" si="138"/>
        <v>1.0093886487022494</v>
      </c>
      <c r="AV129" s="7">
        <f t="shared" si="136"/>
        <v>0.82234868830001029</v>
      </c>
      <c r="AW129">
        <f t="shared" si="139"/>
        <v>0.83006943124521471</v>
      </c>
      <c r="AX129" s="5">
        <f t="shared" si="140"/>
        <v>5</v>
      </c>
      <c r="AY129">
        <f t="shared" si="137"/>
        <v>2</v>
      </c>
    </row>
    <row r="130" spans="46:51" x14ac:dyDescent="0.25">
      <c r="AT130" t="s">
        <v>133</v>
      </c>
      <c r="AU130">
        <f t="shared" si="138"/>
        <v>6.9211510084124646</v>
      </c>
      <c r="AV130" s="7">
        <f t="shared" si="136"/>
        <v>0.87950339787887633</v>
      </c>
      <c r="AW130">
        <f t="shared" si="139"/>
        <v>6.0871758291315743</v>
      </c>
      <c r="AX130" s="5">
        <f t="shared" si="140"/>
        <v>6</v>
      </c>
      <c r="AY130">
        <f t="shared" si="137"/>
        <v>2</v>
      </c>
    </row>
    <row r="131" spans="46:51" x14ac:dyDescent="0.25">
      <c r="AT131" t="s">
        <v>169</v>
      </c>
      <c r="AU131">
        <f t="shared" si="138"/>
        <v>7.7240680285669274</v>
      </c>
      <c r="AV131" s="7">
        <f t="shared" si="136"/>
        <v>0.94927698058606813</v>
      </c>
      <c r="AW131">
        <f t="shared" si="139"/>
        <v>7.3322799759993966</v>
      </c>
      <c r="AX131" s="5">
        <f t="shared" si="140"/>
        <v>2</v>
      </c>
      <c r="AY131">
        <f t="shared" si="137"/>
        <v>1</v>
      </c>
    </row>
    <row r="132" spans="46:51" x14ac:dyDescent="0.25">
      <c r="AT132" t="s">
        <v>238</v>
      </c>
      <c r="AU132">
        <f t="shared" si="138"/>
        <v>2.1789322570186882</v>
      </c>
      <c r="AV132" s="7">
        <f t="shared" si="136"/>
        <v>1</v>
      </c>
      <c r="AW132">
        <f t="shared" si="139"/>
        <v>2.1789322570186882</v>
      </c>
      <c r="AX132" s="5">
        <f t="shared" si="140"/>
        <v>0</v>
      </c>
      <c r="AY132">
        <f t="shared" si="137"/>
        <v>1</v>
      </c>
    </row>
    <row r="133" spans="46:51" x14ac:dyDescent="0.25">
      <c r="AT133" t="s">
        <v>134</v>
      </c>
      <c r="AU133">
        <f t="shared" si="138"/>
        <v>7.6755512670954262E-2</v>
      </c>
      <c r="AV133" s="7">
        <f t="shared" si="136"/>
        <v>0.70131347468948824</v>
      </c>
      <c r="AW133">
        <f t="shared" si="139"/>
        <v>5.3829675292839975E-2</v>
      </c>
      <c r="AX133" s="5">
        <f t="shared" si="140"/>
        <v>0</v>
      </c>
      <c r="AY133">
        <f t="shared" si="137"/>
        <v>3</v>
      </c>
    </row>
    <row r="134" spans="46:51" x14ac:dyDescent="0.25">
      <c r="AT134" t="s">
        <v>137</v>
      </c>
      <c r="AU134">
        <f t="shared" si="138"/>
        <v>8.1002178599248094</v>
      </c>
      <c r="AV134" s="7">
        <f t="shared" si="136"/>
        <v>0.90519540372800045</v>
      </c>
      <c r="AW134">
        <f t="shared" si="139"/>
        <v>7.3322799759993975</v>
      </c>
      <c r="AX134" s="5">
        <f t="shared" si="140"/>
        <v>1</v>
      </c>
      <c r="AY134">
        <f t="shared" si="137"/>
        <v>2</v>
      </c>
    </row>
    <row r="135" spans="46:51" x14ac:dyDescent="0.25">
      <c r="AT135" t="s">
        <v>135</v>
      </c>
      <c r="AU135">
        <f t="shared" si="138"/>
        <v>8.0446845596764547</v>
      </c>
      <c r="AV135" s="7">
        <f t="shared" si="136"/>
        <v>0.92864112020663125</v>
      </c>
      <c r="AW135">
        <f t="shared" si="139"/>
        <v>7.4706248812069331</v>
      </c>
      <c r="AX135" s="5">
        <f t="shared" si="140"/>
        <v>1</v>
      </c>
      <c r="AY135">
        <f t="shared" si="137"/>
        <v>2</v>
      </c>
    </row>
    <row r="136" spans="46:51" x14ac:dyDescent="0.25">
      <c r="AT136" t="s">
        <v>136</v>
      </c>
      <c r="AU136">
        <f t="shared" si="138"/>
        <v>2.1663672615184213</v>
      </c>
      <c r="AV136" s="7">
        <f t="shared" si="136"/>
        <v>0.98983495033700719</v>
      </c>
      <c r="AW136">
        <f t="shared" si="139"/>
        <v>2.1443460307168047</v>
      </c>
      <c r="AX136" s="5">
        <f t="shared" si="140"/>
        <v>1</v>
      </c>
      <c r="AY136">
        <f t="shared" si="137"/>
        <v>1</v>
      </c>
    </row>
    <row r="137" spans="46:51" x14ac:dyDescent="0.25">
      <c r="AT137" t="s">
        <v>75</v>
      </c>
      <c r="AU137">
        <f t="shared" si="138"/>
        <v>4.08557488869811</v>
      </c>
      <c r="AV137" s="7">
        <f t="shared" si="136"/>
        <v>0.5055284109179593</v>
      </c>
      <c r="AW137">
        <f t="shared" si="139"/>
        <v>2.065374181169874</v>
      </c>
      <c r="AX137" s="5">
        <f t="shared" si="140"/>
        <v>9</v>
      </c>
      <c r="AY137">
        <f t="shared" si="137"/>
        <v>5</v>
      </c>
    </row>
    <row r="138" spans="46:51" x14ac:dyDescent="0.25">
      <c r="AT138" t="s">
        <v>266</v>
      </c>
      <c r="AU138">
        <f t="shared" si="138"/>
        <v>5.1900660146548087E-3</v>
      </c>
      <c r="AV138" s="7">
        <f t="shared" si="136"/>
        <v>1</v>
      </c>
      <c r="AW138">
        <f t="shared" si="139"/>
        <v>5.1900660146548087E-3</v>
      </c>
      <c r="AX138" s="5">
        <f t="shared" si="140"/>
        <v>0</v>
      </c>
      <c r="AY138">
        <f t="shared" si="137"/>
        <v>1</v>
      </c>
    </row>
    <row r="139" spans="46:51" x14ac:dyDescent="0.25">
      <c r="AT139" t="s">
        <v>102</v>
      </c>
      <c r="AU139">
        <f t="shared" si="138"/>
        <v>0.48050752023001331</v>
      </c>
      <c r="AV139" s="7">
        <f t="shared" si="136"/>
        <v>1</v>
      </c>
      <c r="AW139">
        <f t="shared" si="139"/>
        <v>0.48050752023001331</v>
      </c>
      <c r="AX139" s="5">
        <f t="shared" si="140"/>
        <v>0</v>
      </c>
      <c r="AY139">
        <f t="shared" si="137"/>
        <v>1</v>
      </c>
    </row>
    <row r="140" spans="46:51" x14ac:dyDescent="0.25">
      <c r="AT140" t="s">
        <v>138</v>
      </c>
      <c r="AU140">
        <f t="shared" si="138"/>
        <v>2.3587276366355181</v>
      </c>
      <c r="AV140" s="7">
        <f t="shared" si="136"/>
        <v>0.84248653502056803</v>
      </c>
      <c r="AW140">
        <f t="shared" si="139"/>
        <v>1.9871962736463111</v>
      </c>
      <c r="AX140" s="5">
        <f t="shared" si="140"/>
        <v>5</v>
      </c>
      <c r="AY140">
        <f t="shared" si="137"/>
        <v>2</v>
      </c>
    </row>
    <row r="141" spans="46:51" x14ac:dyDescent="0.25">
      <c r="AT141" t="s">
        <v>279</v>
      </c>
      <c r="AU141">
        <f t="shared" si="138"/>
        <v>4.1504283779164432E-3</v>
      </c>
      <c r="AV141" s="7">
        <f t="shared" si="136"/>
        <v>1</v>
      </c>
      <c r="AW141">
        <f t="shared" si="139"/>
        <v>4.1504283779164432E-3</v>
      </c>
      <c r="AX141" s="5">
        <f t="shared" si="140"/>
        <v>0</v>
      </c>
      <c r="AY141">
        <f t="shared" si="137"/>
        <v>1</v>
      </c>
    </row>
    <row r="142" spans="46:51" x14ac:dyDescent="0.25">
      <c r="AT142" t="s">
        <v>106</v>
      </c>
      <c r="AU142">
        <f t="shared" si="138"/>
        <v>1.547661035123538</v>
      </c>
      <c r="AV142" s="7">
        <f t="shared" si="136"/>
        <v>0.97863265244538444</v>
      </c>
      <c r="AW142">
        <f t="shared" si="139"/>
        <v>1.5145916238893173</v>
      </c>
      <c r="AX142" s="5">
        <f t="shared" si="140"/>
        <v>2</v>
      </c>
      <c r="AY142">
        <f t="shared" si="137"/>
        <v>1</v>
      </c>
    </row>
    <row r="143" spans="46:51" x14ac:dyDescent="0.25">
      <c r="AT143" t="s">
        <v>11</v>
      </c>
      <c r="AU143">
        <f t="shared" si="138"/>
        <v>1.8564760546222772</v>
      </c>
      <c r="AV143" s="7">
        <f t="shared" si="136"/>
        <v>0.75305651685049158</v>
      </c>
      <c r="AW143">
        <f t="shared" si="139"/>
        <v>1.3980313913101949</v>
      </c>
      <c r="AX143" s="5">
        <f t="shared" si="140"/>
        <v>9</v>
      </c>
      <c r="AY143">
        <f t="shared" si="137"/>
        <v>3</v>
      </c>
    </row>
    <row r="144" spans="46:51" x14ac:dyDescent="0.25">
      <c r="AT144" t="s">
        <v>92</v>
      </c>
      <c r="AU144">
        <f t="shared" si="138"/>
        <v>0.22759535967081332</v>
      </c>
      <c r="AV144" s="7">
        <f t="shared" si="136"/>
        <v>0.28612850846671317</v>
      </c>
      <c r="AW144">
        <f t="shared" si="139"/>
        <v>6.5121520796554935E-2</v>
      </c>
      <c r="AX144" s="5">
        <f t="shared" si="140"/>
        <v>6</v>
      </c>
      <c r="AY144">
        <f t="shared" si="137"/>
        <v>4</v>
      </c>
    </row>
    <row r="145" spans="46:51" x14ac:dyDescent="0.25">
      <c r="AT145" t="s">
        <v>49</v>
      </c>
      <c r="AU145">
        <f t="shared" si="138"/>
        <v>0.21351253383175298</v>
      </c>
      <c r="AV145" s="7">
        <f t="shared" si="136"/>
        <v>0.97806001873505122</v>
      </c>
      <c r="AW145">
        <f t="shared" si="139"/>
        <v>0.20882807283965257</v>
      </c>
      <c r="AX145" s="5">
        <f t="shared" si="140"/>
        <v>2</v>
      </c>
      <c r="AY145">
        <f t="shared" si="137"/>
        <v>1</v>
      </c>
    </row>
    <row r="146" spans="46:51" x14ac:dyDescent="0.25">
      <c r="AT146" t="s">
        <v>14</v>
      </c>
      <c r="AU146">
        <f t="shared" si="138"/>
        <v>0.1636962253143297</v>
      </c>
      <c r="AV146" s="7">
        <f t="shared" si="136"/>
        <v>0.4188694692186512</v>
      </c>
      <c r="AW146">
        <f t="shared" si="139"/>
        <v>6.8567351010510022E-2</v>
      </c>
      <c r="AX146" s="5">
        <f t="shared" si="140"/>
        <v>7</v>
      </c>
      <c r="AY146">
        <f t="shared" si="137"/>
        <v>4</v>
      </c>
    </row>
    <row r="147" spans="46:51" x14ac:dyDescent="0.25">
      <c r="AT147" t="s">
        <v>50</v>
      </c>
      <c r="AU147">
        <f t="shared" si="138"/>
        <v>0.60246493413423463</v>
      </c>
      <c r="AV147" s="7">
        <f t="shared" ref="AV147:AV153" si="141">MAX(AU69:CH69)</f>
        <v>0.42858057677497424</v>
      </c>
      <c r="AW147">
        <f t="shared" si="139"/>
        <v>0.25820476895794714</v>
      </c>
      <c r="AX147" s="5">
        <f t="shared" si="140"/>
        <v>3</v>
      </c>
      <c r="AY147">
        <f t="shared" ref="AY147:AY153" si="142">COUNTIF(AU69:CH69, "&gt;.05")</f>
        <v>4</v>
      </c>
    </row>
    <row r="148" spans="46:51" x14ac:dyDescent="0.25">
      <c r="AT148" t="s">
        <v>51</v>
      </c>
      <c r="AU148">
        <f t="shared" ref="AU148:AU154" si="143">(AQ70/AU$81)*100</f>
        <v>4.8022324431371772E-3</v>
      </c>
      <c r="AV148" s="7">
        <f t="shared" si="141"/>
        <v>1</v>
      </c>
      <c r="AW148">
        <f t="shared" ref="AW148:AW154" si="144">AU148*AV148</f>
        <v>4.8022324431371772E-3</v>
      </c>
      <c r="AX148" s="5">
        <f t="shared" ref="AX148:AX154" si="145">COUNTIF(AU70:CH70, "&lt;.05") - COUNTIF(AU70:CH70, "=0")</f>
        <v>0</v>
      </c>
      <c r="AY148">
        <f t="shared" si="142"/>
        <v>1</v>
      </c>
    </row>
    <row r="149" spans="46:51" x14ac:dyDescent="0.25">
      <c r="AT149" t="s">
        <v>56</v>
      </c>
      <c r="AU149">
        <f t="shared" si="143"/>
        <v>0.26028099841803504</v>
      </c>
      <c r="AV149" s="7">
        <f t="shared" si="141"/>
        <v>1</v>
      </c>
      <c r="AW149">
        <f t="shared" si="144"/>
        <v>0.26028099841803504</v>
      </c>
      <c r="AX149" s="5">
        <f t="shared" si="145"/>
        <v>0</v>
      </c>
      <c r="AY149">
        <f t="shared" si="142"/>
        <v>1</v>
      </c>
    </row>
    <row r="150" spans="46:51" x14ac:dyDescent="0.25">
      <c r="AT150" t="s">
        <v>53</v>
      </c>
      <c r="AU150">
        <f t="shared" si="143"/>
        <v>4.4316584808232092E-3</v>
      </c>
      <c r="AV150" s="7">
        <f t="shared" si="141"/>
        <v>0.54180985108820168</v>
      </c>
      <c r="AW150">
        <f t="shared" si="144"/>
        <v>2.401116221568589E-3</v>
      </c>
      <c r="AX150" s="5">
        <f t="shared" si="145"/>
        <v>0</v>
      </c>
      <c r="AY150">
        <f t="shared" si="142"/>
        <v>2</v>
      </c>
    </row>
    <row r="151" spans="46:51" x14ac:dyDescent="0.25">
      <c r="AT151" t="s">
        <v>55</v>
      </c>
      <c r="AU151">
        <f t="shared" si="143"/>
        <v>5.7626789317646119E-3</v>
      </c>
      <c r="AV151" s="7">
        <f t="shared" si="141"/>
        <v>1</v>
      </c>
      <c r="AW151">
        <f t="shared" si="144"/>
        <v>5.7626789317646119E-3</v>
      </c>
      <c r="AX151" s="5">
        <f t="shared" si="145"/>
        <v>0</v>
      </c>
      <c r="AY151">
        <f t="shared" si="142"/>
        <v>1</v>
      </c>
    </row>
    <row r="152" spans="46:51" x14ac:dyDescent="0.25">
      <c r="AT152" t="s">
        <v>224</v>
      </c>
      <c r="AU152">
        <f t="shared" si="143"/>
        <v>1.194974119571344E-2</v>
      </c>
      <c r="AV152" s="7">
        <f t="shared" si="141"/>
        <v>1</v>
      </c>
      <c r="AW152">
        <f t="shared" si="144"/>
        <v>1.194974119571344E-2</v>
      </c>
      <c r="AX152" s="5">
        <f t="shared" si="145"/>
        <v>0</v>
      </c>
      <c r="AY152">
        <f t="shared" si="142"/>
        <v>1</v>
      </c>
    </row>
    <row r="153" spans="46:51" x14ac:dyDescent="0.25">
      <c r="AT153" t="s">
        <v>54</v>
      </c>
      <c r="AU153">
        <f t="shared" si="143"/>
        <v>6.2429021760783306E-3</v>
      </c>
      <c r="AV153" s="7">
        <f t="shared" si="141"/>
        <v>1</v>
      </c>
      <c r="AW153">
        <f t="shared" si="144"/>
        <v>6.2429021760783306E-3</v>
      </c>
      <c r="AX153" s="5">
        <f t="shared" si="145"/>
        <v>0</v>
      </c>
      <c r="AY153">
        <f t="shared" si="142"/>
        <v>1</v>
      </c>
    </row>
    <row r="154" spans="46:51" x14ac:dyDescent="0.25">
      <c r="AT154" t="s">
        <v>223</v>
      </c>
      <c r="AU154">
        <f t="shared" si="143"/>
        <v>1.0363887691235581E-2</v>
      </c>
      <c r="AV154" s="7">
        <f>MAX(AU76:CH76)</f>
        <v>1</v>
      </c>
      <c r="AW154">
        <f t="shared" si="144"/>
        <v>1.0363887691235581E-2</v>
      </c>
      <c r="AX154" s="5">
        <f t="shared" si="145"/>
        <v>0</v>
      </c>
      <c r="AY154">
        <f>COUNTIF(AU76:CH76, "&gt;.05")</f>
        <v>1</v>
      </c>
    </row>
    <row r="155" spans="46:51" x14ac:dyDescent="0.25">
      <c r="AW155">
        <f>SUM(AW83:AW154)</f>
        <v>70.657670403334834</v>
      </c>
      <c r="AX155">
        <f>SUM(AX83:AX154)</f>
        <v>136</v>
      </c>
      <c r="AY155">
        <f>SUM(AY83:AY154)</f>
        <v>158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0"/>
  <sheetViews>
    <sheetView workbookViewId="0">
      <selection sqref="A1:F1048576"/>
    </sheetView>
  </sheetViews>
  <sheetFormatPr defaultRowHeight="15" x14ac:dyDescent="0.25"/>
  <cols>
    <col min="1" max="1" width="17.7109375" bestFit="1" customWidth="1"/>
    <col min="2" max="2" width="13.28515625" bestFit="1" customWidth="1"/>
    <col min="3" max="3" width="26.7109375" bestFit="1" customWidth="1"/>
    <col min="4" max="4" width="23.85546875" bestFit="1" customWidth="1"/>
    <col min="5" max="5" width="28.7109375" bestFit="1" customWidth="1"/>
    <col min="6" max="6" width="19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430</v>
      </c>
      <c r="E2" t="str">
        <f>E1</f>
        <v>Total Lines of Code for Commit</v>
      </c>
      <c r="F2" t="e">
        <f>E2*C2</f>
        <v>#VALUE!</v>
      </c>
    </row>
    <row r="3" spans="1:6" x14ac:dyDescent="0.25">
      <c r="A3" t="str">
        <f t="shared" ref="A3:A6" si="0">A2</f>
        <v>Adam Comerford</v>
      </c>
      <c r="B3" t="s">
        <v>9</v>
      </c>
      <c r="E3">
        <v>51</v>
      </c>
      <c r="F3">
        <f t="shared" ref="F3:F66" si="1">E3*C3</f>
        <v>0</v>
      </c>
    </row>
    <row r="4" spans="1:6" x14ac:dyDescent="0.25">
      <c r="A4" t="str">
        <f t="shared" si="0"/>
        <v>Adam Comerford</v>
      </c>
      <c r="E4">
        <f t="shared" ref="E4:E7" si="2">E3</f>
        <v>51</v>
      </c>
      <c r="F4">
        <f t="shared" si="1"/>
        <v>0</v>
      </c>
    </row>
    <row r="5" spans="1:6" x14ac:dyDescent="0.25">
      <c r="A5" t="str">
        <f t="shared" si="0"/>
        <v>Adam Comerford</v>
      </c>
      <c r="C5">
        <v>0.57999999999999996</v>
      </c>
      <c r="D5" t="s">
        <v>10</v>
      </c>
      <c r="E5">
        <f t="shared" si="2"/>
        <v>51</v>
      </c>
      <c r="F5">
        <f t="shared" si="1"/>
        <v>29.58</v>
      </c>
    </row>
    <row r="6" spans="1:6" x14ac:dyDescent="0.25">
      <c r="A6" t="str">
        <f t="shared" si="0"/>
        <v>Adam Comerford</v>
      </c>
      <c r="C6">
        <v>0.41899999999999998</v>
      </c>
      <c r="D6" t="s">
        <v>11</v>
      </c>
      <c r="E6">
        <f t="shared" si="2"/>
        <v>51</v>
      </c>
      <c r="F6">
        <f t="shared" si="1"/>
        <v>21.369</v>
      </c>
    </row>
    <row r="7" spans="1:6" x14ac:dyDescent="0.25">
      <c r="A7" t="s">
        <v>431</v>
      </c>
      <c r="E7">
        <f t="shared" si="2"/>
        <v>51</v>
      </c>
      <c r="F7">
        <f t="shared" si="1"/>
        <v>0</v>
      </c>
    </row>
    <row r="8" spans="1:6" x14ac:dyDescent="0.25">
      <c r="A8" t="str">
        <f t="shared" ref="A8:A19" si="3">A7</f>
        <v>Adam Midvidy</v>
      </c>
      <c r="B8" t="s">
        <v>13</v>
      </c>
      <c r="E8">
        <v>6</v>
      </c>
      <c r="F8">
        <f t="shared" si="1"/>
        <v>0</v>
      </c>
    </row>
    <row r="9" spans="1:6" x14ac:dyDescent="0.25">
      <c r="A9" t="str">
        <f t="shared" si="3"/>
        <v>Adam Midvidy</v>
      </c>
      <c r="E9">
        <f t="shared" ref="E9:E11" si="4">E8</f>
        <v>6</v>
      </c>
      <c r="F9">
        <f t="shared" si="1"/>
        <v>0</v>
      </c>
    </row>
    <row r="10" spans="1:6" x14ac:dyDescent="0.25">
      <c r="A10" t="str">
        <f t="shared" si="3"/>
        <v>Adam Midvidy</v>
      </c>
      <c r="C10">
        <v>1</v>
      </c>
      <c r="D10" t="s">
        <v>14</v>
      </c>
      <c r="E10">
        <f t="shared" si="4"/>
        <v>6</v>
      </c>
      <c r="F10">
        <f t="shared" si="1"/>
        <v>6</v>
      </c>
    </row>
    <row r="11" spans="1:6" x14ac:dyDescent="0.25">
      <c r="A11" t="str">
        <f t="shared" si="3"/>
        <v>Adam Midvidy</v>
      </c>
      <c r="E11">
        <f t="shared" si="4"/>
        <v>6</v>
      </c>
      <c r="F11">
        <f t="shared" si="1"/>
        <v>0</v>
      </c>
    </row>
    <row r="12" spans="1:6" x14ac:dyDescent="0.25">
      <c r="A12" t="str">
        <f t="shared" si="3"/>
        <v>Adam Midvidy</v>
      </c>
      <c r="B12" t="s">
        <v>15</v>
      </c>
      <c r="E12">
        <v>6</v>
      </c>
      <c r="F12">
        <f t="shared" si="1"/>
        <v>0</v>
      </c>
    </row>
    <row r="13" spans="1:6" x14ac:dyDescent="0.25">
      <c r="A13" t="str">
        <f t="shared" si="3"/>
        <v>Adam Midvidy</v>
      </c>
      <c r="E13">
        <f t="shared" ref="E13:E15" si="5">E12</f>
        <v>6</v>
      </c>
      <c r="F13">
        <f t="shared" si="1"/>
        <v>0</v>
      </c>
    </row>
    <row r="14" spans="1:6" x14ac:dyDescent="0.25">
      <c r="A14" t="str">
        <f t="shared" si="3"/>
        <v>Adam Midvidy</v>
      </c>
      <c r="C14">
        <v>1</v>
      </c>
      <c r="D14" t="s">
        <v>16</v>
      </c>
      <c r="E14">
        <f t="shared" si="5"/>
        <v>6</v>
      </c>
      <c r="F14">
        <f t="shared" si="1"/>
        <v>6</v>
      </c>
    </row>
    <row r="15" spans="1:6" x14ac:dyDescent="0.25">
      <c r="A15" t="str">
        <f t="shared" si="3"/>
        <v>Adam Midvidy</v>
      </c>
      <c r="E15">
        <f t="shared" si="5"/>
        <v>6</v>
      </c>
      <c r="F15">
        <f t="shared" si="1"/>
        <v>0</v>
      </c>
    </row>
    <row r="16" spans="1:6" x14ac:dyDescent="0.25">
      <c r="A16" t="str">
        <f t="shared" si="3"/>
        <v>Adam Midvidy</v>
      </c>
      <c r="B16" t="s">
        <v>17</v>
      </c>
      <c r="E16">
        <v>428</v>
      </c>
      <c r="F16">
        <f t="shared" si="1"/>
        <v>0</v>
      </c>
    </row>
    <row r="17" spans="1:6" x14ac:dyDescent="0.25">
      <c r="A17" t="str">
        <f t="shared" si="3"/>
        <v>Adam Midvidy</v>
      </c>
      <c r="E17">
        <f t="shared" ref="E17:E20" si="6">E16</f>
        <v>428</v>
      </c>
      <c r="F17">
        <f t="shared" si="1"/>
        <v>0</v>
      </c>
    </row>
    <row r="18" spans="1:6" x14ac:dyDescent="0.25">
      <c r="A18" t="str">
        <f t="shared" si="3"/>
        <v>Adam Midvidy</v>
      </c>
      <c r="C18">
        <v>0.249</v>
      </c>
      <c r="D18" t="s">
        <v>16</v>
      </c>
      <c r="E18">
        <f t="shared" si="6"/>
        <v>428</v>
      </c>
      <c r="F18">
        <f t="shared" si="1"/>
        <v>106.572</v>
      </c>
    </row>
    <row r="19" spans="1:6" x14ac:dyDescent="0.25">
      <c r="A19" t="str">
        <f t="shared" si="3"/>
        <v>Adam Midvidy</v>
      </c>
      <c r="C19">
        <v>0.75</v>
      </c>
      <c r="D19" t="s">
        <v>18</v>
      </c>
      <c r="E19">
        <f t="shared" si="6"/>
        <v>428</v>
      </c>
      <c r="F19">
        <f t="shared" si="1"/>
        <v>321</v>
      </c>
    </row>
    <row r="20" spans="1:6" x14ac:dyDescent="0.25">
      <c r="A20" t="s">
        <v>432</v>
      </c>
      <c r="E20">
        <f t="shared" si="6"/>
        <v>428</v>
      </c>
      <c r="F20">
        <f t="shared" si="1"/>
        <v>0</v>
      </c>
    </row>
    <row r="21" spans="1:6" x14ac:dyDescent="0.25">
      <c r="A21" t="str">
        <f t="shared" ref="A21:A27" si="7">A20</f>
        <v xml:space="preserve">Alex </v>
      </c>
      <c r="B21" t="s">
        <v>20</v>
      </c>
      <c r="E21">
        <v>34</v>
      </c>
      <c r="F21">
        <f t="shared" si="1"/>
        <v>0</v>
      </c>
    </row>
    <row r="22" spans="1:6" x14ac:dyDescent="0.25">
      <c r="A22" t="str">
        <f t="shared" si="7"/>
        <v xml:space="preserve">Alex </v>
      </c>
      <c r="E22">
        <f t="shared" ref="E22:E24" si="8">E21</f>
        <v>34</v>
      </c>
      <c r="F22">
        <f t="shared" si="1"/>
        <v>0</v>
      </c>
    </row>
    <row r="23" spans="1:6" x14ac:dyDescent="0.25">
      <c r="A23" t="str">
        <f t="shared" si="7"/>
        <v xml:space="preserve">Alex </v>
      </c>
      <c r="C23">
        <v>1</v>
      </c>
      <c r="D23" t="s">
        <v>21</v>
      </c>
      <c r="E23">
        <f t="shared" si="8"/>
        <v>34</v>
      </c>
      <c r="F23">
        <f t="shared" si="1"/>
        <v>34</v>
      </c>
    </row>
    <row r="24" spans="1:6" x14ac:dyDescent="0.25">
      <c r="A24" t="str">
        <f t="shared" si="7"/>
        <v xml:space="preserve">Alex </v>
      </c>
      <c r="E24">
        <f t="shared" si="8"/>
        <v>34</v>
      </c>
      <c r="F24">
        <f t="shared" si="1"/>
        <v>0</v>
      </c>
    </row>
    <row r="25" spans="1:6" x14ac:dyDescent="0.25">
      <c r="A25" t="str">
        <f t="shared" si="7"/>
        <v xml:space="preserve">Alex </v>
      </c>
      <c r="B25" t="s">
        <v>22</v>
      </c>
      <c r="E25">
        <v>227</v>
      </c>
      <c r="F25">
        <f t="shared" si="1"/>
        <v>0</v>
      </c>
    </row>
    <row r="26" spans="1:6" x14ac:dyDescent="0.25">
      <c r="A26" t="str">
        <f t="shared" si="7"/>
        <v xml:space="preserve">Alex </v>
      </c>
      <c r="E26">
        <f t="shared" ref="E26:E28" si="9">E25</f>
        <v>227</v>
      </c>
      <c r="F26">
        <f t="shared" si="1"/>
        <v>0</v>
      </c>
    </row>
    <row r="27" spans="1:6" x14ac:dyDescent="0.25">
      <c r="A27" t="str">
        <f t="shared" si="7"/>
        <v xml:space="preserve">Alex </v>
      </c>
      <c r="C27">
        <v>1</v>
      </c>
      <c r="D27" t="s">
        <v>23</v>
      </c>
      <c r="E27">
        <f t="shared" si="9"/>
        <v>227</v>
      </c>
      <c r="F27">
        <f t="shared" si="1"/>
        <v>227</v>
      </c>
    </row>
    <row r="28" spans="1:6" x14ac:dyDescent="0.25">
      <c r="A28" t="s">
        <v>433</v>
      </c>
      <c r="E28">
        <f t="shared" si="9"/>
        <v>227</v>
      </c>
      <c r="F28">
        <f t="shared" si="1"/>
        <v>0</v>
      </c>
    </row>
    <row r="29" spans="1:6" x14ac:dyDescent="0.25">
      <c r="A29" t="str">
        <f t="shared" ref="A29:A31" si="10">A28</f>
        <v>Alex Kleiman</v>
      </c>
      <c r="B29" t="s">
        <v>20</v>
      </c>
      <c r="E29">
        <v>34</v>
      </c>
      <c r="F29">
        <f t="shared" si="1"/>
        <v>0</v>
      </c>
    </row>
    <row r="30" spans="1:6" x14ac:dyDescent="0.25">
      <c r="A30" t="str">
        <f t="shared" si="10"/>
        <v>Alex Kleiman</v>
      </c>
      <c r="E30">
        <f t="shared" ref="E30:E32" si="11">E29</f>
        <v>34</v>
      </c>
      <c r="F30">
        <f t="shared" si="1"/>
        <v>0</v>
      </c>
    </row>
    <row r="31" spans="1:6" x14ac:dyDescent="0.25">
      <c r="A31" t="str">
        <f t="shared" si="10"/>
        <v>Alex Kleiman</v>
      </c>
      <c r="C31">
        <v>1</v>
      </c>
      <c r="D31" t="s">
        <v>21</v>
      </c>
      <c r="E31">
        <f t="shared" si="11"/>
        <v>34</v>
      </c>
      <c r="F31">
        <f t="shared" si="1"/>
        <v>34</v>
      </c>
    </row>
    <row r="32" spans="1:6" x14ac:dyDescent="0.25">
      <c r="A32" t="s">
        <v>434</v>
      </c>
      <c r="E32">
        <f t="shared" si="11"/>
        <v>34</v>
      </c>
      <c r="F32">
        <f t="shared" si="1"/>
        <v>0</v>
      </c>
    </row>
    <row r="33" spans="1:6" x14ac:dyDescent="0.25">
      <c r="A33" t="str">
        <f t="shared" ref="A33:A59" si="12">A32</f>
        <v>Amalia Hawkins</v>
      </c>
      <c r="B33" t="s">
        <v>27</v>
      </c>
      <c r="E33">
        <v>39</v>
      </c>
      <c r="F33">
        <f t="shared" si="1"/>
        <v>0</v>
      </c>
    </row>
    <row r="34" spans="1:6" x14ac:dyDescent="0.25">
      <c r="A34" t="str">
        <f t="shared" si="12"/>
        <v>Amalia Hawkins</v>
      </c>
      <c r="E34">
        <f t="shared" ref="E34:E37" si="13">E33</f>
        <v>39</v>
      </c>
      <c r="F34">
        <f t="shared" si="1"/>
        <v>0</v>
      </c>
    </row>
    <row r="35" spans="1:6" x14ac:dyDescent="0.25">
      <c r="A35" t="str">
        <f t="shared" si="12"/>
        <v>Amalia Hawkins</v>
      </c>
      <c r="C35">
        <v>0.76300000000000001</v>
      </c>
      <c r="D35" t="s">
        <v>28</v>
      </c>
      <c r="E35">
        <f t="shared" si="13"/>
        <v>39</v>
      </c>
      <c r="F35">
        <f t="shared" si="1"/>
        <v>29.757000000000001</v>
      </c>
    </row>
    <row r="36" spans="1:6" x14ac:dyDescent="0.25">
      <c r="A36" t="str">
        <f t="shared" si="12"/>
        <v>Amalia Hawkins</v>
      </c>
      <c r="C36">
        <v>0.23599999999999999</v>
      </c>
      <c r="D36" t="s">
        <v>29</v>
      </c>
      <c r="E36">
        <f t="shared" si="13"/>
        <v>39</v>
      </c>
      <c r="F36">
        <f t="shared" si="1"/>
        <v>9.2039999999999988</v>
      </c>
    </row>
    <row r="37" spans="1:6" x14ac:dyDescent="0.25">
      <c r="A37" t="str">
        <f t="shared" si="12"/>
        <v>Amalia Hawkins</v>
      </c>
      <c r="E37">
        <f t="shared" si="13"/>
        <v>39</v>
      </c>
      <c r="F37">
        <f t="shared" si="1"/>
        <v>0</v>
      </c>
    </row>
    <row r="38" spans="1:6" x14ac:dyDescent="0.25">
      <c r="A38" t="str">
        <f t="shared" si="12"/>
        <v>Amalia Hawkins</v>
      </c>
      <c r="B38" t="s">
        <v>30</v>
      </c>
      <c r="E38">
        <v>35</v>
      </c>
      <c r="F38">
        <f t="shared" si="1"/>
        <v>0</v>
      </c>
    </row>
    <row r="39" spans="1:6" x14ac:dyDescent="0.25">
      <c r="A39" t="str">
        <f t="shared" si="12"/>
        <v>Amalia Hawkins</v>
      </c>
      <c r="E39">
        <f t="shared" ref="E39:E42" si="14">E38</f>
        <v>35</v>
      </c>
      <c r="F39">
        <f t="shared" si="1"/>
        <v>0</v>
      </c>
    </row>
    <row r="40" spans="1:6" x14ac:dyDescent="0.25">
      <c r="A40" t="str">
        <f t="shared" si="12"/>
        <v>Amalia Hawkins</v>
      </c>
      <c r="C40">
        <v>0.755</v>
      </c>
      <c r="D40" t="s">
        <v>28</v>
      </c>
      <c r="E40">
        <f t="shared" si="14"/>
        <v>35</v>
      </c>
      <c r="F40">
        <f t="shared" si="1"/>
        <v>26.425000000000001</v>
      </c>
    </row>
    <row r="41" spans="1:6" x14ac:dyDescent="0.25">
      <c r="A41" t="str">
        <f t="shared" si="12"/>
        <v>Amalia Hawkins</v>
      </c>
      <c r="C41">
        <v>0.24399999999999999</v>
      </c>
      <c r="D41" t="s">
        <v>29</v>
      </c>
      <c r="E41">
        <f t="shared" si="14"/>
        <v>35</v>
      </c>
      <c r="F41">
        <f t="shared" si="1"/>
        <v>8.5399999999999991</v>
      </c>
    </row>
    <row r="42" spans="1:6" x14ac:dyDescent="0.25">
      <c r="A42" t="str">
        <f t="shared" si="12"/>
        <v>Amalia Hawkins</v>
      </c>
      <c r="E42">
        <f t="shared" si="14"/>
        <v>35</v>
      </c>
      <c r="F42">
        <f t="shared" si="1"/>
        <v>0</v>
      </c>
    </row>
    <row r="43" spans="1:6" x14ac:dyDescent="0.25">
      <c r="A43" t="str">
        <f t="shared" si="12"/>
        <v>Amalia Hawkins</v>
      </c>
      <c r="B43" t="s">
        <v>31</v>
      </c>
      <c r="E43">
        <v>630</v>
      </c>
      <c r="F43">
        <f t="shared" si="1"/>
        <v>0</v>
      </c>
    </row>
    <row r="44" spans="1:6" x14ac:dyDescent="0.25">
      <c r="A44" t="str">
        <f t="shared" si="12"/>
        <v>Amalia Hawkins</v>
      </c>
      <c r="E44">
        <f t="shared" ref="E44:E49" si="15">E43</f>
        <v>630</v>
      </c>
      <c r="F44">
        <f t="shared" si="1"/>
        <v>0</v>
      </c>
    </row>
    <row r="45" spans="1:6" x14ac:dyDescent="0.25">
      <c r="A45" t="str">
        <f t="shared" si="12"/>
        <v>Amalia Hawkins</v>
      </c>
      <c r="C45">
        <v>3.0000000000000001E-3</v>
      </c>
      <c r="D45" t="s">
        <v>32</v>
      </c>
      <c r="E45">
        <f t="shared" si="15"/>
        <v>630</v>
      </c>
      <c r="F45">
        <f t="shared" si="1"/>
        <v>1.8900000000000001</v>
      </c>
    </row>
    <row r="46" spans="1:6" x14ac:dyDescent="0.25">
      <c r="A46" t="str">
        <f t="shared" si="12"/>
        <v>Amalia Hawkins</v>
      </c>
      <c r="C46">
        <v>8.6999999999999994E-2</v>
      </c>
      <c r="D46" t="s">
        <v>28</v>
      </c>
      <c r="E46">
        <f t="shared" si="15"/>
        <v>630</v>
      </c>
      <c r="F46">
        <f t="shared" si="1"/>
        <v>54.809999999999995</v>
      </c>
    </row>
    <row r="47" spans="1:6" x14ac:dyDescent="0.25">
      <c r="A47" t="str">
        <f t="shared" si="12"/>
        <v>Amalia Hawkins</v>
      </c>
      <c r="C47">
        <v>0.69299999999999995</v>
      </c>
      <c r="D47" t="s">
        <v>33</v>
      </c>
      <c r="E47">
        <f t="shared" si="15"/>
        <v>630</v>
      </c>
      <c r="F47">
        <f t="shared" si="1"/>
        <v>436.59</v>
      </c>
    </row>
    <row r="48" spans="1:6" x14ac:dyDescent="0.25">
      <c r="A48" t="str">
        <f t="shared" si="12"/>
        <v>Amalia Hawkins</v>
      </c>
      <c r="C48">
        <v>0.215</v>
      </c>
      <c r="D48" t="s">
        <v>11</v>
      </c>
      <c r="E48">
        <f t="shared" si="15"/>
        <v>630</v>
      </c>
      <c r="F48">
        <f t="shared" si="1"/>
        <v>135.44999999999999</v>
      </c>
    </row>
    <row r="49" spans="1:6" x14ac:dyDescent="0.25">
      <c r="A49" t="str">
        <f t="shared" si="12"/>
        <v>Amalia Hawkins</v>
      </c>
      <c r="E49">
        <f t="shared" si="15"/>
        <v>630</v>
      </c>
      <c r="F49">
        <f t="shared" si="1"/>
        <v>0</v>
      </c>
    </row>
    <row r="50" spans="1:6" x14ac:dyDescent="0.25">
      <c r="A50" t="str">
        <f t="shared" si="12"/>
        <v>Amalia Hawkins</v>
      </c>
      <c r="B50" t="s">
        <v>34</v>
      </c>
      <c r="E50">
        <v>66</v>
      </c>
      <c r="F50">
        <f t="shared" si="1"/>
        <v>0</v>
      </c>
    </row>
    <row r="51" spans="1:6" x14ac:dyDescent="0.25">
      <c r="A51" t="str">
        <f t="shared" si="12"/>
        <v>Amalia Hawkins</v>
      </c>
      <c r="E51">
        <f t="shared" ref="E51:E54" si="16">E50</f>
        <v>66</v>
      </c>
      <c r="F51">
        <f t="shared" si="1"/>
        <v>0</v>
      </c>
    </row>
    <row r="52" spans="1:6" x14ac:dyDescent="0.25">
      <c r="A52" t="str">
        <f t="shared" si="12"/>
        <v>Amalia Hawkins</v>
      </c>
      <c r="C52">
        <v>0.54100000000000004</v>
      </c>
      <c r="D52" t="s">
        <v>29</v>
      </c>
      <c r="E52">
        <f t="shared" si="16"/>
        <v>66</v>
      </c>
      <c r="F52">
        <f t="shared" si="1"/>
        <v>35.706000000000003</v>
      </c>
    </row>
    <row r="53" spans="1:6" x14ac:dyDescent="0.25">
      <c r="A53" t="str">
        <f t="shared" si="12"/>
        <v>Amalia Hawkins</v>
      </c>
      <c r="C53">
        <v>0.45800000000000002</v>
      </c>
      <c r="D53" t="s">
        <v>35</v>
      </c>
      <c r="E53">
        <f t="shared" si="16"/>
        <v>66</v>
      </c>
      <c r="F53">
        <f t="shared" si="1"/>
        <v>30.228000000000002</v>
      </c>
    </row>
    <row r="54" spans="1:6" x14ac:dyDescent="0.25">
      <c r="A54" t="str">
        <f t="shared" si="12"/>
        <v>Amalia Hawkins</v>
      </c>
      <c r="E54">
        <f t="shared" si="16"/>
        <v>66</v>
      </c>
      <c r="F54">
        <f t="shared" si="1"/>
        <v>0</v>
      </c>
    </row>
    <row r="55" spans="1:6" x14ac:dyDescent="0.25">
      <c r="A55" t="str">
        <f t="shared" si="12"/>
        <v>Amalia Hawkins</v>
      </c>
      <c r="B55" t="s">
        <v>36</v>
      </c>
      <c r="E55">
        <v>259</v>
      </c>
      <c r="F55">
        <f t="shared" si="1"/>
        <v>0</v>
      </c>
    </row>
    <row r="56" spans="1:6" x14ac:dyDescent="0.25">
      <c r="A56" t="str">
        <f t="shared" si="12"/>
        <v>Amalia Hawkins</v>
      </c>
      <c r="E56">
        <f t="shared" ref="E56:E60" si="17">E55</f>
        <v>259</v>
      </c>
      <c r="F56">
        <f t="shared" si="1"/>
        <v>0</v>
      </c>
    </row>
    <row r="57" spans="1:6" x14ac:dyDescent="0.25">
      <c r="A57" t="str">
        <f t="shared" si="12"/>
        <v>Amalia Hawkins</v>
      </c>
      <c r="C57">
        <v>3.0000000000000001E-3</v>
      </c>
      <c r="D57" t="s">
        <v>37</v>
      </c>
      <c r="E57">
        <f t="shared" si="17"/>
        <v>259</v>
      </c>
      <c r="F57">
        <f t="shared" si="1"/>
        <v>0.77700000000000002</v>
      </c>
    </row>
    <row r="58" spans="1:6" x14ac:dyDescent="0.25">
      <c r="A58" t="str">
        <f t="shared" si="12"/>
        <v>Amalia Hawkins</v>
      </c>
      <c r="C58">
        <v>0.56799999999999995</v>
      </c>
      <c r="D58" t="s">
        <v>29</v>
      </c>
      <c r="E58">
        <f t="shared" si="17"/>
        <v>259</v>
      </c>
      <c r="F58">
        <f t="shared" si="1"/>
        <v>147.11199999999999</v>
      </c>
    </row>
    <row r="59" spans="1:6" x14ac:dyDescent="0.25">
      <c r="A59" t="str">
        <f t="shared" si="12"/>
        <v>Amalia Hawkins</v>
      </c>
      <c r="C59">
        <v>0.42699999999999999</v>
      </c>
      <c r="D59" t="s">
        <v>38</v>
      </c>
      <c r="E59">
        <f t="shared" si="17"/>
        <v>259</v>
      </c>
      <c r="F59">
        <f t="shared" si="1"/>
        <v>110.593</v>
      </c>
    </row>
    <row r="60" spans="1:6" x14ac:dyDescent="0.25">
      <c r="A60" t="s">
        <v>435</v>
      </c>
      <c r="E60">
        <f t="shared" si="17"/>
        <v>259</v>
      </c>
      <c r="F60">
        <f t="shared" si="1"/>
        <v>0</v>
      </c>
    </row>
    <row r="61" spans="1:6" x14ac:dyDescent="0.25">
      <c r="A61" t="str">
        <f t="shared" ref="A61:A88" si="18">A60</f>
        <v>Andrew Morrow</v>
      </c>
      <c r="B61" t="s">
        <v>41</v>
      </c>
      <c r="E61">
        <v>94</v>
      </c>
      <c r="F61">
        <f t="shared" si="1"/>
        <v>0</v>
      </c>
    </row>
    <row r="62" spans="1:6" x14ac:dyDescent="0.25">
      <c r="A62" t="str">
        <f t="shared" si="18"/>
        <v>Andrew Morrow</v>
      </c>
      <c r="E62">
        <f t="shared" ref="E62:E63" si="19">E61</f>
        <v>94</v>
      </c>
      <c r="F62">
        <f t="shared" si="1"/>
        <v>0</v>
      </c>
    </row>
    <row r="63" spans="1:6" x14ac:dyDescent="0.25">
      <c r="A63" t="str">
        <f t="shared" si="18"/>
        <v>Andrew Morrow</v>
      </c>
      <c r="E63">
        <f t="shared" si="19"/>
        <v>94</v>
      </c>
      <c r="F63">
        <f t="shared" si="1"/>
        <v>0</v>
      </c>
    </row>
    <row r="64" spans="1:6" x14ac:dyDescent="0.25">
      <c r="A64" t="str">
        <f t="shared" si="18"/>
        <v>Andrew Morrow</v>
      </c>
      <c r="B64" t="s">
        <v>42</v>
      </c>
      <c r="E64">
        <v>7</v>
      </c>
      <c r="F64">
        <f t="shared" si="1"/>
        <v>0</v>
      </c>
    </row>
    <row r="65" spans="1:6" x14ac:dyDescent="0.25">
      <c r="A65" t="str">
        <f t="shared" si="18"/>
        <v>Andrew Morrow</v>
      </c>
      <c r="E65">
        <f t="shared" ref="E65:E66" si="20">E64</f>
        <v>7</v>
      </c>
      <c r="F65">
        <f t="shared" si="1"/>
        <v>0</v>
      </c>
    </row>
    <row r="66" spans="1:6" x14ac:dyDescent="0.25">
      <c r="A66" t="str">
        <f t="shared" si="18"/>
        <v>Andrew Morrow</v>
      </c>
      <c r="E66">
        <f t="shared" si="20"/>
        <v>7</v>
      </c>
      <c r="F66">
        <f t="shared" si="1"/>
        <v>0</v>
      </c>
    </row>
    <row r="67" spans="1:6" x14ac:dyDescent="0.25">
      <c r="A67" t="str">
        <f t="shared" si="18"/>
        <v>Andrew Morrow</v>
      </c>
      <c r="B67" t="s">
        <v>43</v>
      </c>
      <c r="E67">
        <v>77</v>
      </c>
      <c r="F67">
        <f t="shared" ref="F67:F130" si="21">E67*C67</f>
        <v>0</v>
      </c>
    </row>
    <row r="68" spans="1:6" x14ac:dyDescent="0.25">
      <c r="A68" t="str">
        <f t="shared" si="18"/>
        <v>Andrew Morrow</v>
      </c>
      <c r="E68">
        <f t="shared" ref="E68:E69" si="22">E67</f>
        <v>77</v>
      </c>
      <c r="F68">
        <f t="shared" si="21"/>
        <v>0</v>
      </c>
    </row>
    <row r="69" spans="1:6" x14ac:dyDescent="0.25">
      <c r="A69" t="str">
        <f t="shared" si="18"/>
        <v>Andrew Morrow</v>
      </c>
      <c r="E69">
        <f t="shared" si="22"/>
        <v>77</v>
      </c>
      <c r="F69">
        <f t="shared" si="21"/>
        <v>0</v>
      </c>
    </row>
    <row r="70" spans="1:6" x14ac:dyDescent="0.25">
      <c r="A70" t="str">
        <f t="shared" si="18"/>
        <v>Andrew Morrow</v>
      </c>
      <c r="B70" t="s">
        <v>44</v>
      </c>
      <c r="E70">
        <v>473</v>
      </c>
      <c r="F70">
        <f t="shared" si="21"/>
        <v>0</v>
      </c>
    </row>
    <row r="71" spans="1:6" x14ac:dyDescent="0.25">
      <c r="A71" t="str">
        <f t="shared" si="18"/>
        <v>Andrew Morrow</v>
      </c>
      <c r="E71">
        <f t="shared" ref="E71:E89" si="23">E70</f>
        <v>473</v>
      </c>
      <c r="F71">
        <f t="shared" si="21"/>
        <v>0</v>
      </c>
    </row>
    <row r="72" spans="1:6" x14ac:dyDescent="0.25">
      <c r="A72" t="str">
        <f t="shared" si="18"/>
        <v>Andrew Morrow</v>
      </c>
      <c r="C72">
        <v>2.3E-2</v>
      </c>
      <c r="D72" t="s">
        <v>45</v>
      </c>
      <c r="E72">
        <f t="shared" si="23"/>
        <v>473</v>
      </c>
      <c r="F72">
        <f t="shared" si="21"/>
        <v>10.879</v>
      </c>
    </row>
    <row r="73" spans="1:6" x14ac:dyDescent="0.25">
      <c r="A73" t="str">
        <f t="shared" si="18"/>
        <v>Andrew Morrow</v>
      </c>
      <c r="C73">
        <v>7.0000000000000001E-3</v>
      </c>
      <c r="D73" t="s">
        <v>46</v>
      </c>
      <c r="E73">
        <f t="shared" si="23"/>
        <v>473</v>
      </c>
      <c r="F73">
        <f t="shared" si="21"/>
        <v>3.3109999999999999</v>
      </c>
    </row>
    <row r="74" spans="1:6" x14ac:dyDescent="0.25">
      <c r="A74" t="str">
        <f t="shared" si="18"/>
        <v>Andrew Morrow</v>
      </c>
      <c r="C74">
        <v>2.1999999999999999E-2</v>
      </c>
      <c r="D74" t="s">
        <v>47</v>
      </c>
      <c r="E74">
        <f t="shared" si="23"/>
        <v>473</v>
      </c>
      <c r="F74">
        <f t="shared" si="21"/>
        <v>10.405999999999999</v>
      </c>
    </row>
    <row r="75" spans="1:6" x14ac:dyDescent="0.25">
      <c r="A75" t="str">
        <f t="shared" si="18"/>
        <v>Andrew Morrow</v>
      </c>
      <c r="C75">
        <v>6.2E-2</v>
      </c>
      <c r="D75" t="s">
        <v>18</v>
      </c>
      <c r="E75">
        <f t="shared" si="23"/>
        <v>473</v>
      </c>
      <c r="F75">
        <f t="shared" si="21"/>
        <v>29.326000000000001</v>
      </c>
    </row>
    <row r="76" spans="1:6" x14ac:dyDescent="0.25">
      <c r="A76" t="str">
        <f t="shared" si="18"/>
        <v>Andrew Morrow</v>
      </c>
      <c r="C76">
        <v>1.6E-2</v>
      </c>
      <c r="D76" t="s">
        <v>48</v>
      </c>
      <c r="E76">
        <f t="shared" si="23"/>
        <v>473</v>
      </c>
      <c r="F76">
        <f t="shared" si="21"/>
        <v>7.5680000000000005</v>
      </c>
    </row>
    <row r="77" spans="1:6" x14ac:dyDescent="0.25">
      <c r="A77" t="str">
        <f t="shared" si="18"/>
        <v>Andrew Morrow</v>
      </c>
      <c r="C77">
        <v>2E-3</v>
      </c>
      <c r="D77" t="s">
        <v>38</v>
      </c>
      <c r="E77">
        <f t="shared" si="23"/>
        <v>473</v>
      </c>
      <c r="F77">
        <f t="shared" si="21"/>
        <v>0.94600000000000006</v>
      </c>
    </row>
    <row r="78" spans="1:6" x14ac:dyDescent="0.25">
      <c r="A78" t="str">
        <f t="shared" si="18"/>
        <v>Andrew Morrow</v>
      </c>
      <c r="C78">
        <v>6.0000000000000001E-3</v>
      </c>
      <c r="D78" t="s">
        <v>11</v>
      </c>
      <c r="E78">
        <f t="shared" si="23"/>
        <v>473</v>
      </c>
      <c r="F78">
        <f t="shared" si="21"/>
        <v>2.8380000000000001</v>
      </c>
    </row>
    <row r="79" spans="1:6" x14ac:dyDescent="0.25">
      <c r="A79" t="str">
        <f t="shared" si="18"/>
        <v>Andrew Morrow</v>
      </c>
      <c r="C79">
        <v>3.0000000000000001E-3</v>
      </c>
      <c r="D79" t="s">
        <v>49</v>
      </c>
      <c r="E79">
        <f t="shared" si="23"/>
        <v>473</v>
      </c>
      <c r="F79">
        <f t="shared" si="21"/>
        <v>1.419</v>
      </c>
    </row>
    <row r="80" spans="1:6" x14ac:dyDescent="0.25">
      <c r="A80" t="str">
        <f t="shared" si="18"/>
        <v>Andrew Morrow</v>
      </c>
      <c r="C80">
        <v>4.0000000000000001E-3</v>
      </c>
      <c r="D80" t="s">
        <v>50</v>
      </c>
      <c r="E80">
        <f t="shared" si="23"/>
        <v>473</v>
      </c>
      <c r="F80">
        <f t="shared" si="21"/>
        <v>1.8920000000000001</v>
      </c>
    </row>
    <row r="81" spans="1:6" x14ac:dyDescent="0.25">
      <c r="A81" t="str">
        <f t="shared" si="18"/>
        <v>Andrew Morrow</v>
      </c>
      <c r="C81">
        <v>0.01</v>
      </c>
      <c r="D81" t="s">
        <v>51</v>
      </c>
      <c r="E81">
        <f t="shared" si="23"/>
        <v>473</v>
      </c>
      <c r="F81">
        <f t="shared" si="21"/>
        <v>4.7300000000000004</v>
      </c>
    </row>
    <row r="82" spans="1:6" x14ac:dyDescent="0.25">
      <c r="A82" t="str">
        <f t="shared" si="18"/>
        <v>Andrew Morrow</v>
      </c>
      <c r="C82">
        <v>1.2E-2</v>
      </c>
      <c r="D82" t="s">
        <v>14</v>
      </c>
      <c r="E82">
        <f t="shared" si="23"/>
        <v>473</v>
      </c>
      <c r="F82">
        <f t="shared" si="21"/>
        <v>5.6760000000000002</v>
      </c>
    </row>
    <row r="83" spans="1:6" x14ac:dyDescent="0.25">
      <c r="A83" t="str">
        <f t="shared" si="18"/>
        <v>Andrew Morrow</v>
      </c>
      <c r="C83">
        <v>0.14399999999999999</v>
      </c>
      <c r="D83" t="s">
        <v>52</v>
      </c>
      <c r="E83">
        <f t="shared" si="23"/>
        <v>473</v>
      </c>
      <c r="F83">
        <f t="shared" si="21"/>
        <v>68.111999999999995</v>
      </c>
    </row>
    <row r="84" spans="1:6" x14ac:dyDescent="0.25">
      <c r="A84" t="str">
        <f t="shared" si="18"/>
        <v>Andrew Morrow</v>
      </c>
      <c r="C84">
        <v>5.0000000000000001E-3</v>
      </c>
      <c r="D84" t="s">
        <v>53</v>
      </c>
      <c r="E84">
        <f t="shared" si="23"/>
        <v>473</v>
      </c>
      <c r="F84">
        <f t="shared" si="21"/>
        <v>2.3650000000000002</v>
      </c>
    </row>
    <row r="85" spans="1:6" x14ac:dyDescent="0.25">
      <c r="A85" t="str">
        <f t="shared" si="18"/>
        <v>Andrew Morrow</v>
      </c>
      <c r="C85">
        <v>1.2999999999999999E-2</v>
      </c>
      <c r="D85" t="s">
        <v>54</v>
      </c>
      <c r="E85">
        <f t="shared" si="23"/>
        <v>473</v>
      </c>
      <c r="F85">
        <f t="shared" si="21"/>
        <v>6.149</v>
      </c>
    </row>
    <row r="86" spans="1:6" x14ac:dyDescent="0.25">
      <c r="A86" t="str">
        <f t="shared" si="18"/>
        <v>Andrew Morrow</v>
      </c>
      <c r="C86">
        <v>1.2E-2</v>
      </c>
      <c r="D86" t="s">
        <v>55</v>
      </c>
      <c r="E86">
        <f t="shared" si="23"/>
        <v>473</v>
      </c>
      <c r="F86">
        <f t="shared" si="21"/>
        <v>5.6760000000000002</v>
      </c>
    </row>
    <row r="87" spans="1:6" x14ac:dyDescent="0.25">
      <c r="A87" t="str">
        <f t="shared" si="18"/>
        <v>Andrew Morrow</v>
      </c>
      <c r="C87">
        <v>0.54200000000000004</v>
      </c>
      <c r="D87" t="s">
        <v>56</v>
      </c>
      <c r="E87">
        <f t="shared" si="23"/>
        <v>473</v>
      </c>
      <c r="F87">
        <f t="shared" si="21"/>
        <v>256.36600000000004</v>
      </c>
    </row>
    <row r="88" spans="1:6" x14ac:dyDescent="0.25">
      <c r="A88" t="str">
        <f t="shared" si="18"/>
        <v>Andrew Morrow</v>
      </c>
      <c r="C88">
        <v>2.4E-2</v>
      </c>
      <c r="D88" t="s">
        <v>57</v>
      </c>
      <c r="E88">
        <f t="shared" si="23"/>
        <v>473</v>
      </c>
      <c r="F88">
        <f t="shared" si="21"/>
        <v>11.352</v>
      </c>
    </row>
    <row r="89" spans="1:6" x14ac:dyDescent="0.25">
      <c r="A89" t="s">
        <v>436</v>
      </c>
      <c r="E89">
        <f t="shared" si="23"/>
        <v>473</v>
      </c>
      <c r="F89">
        <f t="shared" si="21"/>
        <v>0</v>
      </c>
    </row>
    <row r="90" spans="1:6" x14ac:dyDescent="0.25">
      <c r="A90" t="str">
        <f t="shared" ref="A90:A121" si="24">A89</f>
        <v>Andy Schwerin</v>
      </c>
      <c r="B90" t="s">
        <v>60</v>
      </c>
      <c r="E90">
        <v>41</v>
      </c>
      <c r="F90">
        <f t="shared" si="21"/>
        <v>0</v>
      </c>
    </row>
    <row r="91" spans="1:6" x14ac:dyDescent="0.25">
      <c r="A91" t="str">
        <f t="shared" si="24"/>
        <v>Andy Schwerin</v>
      </c>
      <c r="E91">
        <f t="shared" ref="E91:E93" si="25">E90</f>
        <v>41</v>
      </c>
      <c r="F91">
        <f t="shared" si="21"/>
        <v>0</v>
      </c>
    </row>
    <row r="92" spans="1:6" x14ac:dyDescent="0.25">
      <c r="A92" t="str">
        <f t="shared" si="24"/>
        <v>Andy Schwerin</v>
      </c>
      <c r="C92">
        <v>1</v>
      </c>
      <c r="D92" t="s">
        <v>61</v>
      </c>
      <c r="E92">
        <f t="shared" si="25"/>
        <v>41</v>
      </c>
      <c r="F92">
        <f t="shared" si="21"/>
        <v>41</v>
      </c>
    </row>
    <row r="93" spans="1:6" x14ac:dyDescent="0.25">
      <c r="A93" t="str">
        <f t="shared" si="24"/>
        <v>Andy Schwerin</v>
      </c>
      <c r="E93">
        <f t="shared" si="25"/>
        <v>41</v>
      </c>
      <c r="F93">
        <f t="shared" si="21"/>
        <v>0</v>
      </c>
    </row>
    <row r="94" spans="1:6" x14ac:dyDescent="0.25">
      <c r="A94" t="str">
        <f t="shared" si="24"/>
        <v>Andy Schwerin</v>
      </c>
      <c r="B94" t="s">
        <v>62</v>
      </c>
      <c r="E94">
        <v>2</v>
      </c>
      <c r="F94">
        <f t="shared" si="21"/>
        <v>0</v>
      </c>
    </row>
    <row r="95" spans="1:6" x14ac:dyDescent="0.25">
      <c r="A95" t="str">
        <f t="shared" si="24"/>
        <v>Andy Schwerin</v>
      </c>
      <c r="E95">
        <f t="shared" ref="E95:E97" si="26">E94</f>
        <v>2</v>
      </c>
      <c r="F95">
        <f t="shared" si="21"/>
        <v>0</v>
      </c>
    </row>
    <row r="96" spans="1:6" x14ac:dyDescent="0.25">
      <c r="A96" t="str">
        <f t="shared" si="24"/>
        <v>Andy Schwerin</v>
      </c>
      <c r="C96">
        <v>1</v>
      </c>
      <c r="D96" t="s">
        <v>61</v>
      </c>
      <c r="E96">
        <f t="shared" si="26"/>
        <v>2</v>
      </c>
      <c r="F96">
        <f t="shared" si="21"/>
        <v>2</v>
      </c>
    </row>
    <row r="97" spans="1:6" x14ac:dyDescent="0.25">
      <c r="A97" t="str">
        <f t="shared" si="24"/>
        <v>Andy Schwerin</v>
      </c>
      <c r="E97">
        <f t="shared" si="26"/>
        <v>2</v>
      </c>
      <c r="F97">
        <f t="shared" si="21"/>
        <v>0</v>
      </c>
    </row>
    <row r="98" spans="1:6" x14ac:dyDescent="0.25">
      <c r="A98" t="str">
        <f t="shared" si="24"/>
        <v>Andy Schwerin</v>
      </c>
      <c r="B98" t="s">
        <v>63</v>
      </c>
      <c r="E98">
        <v>87</v>
      </c>
      <c r="F98">
        <f t="shared" si="21"/>
        <v>0</v>
      </c>
    </row>
    <row r="99" spans="1:6" x14ac:dyDescent="0.25">
      <c r="A99" t="str">
        <f t="shared" si="24"/>
        <v>Andy Schwerin</v>
      </c>
      <c r="E99">
        <f t="shared" ref="E99:E101" si="27">E98</f>
        <v>87</v>
      </c>
      <c r="F99">
        <f t="shared" si="21"/>
        <v>0</v>
      </c>
    </row>
    <row r="100" spans="1:6" x14ac:dyDescent="0.25">
      <c r="A100" t="str">
        <f t="shared" si="24"/>
        <v>Andy Schwerin</v>
      </c>
      <c r="C100">
        <v>1</v>
      </c>
      <c r="D100" t="s">
        <v>61</v>
      </c>
      <c r="E100">
        <f t="shared" si="27"/>
        <v>87</v>
      </c>
      <c r="F100">
        <f t="shared" si="21"/>
        <v>87</v>
      </c>
    </row>
    <row r="101" spans="1:6" x14ac:dyDescent="0.25">
      <c r="A101" t="str">
        <f t="shared" si="24"/>
        <v>Andy Schwerin</v>
      </c>
      <c r="E101">
        <f t="shared" si="27"/>
        <v>87</v>
      </c>
      <c r="F101">
        <f t="shared" si="21"/>
        <v>0</v>
      </c>
    </row>
    <row r="102" spans="1:6" x14ac:dyDescent="0.25">
      <c r="A102" t="str">
        <f t="shared" si="24"/>
        <v>Andy Schwerin</v>
      </c>
      <c r="B102" t="s">
        <v>64</v>
      </c>
      <c r="E102">
        <v>136</v>
      </c>
      <c r="F102">
        <f t="shared" si="21"/>
        <v>0</v>
      </c>
    </row>
    <row r="103" spans="1:6" x14ac:dyDescent="0.25">
      <c r="A103" t="str">
        <f t="shared" si="24"/>
        <v>Andy Schwerin</v>
      </c>
      <c r="E103">
        <f t="shared" ref="E103:E105" si="28">E102</f>
        <v>136</v>
      </c>
      <c r="F103">
        <f t="shared" si="21"/>
        <v>0</v>
      </c>
    </row>
    <row r="104" spans="1:6" x14ac:dyDescent="0.25">
      <c r="A104" t="str">
        <f t="shared" si="24"/>
        <v>Andy Schwerin</v>
      </c>
      <c r="C104">
        <v>1</v>
      </c>
      <c r="D104" t="s">
        <v>49</v>
      </c>
      <c r="E104">
        <f t="shared" si="28"/>
        <v>136</v>
      </c>
      <c r="F104">
        <f t="shared" si="21"/>
        <v>136</v>
      </c>
    </row>
    <row r="105" spans="1:6" x14ac:dyDescent="0.25">
      <c r="A105" t="str">
        <f t="shared" si="24"/>
        <v>Andy Schwerin</v>
      </c>
      <c r="E105">
        <f t="shared" si="28"/>
        <v>136</v>
      </c>
      <c r="F105">
        <f t="shared" si="21"/>
        <v>0</v>
      </c>
    </row>
    <row r="106" spans="1:6" x14ac:dyDescent="0.25">
      <c r="A106" t="str">
        <f t="shared" si="24"/>
        <v>Andy Schwerin</v>
      </c>
      <c r="B106" t="s">
        <v>65</v>
      </c>
      <c r="E106">
        <v>169</v>
      </c>
      <c r="F106">
        <f t="shared" si="21"/>
        <v>0</v>
      </c>
    </row>
    <row r="107" spans="1:6" x14ac:dyDescent="0.25">
      <c r="A107" t="str">
        <f t="shared" si="24"/>
        <v>Andy Schwerin</v>
      </c>
      <c r="E107">
        <f t="shared" ref="E107:E109" si="29">E106</f>
        <v>169</v>
      </c>
      <c r="F107">
        <f t="shared" si="21"/>
        <v>0</v>
      </c>
    </row>
    <row r="108" spans="1:6" x14ac:dyDescent="0.25">
      <c r="A108" t="str">
        <f t="shared" si="24"/>
        <v>Andy Schwerin</v>
      </c>
      <c r="C108">
        <v>1</v>
      </c>
      <c r="D108" t="s">
        <v>61</v>
      </c>
      <c r="E108">
        <f t="shared" si="29"/>
        <v>169</v>
      </c>
      <c r="F108">
        <f t="shared" si="21"/>
        <v>169</v>
      </c>
    </row>
    <row r="109" spans="1:6" x14ac:dyDescent="0.25">
      <c r="A109" t="str">
        <f t="shared" si="24"/>
        <v>Andy Schwerin</v>
      </c>
      <c r="E109">
        <f t="shared" si="29"/>
        <v>169</v>
      </c>
      <c r="F109">
        <f t="shared" si="21"/>
        <v>0</v>
      </c>
    </row>
    <row r="110" spans="1:6" x14ac:dyDescent="0.25">
      <c r="A110" t="str">
        <f t="shared" si="24"/>
        <v>Andy Schwerin</v>
      </c>
      <c r="B110" t="s">
        <v>66</v>
      </c>
      <c r="E110">
        <v>632</v>
      </c>
      <c r="F110">
        <f t="shared" si="21"/>
        <v>0</v>
      </c>
    </row>
    <row r="111" spans="1:6" x14ac:dyDescent="0.25">
      <c r="A111" t="str">
        <f t="shared" si="24"/>
        <v>Andy Schwerin</v>
      </c>
      <c r="E111">
        <f t="shared" ref="E111:E114" si="30">E110</f>
        <v>632</v>
      </c>
      <c r="F111">
        <f t="shared" si="21"/>
        <v>0</v>
      </c>
    </row>
    <row r="112" spans="1:6" x14ac:dyDescent="0.25">
      <c r="A112" t="str">
        <f t="shared" si="24"/>
        <v>Andy Schwerin</v>
      </c>
      <c r="C112">
        <v>3.0000000000000001E-3</v>
      </c>
      <c r="D112" t="s">
        <v>37</v>
      </c>
      <c r="E112">
        <f t="shared" si="30"/>
        <v>632</v>
      </c>
      <c r="F112">
        <f t="shared" si="21"/>
        <v>1.8960000000000001</v>
      </c>
    </row>
    <row r="113" spans="1:6" x14ac:dyDescent="0.25">
      <c r="A113" t="str">
        <f t="shared" si="24"/>
        <v>Andy Schwerin</v>
      </c>
      <c r="C113">
        <v>0.996</v>
      </c>
      <c r="D113" t="s">
        <v>61</v>
      </c>
      <c r="E113">
        <f t="shared" si="30"/>
        <v>632</v>
      </c>
      <c r="F113">
        <f t="shared" si="21"/>
        <v>629.47199999999998</v>
      </c>
    </row>
    <row r="114" spans="1:6" x14ac:dyDescent="0.25">
      <c r="A114" t="str">
        <f t="shared" si="24"/>
        <v>Andy Schwerin</v>
      </c>
      <c r="E114">
        <f t="shared" si="30"/>
        <v>632</v>
      </c>
      <c r="F114">
        <f t="shared" si="21"/>
        <v>0</v>
      </c>
    </row>
    <row r="115" spans="1:6" x14ac:dyDescent="0.25">
      <c r="A115" t="str">
        <f t="shared" si="24"/>
        <v>Andy Schwerin</v>
      </c>
      <c r="B115" t="s">
        <v>67</v>
      </c>
      <c r="E115">
        <v>33</v>
      </c>
      <c r="F115">
        <f t="shared" si="21"/>
        <v>0</v>
      </c>
    </row>
    <row r="116" spans="1:6" x14ac:dyDescent="0.25">
      <c r="A116" t="str">
        <f t="shared" si="24"/>
        <v>Andy Schwerin</v>
      </c>
      <c r="E116">
        <f t="shared" ref="E116:E118" si="31">E115</f>
        <v>33</v>
      </c>
      <c r="F116">
        <f t="shared" si="21"/>
        <v>0</v>
      </c>
    </row>
    <row r="117" spans="1:6" x14ac:dyDescent="0.25">
      <c r="A117" t="str">
        <f t="shared" si="24"/>
        <v>Andy Schwerin</v>
      </c>
      <c r="C117">
        <v>1</v>
      </c>
      <c r="D117" t="s">
        <v>61</v>
      </c>
      <c r="E117">
        <f t="shared" si="31"/>
        <v>33</v>
      </c>
      <c r="F117">
        <f t="shared" si="21"/>
        <v>33</v>
      </c>
    </row>
    <row r="118" spans="1:6" x14ac:dyDescent="0.25">
      <c r="A118" t="str">
        <f t="shared" si="24"/>
        <v>Andy Schwerin</v>
      </c>
      <c r="E118">
        <f t="shared" si="31"/>
        <v>33</v>
      </c>
      <c r="F118">
        <f t="shared" si="21"/>
        <v>0</v>
      </c>
    </row>
    <row r="119" spans="1:6" x14ac:dyDescent="0.25">
      <c r="A119" t="str">
        <f t="shared" si="24"/>
        <v>Andy Schwerin</v>
      </c>
      <c r="B119" t="s">
        <v>68</v>
      </c>
      <c r="E119">
        <v>10</v>
      </c>
      <c r="F119">
        <f t="shared" si="21"/>
        <v>0</v>
      </c>
    </row>
    <row r="120" spans="1:6" x14ac:dyDescent="0.25">
      <c r="A120" t="str">
        <f t="shared" si="24"/>
        <v>Andy Schwerin</v>
      </c>
      <c r="E120">
        <f t="shared" ref="E120:E122" si="32">E119</f>
        <v>10</v>
      </c>
      <c r="F120">
        <f t="shared" si="21"/>
        <v>0</v>
      </c>
    </row>
    <row r="121" spans="1:6" x14ac:dyDescent="0.25">
      <c r="A121" t="str">
        <f t="shared" si="24"/>
        <v>Andy Schwerin</v>
      </c>
      <c r="C121">
        <v>1</v>
      </c>
      <c r="D121" t="s">
        <v>61</v>
      </c>
      <c r="E121">
        <f t="shared" si="32"/>
        <v>10</v>
      </c>
      <c r="F121">
        <f t="shared" si="21"/>
        <v>10</v>
      </c>
    </row>
    <row r="122" spans="1:6" x14ac:dyDescent="0.25">
      <c r="A122" t="str">
        <f t="shared" ref="A122:A153" si="33">A121</f>
        <v>Andy Schwerin</v>
      </c>
      <c r="E122">
        <f t="shared" si="32"/>
        <v>10</v>
      </c>
      <c r="F122">
        <f t="shared" si="21"/>
        <v>0</v>
      </c>
    </row>
    <row r="123" spans="1:6" x14ac:dyDescent="0.25">
      <c r="A123" t="str">
        <f t="shared" si="33"/>
        <v>Andy Schwerin</v>
      </c>
      <c r="B123" t="s">
        <v>69</v>
      </c>
      <c r="E123">
        <v>927</v>
      </c>
      <c r="F123">
        <f t="shared" si="21"/>
        <v>0</v>
      </c>
    </row>
    <row r="124" spans="1:6" x14ac:dyDescent="0.25">
      <c r="A124" t="str">
        <f t="shared" si="33"/>
        <v>Andy Schwerin</v>
      </c>
      <c r="E124">
        <f t="shared" ref="E124:E126" si="34">E123</f>
        <v>927</v>
      </c>
      <c r="F124">
        <f t="shared" si="21"/>
        <v>0</v>
      </c>
    </row>
    <row r="125" spans="1:6" x14ac:dyDescent="0.25">
      <c r="A125" t="str">
        <f t="shared" si="33"/>
        <v>Andy Schwerin</v>
      </c>
      <c r="C125">
        <v>1</v>
      </c>
      <c r="D125" t="s">
        <v>61</v>
      </c>
      <c r="E125">
        <f t="shared" si="34"/>
        <v>927</v>
      </c>
      <c r="F125">
        <f t="shared" si="21"/>
        <v>927</v>
      </c>
    </row>
    <row r="126" spans="1:6" x14ac:dyDescent="0.25">
      <c r="A126" t="str">
        <f t="shared" si="33"/>
        <v>Andy Schwerin</v>
      </c>
      <c r="E126">
        <f t="shared" si="34"/>
        <v>927</v>
      </c>
      <c r="F126">
        <f t="shared" si="21"/>
        <v>0</v>
      </c>
    </row>
    <row r="127" spans="1:6" x14ac:dyDescent="0.25">
      <c r="A127" t="str">
        <f t="shared" si="33"/>
        <v>Andy Schwerin</v>
      </c>
      <c r="B127" t="s">
        <v>70</v>
      </c>
      <c r="E127">
        <v>814</v>
      </c>
      <c r="F127">
        <f t="shared" si="21"/>
        <v>0</v>
      </c>
    </row>
    <row r="128" spans="1:6" x14ac:dyDescent="0.25">
      <c r="A128" t="str">
        <f t="shared" si="33"/>
        <v>Andy Schwerin</v>
      </c>
      <c r="E128">
        <f t="shared" ref="E128:E130" si="35">E127</f>
        <v>814</v>
      </c>
      <c r="F128">
        <f t="shared" si="21"/>
        <v>0</v>
      </c>
    </row>
    <row r="129" spans="1:6" x14ac:dyDescent="0.25">
      <c r="A129" t="str">
        <f t="shared" si="33"/>
        <v>Andy Schwerin</v>
      </c>
      <c r="C129">
        <v>1</v>
      </c>
      <c r="D129" t="s">
        <v>61</v>
      </c>
      <c r="E129">
        <f t="shared" si="35"/>
        <v>814</v>
      </c>
      <c r="F129">
        <f t="shared" si="21"/>
        <v>814</v>
      </c>
    </row>
    <row r="130" spans="1:6" x14ac:dyDescent="0.25">
      <c r="A130" t="str">
        <f t="shared" si="33"/>
        <v>Andy Schwerin</v>
      </c>
      <c r="E130">
        <f t="shared" si="35"/>
        <v>814</v>
      </c>
      <c r="F130">
        <f t="shared" si="21"/>
        <v>0</v>
      </c>
    </row>
    <row r="131" spans="1:6" x14ac:dyDescent="0.25">
      <c r="A131" t="str">
        <f t="shared" si="33"/>
        <v>Andy Schwerin</v>
      </c>
      <c r="B131" t="s">
        <v>71</v>
      </c>
      <c r="E131">
        <v>19</v>
      </c>
      <c r="F131">
        <f t="shared" ref="F131:F194" si="36">E131*C131</f>
        <v>0</v>
      </c>
    </row>
    <row r="132" spans="1:6" x14ac:dyDescent="0.25">
      <c r="A132" t="str">
        <f t="shared" si="33"/>
        <v>Andy Schwerin</v>
      </c>
      <c r="E132">
        <f t="shared" ref="E132:E135" si="37">E131</f>
        <v>19</v>
      </c>
      <c r="F132">
        <f t="shared" si="36"/>
        <v>0</v>
      </c>
    </row>
    <row r="133" spans="1:6" x14ac:dyDescent="0.25">
      <c r="A133" t="str">
        <f t="shared" si="33"/>
        <v>Andy Schwerin</v>
      </c>
      <c r="C133">
        <v>0.50800000000000001</v>
      </c>
      <c r="D133" t="s">
        <v>61</v>
      </c>
      <c r="E133">
        <f t="shared" si="37"/>
        <v>19</v>
      </c>
      <c r="F133">
        <f t="shared" si="36"/>
        <v>9.652000000000001</v>
      </c>
    </row>
    <row r="134" spans="1:6" x14ac:dyDescent="0.25">
      <c r="A134" t="str">
        <f t="shared" si="33"/>
        <v>Andy Schwerin</v>
      </c>
      <c r="C134">
        <v>0.49099999999999999</v>
      </c>
      <c r="D134" t="s">
        <v>49</v>
      </c>
      <c r="E134">
        <f t="shared" si="37"/>
        <v>19</v>
      </c>
      <c r="F134">
        <f t="shared" si="36"/>
        <v>9.3290000000000006</v>
      </c>
    </row>
    <row r="135" spans="1:6" x14ac:dyDescent="0.25">
      <c r="A135" t="str">
        <f t="shared" si="33"/>
        <v>Andy Schwerin</v>
      </c>
      <c r="E135">
        <f t="shared" si="37"/>
        <v>19</v>
      </c>
      <c r="F135">
        <f t="shared" si="36"/>
        <v>0</v>
      </c>
    </row>
    <row r="136" spans="1:6" x14ac:dyDescent="0.25">
      <c r="A136" t="str">
        <f t="shared" si="33"/>
        <v>Andy Schwerin</v>
      </c>
      <c r="B136" t="s">
        <v>72</v>
      </c>
      <c r="E136">
        <v>6</v>
      </c>
      <c r="F136">
        <f t="shared" si="36"/>
        <v>0</v>
      </c>
    </row>
    <row r="137" spans="1:6" x14ac:dyDescent="0.25">
      <c r="A137" t="str">
        <f t="shared" si="33"/>
        <v>Andy Schwerin</v>
      </c>
      <c r="E137">
        <f t="shared" ref="E137:E139" si="38">E136</f>
        <v>6</v>
      </c>
      <c r="F137">
        <f t="shared" si="36"/>
        <v>0</v>
      </c>
    </row>
    <row r="138" spans="1:6" x14ac:dyDescent="0.25">
      <c r="A138" t="str">
        <f t="shared" si="33"/>
        <v>Andy Schwerin</v>
      </c>
      <c r="C138">
        <v>1</v>
      </c>
      <c r="D138" t="s">
        <v>14</v>
      </c>
      <c r="E138">
        <f t="shared" si="38"/>
        <v>6</v>
      </c>
      <c r="F138">
        <f t="shared" si="36"/>
        <v>6</v>
      </c>
    </row>
    <row r="139" spans="1:6" x14ac:dyDescent="0.25">
      <c r="A139" t="str">
        <f t="shared" si="33"/>
        <v>Andy Schwerin</v>
      </c>
      <c r="E139">
        <f t="shared" si="38"/>
        <v>6</v>
      </c>
      <c r="F139">
        <f t="shared" si="36"/>
        <v>0</v>
      </c>
    </row>
    <row r="140" spans="1:6" x14ac:dyDescent="0.25">
      <c r="A140" t="str">
        <f t="shared" si="33"/>
        <v>Andy Schwerin</v>
      </c>
      <c r="B140" t="s">
        <v>73</v>
      </c>
      <c r="E140">
        <v>13</v>
      </c>
      <c r="F140">
        <f t="shared" si="36"/>
        <v>0</v>
      </c>
    </row>
    <row r="141" spans="1:6" x14ac:dyDescent="0.25">
      <c r="A141" t="str">
        <f t="shared" si="33"/>
        <v>Andy Schwerin</v>
      </c>
      <c r="E141">
        <f t="shared" ref="E141:E143" si="39">E140</f>
        <v>13</v>
      </c>
      <c r="F141">
        <f t="shared" si="36"/>
        <v>0</v>
      </c>
    </row>
    <row r="142" spans="1:6" x14ac:dyDescent="0.25">
      <c r="A142" t="str">
        <f t="shared" si="33"/>
        <v>Andy Schwerin</v>
      </c>
      <c r="C142">
        <v>1</v>
      </c>
      <c r="D142" t="s">
        <v>38</v>
      </c>
      <c r="E142">
        <f t="shared" si="39"/>
        <v>13</v>
      </c>
      <c r="F142">
        <f t="shared" si="36"/>
        <v>13</v>
      </c>
    </row>
    <row r="143" spans="1:6" x14ac:dyDescent="0.25">
      <c r="A143" t="str">
        <f t="shared" si="33"/>
        <v>Andy Schwerin</v>
      </c>
      <c r="E143">
        <f t="shared" si="39"/>
        <v>13</v>
      </c>
      <c r="F143">
        <f t="shared" si="36"/>
        <v>0</v>
      </c>
    </row>
    <row r="144" spans="1:6" x14ac:dyDescent="0.25">
      <c r="A144" t="str">
        <f t="shared" si="33"/>
        <v>Andy Schwerin</v>
      </c>
      <c r="B144" t="s">
        <v>74</v>
      </c>
      <c r="E144">
        <v>9</v>
      </c>
      <c r="F144">
        <f t="shared" si="36"/>
        <v>0</v>
      </c>
    </row>
    <row r="145" spans="1:6" x14ac:dyDescent="0.25">
      <c r="A145" t="str">
        <f t="shared" si="33"/>
        <v>Andy Schwerin</v>
      </c>
      <c r="E145">
        <f t="shared" ref="E145:E147" si="40">E144</f>
        <v>9</v>
      </c>
      <c r="F145">
        <f t="shared" si="36"/>
        <v>0</v>
      </c>
    </row>
    <row r="146" spans="1:6" x14ac:dyDescent="0.25">
      <c r="A146" t="str">
        <f t="shared" si="33"/>
        <v>Andy Schwerin</v>
      </c>
      <c r="C146">
        <v>1</v>
      </c>
      <c r="D146" t="s">
        <v>75</v>
      </c>
      <c r="E146">
        <f t="shared" si="40"/>
        <v>9</v>
      </c>
      <c r="F146">
        <f t="shared" si="36"/>
        <v>9</v>
      </c>
    </row>
    <row r="147" spans="1:6" x14ac:dyDescent="0.25">
      <c r="A147" t="str">
        <f t="shared" si="33"/>
        <v>Andy Schwerin</v>
      </c>
      <c r="E147">
        <f t="shared" si="40"/>
        <v>9</v>
      </c>
      <c r="F147">
        <f t="shared" si="36"/>
        <v>0</v>
      </c>
    </row>
    <row r="148" spans="1:6" x14ac:dyDescent="0.25">
      <c r="A148" t="str">
        <f t="shared" si="33"/>
        <v>Andy Schwerin</v>
      </c>
      <c r="B148" t="s">
        <v>76</v>
      </c>
      <c r="E148">
        <v>55</v>
      </c>
      <c r="F148">
        <f t="shared" si="36"/>
        <v>0</v>
      </c>
    </row>
    <row r="149" spans="1:6" x14ac:dyDescent="0.25">
      <c r="A149" t="str">
        <f t="shared" si="33"/>
        <v>Andy Schwerin</v>
      </c>
      <c r="E149">
        <f t="shared" ref="E149:E151" si="41">E148</f>
        <v>55</v>
      </c>
      <c r="F149">
        <f t="shared" si="36"/>
        <v>0</v>
      </c>
    </row>
    <row r="150" spans="1:6" x14ac:dyDescent="0.25">
      <c r="A150" t="str">
        <f t="shared" si="33"/>
        <v>Andy Schwerin</v>
      </c>
      <c r="C150">
        <v>1</v>
      </c>
      <c r="D150" t="s">
        <v>49</v>
      </c>
      <c r="E150">
        <f t="shared" si="41"/>
        <v>55</v>
      </c>
      <c r="F150">
        <f t="shared" si="36"/>
        <v>55</v>
      </c>
    </row>
    <row r="151" spans="1:6" x14ac:dyDescent="0.25">
      <c r="A151" t="str">
        <f t="shared" si="33"/>
        <v>Andy Schwerin</v>
      </c>
      <c r="E151">
        <f t="shared" si="41"/>
        <v>55</v>
      </c>
      <c r="F151">
        <f t="shared" si="36"/>
        <v>0</v>
      </c>
    </row>
    <row r="152" spans="1:6" x14ac:dyDescent="0.25">
      <c r="A152" t="str">
        <f t="shared" si="33"/>
        <v>Andy Schwerin</v>
      </c>
      <c r="B152" t="s">
        <v>77</v>
      </c>
      <c r="E152">
        <v>63</v>
      </c>
      <c r="F152">
        <f t="shared" si="36"/>
        <v>0</v>
      </c>
    </row>
    <row r="153" spans="1:6" x14ac:dyDescent="0.25">
      <c r="A153" t="str">
        <f t="shared" si="33"/>
        <v>Andy Schwerin</v>
      </c>
      <c r="E153">
        <f t="shared" ref="E153:E156" si="42">E152</f>
        <v>63</v>
      </c>
      <c r="F153">
        <f t="shared" si="36"/>
        <v>0</v>
      </c>
    </row>
    <row r="154" spans="1:6" x14ac:dyDescent="0.25">
      <c r="A154" t="str">
        <f t="shared" ref="A154:A185" si="43">A153</f>
        <v>Andy Schwerin</v>
      </c>
      <c r="C154">
        <v>0.502</v>
      </c>
      <c r="D154" t="s">
        <v>61</v>
      </c>
      <c r="E154">
        <f t="shared" si="42"/>
        <v>63</v>
      </c>
      <c r="F154">
        <f t="shared" si="36"/>
        <v>31.626000000000001</v>
      </c>
    </row>
    <row r="155" spans="1:6" x14ac:dyDescent="0.25">
      <c r="A155" t="str">
        <f t="shared" si="43"/>
        <v>Andy Schwerin</v>
      </c>
      <c r="C155">
        <v>0.497</v>
      </c>
      <c r="D155" t="s">
        <v>50</v>
      </c>
      <c r="E155">
        <f t="shared" si="42"/>
        <v>63</v>
      </c>
      <c r="F155">
        <f t="shared" si="36"/>
        <v>31.311</v>
      </c>
    </row>
    <row r="156" spans="1:6" x14ac:dyDescent="0.25">
      <c r="A156" t="str">
        <f t="shared" si="43"/>
        <v>Andy Schwerin</v>
      </c>
      <c r="E156">
        <f t="shared" si="42"/>
        <v>63</v>
      </c>
      <c r="F156">
        <f t="shared" si="36"/>
        <v>0</v>
      </c>
    </row>
    <row r="157" spans="1:6" x14ac:dyDescent="0.25">
      <c r="A157" t="str">
        <f t="shared" si="43"/>
        <v>Andy Schwerin</v>
      </c>
      <c r="B157" t="s">
        <v>78</v>
      </c>
      <c r="E157">
        <v>4</v>
      </c>
      <c r="F157">
        <f t="shared" si="36"/>
        <v>0</v>
      </c>
    </row>
    <row r="158" spans="1:6" x14ac:dyDescent="0.25">
      <c r="A158" t="str">
        <f t="shared" si="43"/>
        <v>Andy Schwerin</v>
      </c>
      <c r="E158">
        <f t="shared" ref="E158:E160" si="44">E157</f>
        <v>4</v>
      </c>
      <c r="F158">
        <f t="shared" si="36"/>
        <v>0</v>
      </c>
    </row>
    <row r="159" spans="1:6" x14ac:dyDescent="0.25">
      <c r="A159" t="str">
        <f t="shared" si="43"/>
        <v>Andy Schwerin</v>
      </c>
      <c r="C159">
        <v>1</v>
      </c>
      <c r="D159" t="s">
        <v>61</v>
      </c>
      <c r="E159">
        <f t="shared" si="44"/>
        <v>4</v>
      </c>
      <c r="F159">
        <f t="shared" si="36"/>
        <v>4</v>
      </c>
    </row>
    <row r="160" spans="1:6" x14ac:dyDescent="0.25">
      <c r="A160" t="str">
        <f t="shared" si="43"/>
        <v>Andy Schwerin</v>
      </c>
      <c r="E160">
        <f t="shared" si="44"/>
        <v>4</v>
      </c>
      <c r="F160">
        <f t="shared" si="36"/>
        <v>0</v>
      </c>
    </row>
    <row r="161" spans="1:6" x14ac:dyDescent="0.25">
      <c r="A161" t="str">
        <f t="shared" si="43"/>
        <v>Andy Schwerin</v>
      </c>
      <c r="B161" t="s">
        <v>79</v>
      </c>
      <c r="E161">
        <v>782</v>
      </c>
      <c r="F161">
        <f t="shared" si="36"/>
        <v>0</v>
      </c>
    </row>
    <row r="162" spans="1:6" x14ac:dyDescent="0.25">
      <c r="A162" t="str">
        <f t="shared" si="43"/>
        <v>Andy Schwerin</v>
      </c>
      <c r="E162">
        <f t="shared" ref="E162:E165" si="45">E161</f>
        <v>782</v>
      </c>
      <c r="F162">
        <f t="shared" si="36"/>
        <v>0</v>
      </c>
    </row>
    <row r="163" spans="1:6" x14ac:dyDescent="0.25">
      <c r="A163" t="str">
        <f t="shared" si="43"/>
        <v>Andy Schwerin</v>
      </c>
      <c r="C163">
        <v>0.99</v>
      </c>
      <c r="D163" t="s">
        <v>61</v>
      </c>
      <c r="E163">
        <f t="shared" si="45"/>
        <v>782</v>
      </c>
      <c r="F163">
        <f t="shared" si="36"/>
        <v>774.18</v>
      </c>
    </row>
    <row r="164" spans="1:6" x14ac:dyDescent="0.25">
      <c r="A164" t="str">
        <f t="shared" si="43"/>
        <v>Andy Schwerin</v>
      </c>
      <c r="C164">
        <v>8.9999999999999993E-3</v>
      </c>
      <c r="D164" t="s">
        <v>50</v>
      </c>
      <c r="E164">
        <f t="shared" si="45"/>
        <v>782</v>
      </c>
      <c r="F164">
        <f t="shared" si="36"/>
        <v>7.0379999999999994</v>
      </c>
    </row>
    <row r="165" spans="1:6" x14ac:dyDescent="0.25">
      <c r="A165" t="str">
        <f t="shared" si="43"/>
        <v>Andy Schwerin</v>
      </c>
      <c r="E165">
        <f t="shared" si="45"/>
        <v>782</v>
      </c>
      <c r="F165">
        <f t="shared" si="36"/>
        <v>0</v>
      </c>
    </row>
    <row r="166" spans="1:6" x14ac:dyDescent="0.25">
      <c r="A166" t="str">
        <f t="shared" si="43"/>
        <v>Andy Schwerin</v>
      </c>
      <c r="B166" t="s">
        <v>80</v>
      </c>
      <c r="E166">
        <v>4</v>
      </c>
      <c r="F166">
        <f t="shared" si="36"/>
        <v>0</v>
      </c>
    </row>
    <row r="167" spans="1:6" x14ac:dyDescent="0.25">
      <c r="A167" t="str">
        <f t="shared" si="43"/>
        <v>Andy Schwerin</v>
      </c>
      <c r="E167">
        <f t="shared" ref="E167:E169" si="46">E166</f>
        <v>4</v>
      </c>
      <c r="F167">
        <f t="shared" si="36"/>
        <v>0</v>
      </c>
    </row>
    <row r="168" spans="1:6" x14ac:dyDescent="0.25">
      <c r="A168" t="str">
        <f t="shared" si="43"/>
        <v>Andy Schwerin</v>
      </c>
      <c r="C168">
        <v>1</v>
      </c>
      <c r="D168" t="s">
        <v>14</v>
      </c>
      <c r="E168">
        <f t="shared" si="46"/>
        <v>4</v>
      </c>
      <c r="F168">
        <f t="shared" si="36"/>
        <v>4</v>
      </c>
    </row>
    <row r="169" spans="1:6" x14ac:dyDescent="0.25">
      <c r="A169" t="str">
        <f t="shared" si="43"/>
        <v>Andy Schwerin</v>
      </c>
      <c r="E169">
        <f t="shared" si="46"/>
        <v>4</v>
      </c>
      <c r="F169">
        <f t="shared" si="36"/>
        <v>0</v>
      </c>
    </row>
    <row r="170" spans="1:6" x14ac:dyDescent="0.25">
      <c r="A170" t="str">
        <f t="shared" si="43"/>
        <v>Andy Schwerin</v>
      </c>
      <c r="B170" t="s">
        <v>81</v>
      </c>
      <c r="E170">
        <v>167</v>
      </c>
      <c r="F170">
        <f t="shared" si="36"/>
        <v>0</v>
      </c>
    </row>
    <row r="171" spans="1:6" x14ac:dyDescent="0.25">
      <c r="A171" t="str">
        <f t="shared" si="43"/>
        <v>Andy Schwerin</v>
      </c>
      <c r="E171">
        <f t="shared" ref="E171:E174" si="47">E170</f>
        <v>167</v>
      </c>
      <c r="F171">
        <f t="shared" si="36"/>
        <v>0</v>
      </c>
    </row>
    <row r="172" spans="1:6" x14ac:dyDescent="0.25">
      <c r="A172" t="str">
        <f t="shared" si="43"/>
        <v>Andy Schwerin</v>
      </c>
      <c r="C172">
        <v>0.98699999999999999</v>
      </c>
      <c r="D172" t="s">
        <v>82</v>
      </c>
      <c r="E172">
        <f t="shared" si="47"/>
        <v>167</v>
      </c>
      <c r="F172">
        <f t="shared" si="36"/>
        <v>164.82900000000001</v>
      </c>
    </row>
    <row r="173" spans="1:6" x14ac:dyDescent="0.25">
      <c r="A173" t="str">
        <f t="shared" si="43"/>
        <v>Andy Schwerin</v>
      </c>
      <c r="C173">
        <v>1.2E-2</v>
      </c>
      <c r="D173" t="s">
        <v>52</v>
      </c>
      <c r="E173">
        <f t="shared" si="47"/>
        <v>167</v>
      </c>
      <c r="F173">
        <f t="shared" si="36"/>
        <v>2.004</v>
      </c>
    </row>
    <row r="174" spans="1:6" x14ac:dyDescent="0.25">
      <c r="A174" t="str">
        <f t="shared" si="43"/>
        <v>Andy Schwerin</v>
      </c>
      <c r="E174">
        <f t="shared" si="47"/>
        <v>167</v>
      </c>
      <c r="F174">
        <f t="shared" si="36"/>
        <v>0</v>
      </c>
    </row>
    <row r="175" spans="1:6" x14ac:dyDescent="0.25">
      <c r="A175" t="str">
        <f t="shared" si="43"/>
        <v>Andy Schwerin</v>
      </c>
      <c r="B175" t="s">
        <v>83</v>
      </c>
      <c r="E175">
        <v>25</v>
      </c>
      <c r="F175">
        <f t="shared" si="36"/>
        <v>0</v>
      </c>
    </row>
    <row r="176" spans="1:6" x14ac:dyDescent="0.25">
      <c r="A176" t="str">
        <f t="shared" si="43"/>
        <v>Andy Schwerin</v>
      </c>
      <c r="E176">
        <f t="shared" ref="E176:E178" si="48">E175</f>
        <v>25</v>
      </c>
      <c r="F176">
        <f t="shared" si="36"/>
        <v>0</v>
      </c>
    </row>
    <row r="177" spans="1:6" x14ac:dyDescent="0.25">
      <c r="A177" t="str">
        <f t="shared" si="43"/>
        <v>Andy Schwerin</v>
      </c>
      <c r="C177">
        <v>1</v>
      </c>
      <c r="D177" t="s">
        <v>61</v>
      </c>
      <c r="E177">
        <f t="shared" si="48"/>
        <v>25</v>
      </c>
      <c r="F177">
        <f t="shared" si="36"/>
        <v>25</v>
      </c>
    </row>
    <row r="178" spans="1:6" x14ac:dyDescent="0.25">
      <c r="A178" t="str">
        <f t="shared" si="43"/>
        <v>Andy Schwerin</v>
      </c>
      <c r="E178">
        <f t="shared" si="48"/>
        <v>25</v>
      </c>
      <c r="F178">
        <f t="shared" si="36"/>
        <v>0</v>
      </c>
    </row>
    <row r="179" spans="1:6" x14ac:dyDescent="0.25">
      <c r="A179" t="str">
        <f t="shared" si="43"/>
        <v>Andy Schwerin</v>
      </c>
      <c r="B179" t="s">
        <v>84</v>
      </c>
      <c r="E179">
        <v>90</v>
      </c>
      <c r="F179">
        <f t="shared" si="36"/>
        <v>0</v>
      </c>
    </row>
    <row r="180" spans="1:6" x14ac:dyDescent="0.25">
      <c r="A180" t="str">
        <f t="shared" si="43"/>
        <v>Andy Schwerin</v>
      </c>
      <c r="E180">
        <f t="shared" ref="E180:E182" si="49">E179</f>
        <v>90</v>
      </c>
      <c r="F180">
        <f t="shared" si="36"/>
        <v>0</v>
      </c>
    </row>
    <row r="181" spans="1:6" x14ac:dyDescent="0.25">
      <c r="A181" t="str">
        <f t="shared" si="43"/>
        <v>Andy Schwerin</v>
      </c>
      <c r="C181">
        <v>1</v>
      </c>
      <c r="D181" t="s">
        <v>50</v>
      </c>
      <c r="E181">
        <f t="shared" si="49"/>
        <v>90</v>
      </c>
      <c r="F181">
        <f t="shared" si="36"/>
        <v>90</v>
      </c>
    </row>
    <row r="182" spans="1:6" x14ac:dyDescent="0.25">
      <c r="A182" t="str">
        <f t="shared" si="43"/>
        <v>Andy Schwerin</v>
      </c>
      <c r="E182">
        <f t="shared" si="49"/>
        <v>90</v>
      </c>
      <c r="F182">
        <f t="shared" si="36"/>
        <v>0</v>
      </c>
    </row>
    <row r="183" spans="1:6" x14ac:dyDescent="0.25">
      <c r="A183" t="str">
        <f t="shared" si="43"/>
        <v>Andy Schwerin</v>
      </c>
      <c r="B183" t="s">
        <v>85</v>
      </c>
      <c r="E183">
        <v>98</v>
      </c>
      <c r="F183">
        <f t="shared" si="36"/>
        <v>0</v>
      </c>
    </row>
    <row r="184" spans="1:6" x14ac:dyDescent="0.25">
      <c r="A184" t="str">
        <f t="shared" si="43"/>
        <v>Andy Schwerin</v>
      </c>
      <c r="E184">
        <f t="shared" ref="E184:E187" si="50">E183</f>
        <v>98</v>
      </c>
      <c r="F184">
        <f t="shared" si="36"/>
        <v>0</v>
      </c>
    </row>
    <row r="185" spans="1:6" x14ac:dyDescent="0.25">
      <c r="A185" t="str">
        <f t="shared" si="43"/>
        <v>Andy Schwerin</v>
      </c>
      <c r="C185">
        <v>0.97299999999999998</v>
      </c>
      <c r="D185" t="s">
        <v>50</v>
      </c>
      <c r="E185">
        <f t="shared" si="50"/>
        <v>98</v>
      </c>
      <c r="F185">
        <f t="shared" si="36"/>
        <v>95.353999999999999</v>
      </c>
    </row>
    <row r="186" spans="1:6" x14ac:dyDescent="0.25">
      <c r="A186" t="str">
        <f t="shared" ref="A186:A199" si="51">A185</f>
        <v>Andy Schwerin</v>
      </c>
      <c r="C186">
        <v>2.5999999999999999E-2</v>
      </c>
      <c r="D186" t="s">
        <v>52</v>
      </c>
      <c r="E186">
        <f t="shared" si="50"/>
        <v>98</v>
      </c>
      <c r="F186">
        <f t="shared" si="36"/>
        <v>2.548</v>
      </c>
    </row>
    <row r="187" spans="1:6" x14ac:dyDescent="0.25">
      <c r="A187" t="str">
        <f t="shared" si="51"/>
        <v>Andy Schwerin</v>
      </c>
      <c r="E187">
        <f t="shared" si="50"/>
        <v>98</v>
      </c>
      <c r="F187">
        <f t="shared" si="36"/>
        <v>0</v>
      </c>
    </row>
    <row r="188" spans="1:6" x14ac:dyDescent="0.25">
      <c r="A188" t="str">
        <f t="shared" si="51"/>
        <v>Andy Schwerin</v>
      </c>
      <c r="B188" t="s">
        <v>86</v>
      </c>
      <c r="E188">
        <v>29</v>
      </c>
      <c r="F188">
        <f t="shared" si="36"/>
        <v>0</v>
      </c>
    </row>
    <row r="189" spans="1:6" x14ac:dyDescent="0.25">
      <c r="A189" t="str">
        <f t="shared" si="51"/>
        <v>Andy Schwerin</v>
      </c>
      <c r="E189">
        <f t="shared" ref="E189:E191" si="52">E188</f>
        <v>29</v>
      </c>
      <c r="F189">
        <f t="shared" si="36"/>
        <v>0</v>
      </c>
    </row>
    <row r="190" spans="1:6" x14ac:dyDescent="0.25">
      <c r="A190" t="str">
        <f t="shared" si="51"/>
        <v>Andy Schwerin</v>
      </c>
      <c r="C190">
        <v>1</v>
      </c>
      <c r="D190" t="s">
        <v>38</v>
      </c>
      <c r="E190">
        <f t="shared" si="52"/>
        <v>29</v>
      </c>
      <c r="F190">
        <f t="shared" si="36"/>
        <v>29</v>
      </c>
    </row>
    <row r="191" spans="1:6" x14ac:dyDescent="0.25">
      <c r="A191" t="str">
        <f t="shared" si="51"/>
        <v>Andy Schwerin</v>
      </c>
      <c r="E191">
        <f t="shared" si="52"/>
        <v>29</v>
      </c>
      <c r="F191">
        <f t="shared" si="36"/>
        <v>0</v>
      </c>
    </row>
    <row r="192" spans="1:6" x14ac:dyDescent="0.25">
      <c r="A192" t="str">
        <f t="shared" si="51"/>
        <v>Andy Schwerin</v>
      </c>
      <c r="B192" t="s">
        <v>87</v>
      </c>
      <c r="E192">
        <v>14</v>
      </c>
      <c r="F192">
        <f t="shared" si="36"/>
        <v>0</v>
      </c>
    </row>
    <row r="193" spans="1:6" x14ac:dyDescent="0.25">
      <c r="A193" t="str">
        <f t="shared" si="51"/>
        <v>Andy Schwerin</v>
      </c>
      <c r="E193">
        <f t="shared" ref="E193:E195" si="53">E192</f>
        <v>14</v>
      </c>
      <c r="F193">
        <f t="shared" si="36"/>
        <v>0</v>
      </c>
    </row>
    <row r="194" spans="1:6" x14ac:dyDescent="0.25">
      <c r="A194" t="str">
        <f t="shared" si="51"/>
        <v>Andy Schwerin</v>
      </c>
      <c r="C194">
        <v>1</v>
      </c>
      <c r="D194" t="s">
        <v>37</v>
      </c>
      <c r="E194">
        <f t="shared" si="53"/>
        <v>14</v>
      </c>
      <c r="F194">
        <f t="shared" si="36"/>
        <v>14</v>
      </c>
    </row>
    <row r="195" spans="1:6" x14ac:dyDescent="0.25">
      <c r="A195" t="str">
        <f t="shared" si="51"/>
        <v>Andy Schwerin</v>
      </c>
      <c r="E195">
        <f t="shared" si="53"/>
        <v>14</v>
      </c>
      <c r="F195">
        <f t="shared" ref="F195:F258" si="54">E195*C195</f>
        <v>0</v>
      </c>
    </row>
    <row r="196" spans="1:6" x14ac:dyDescent="0.25">
      <c r="A196" t="str">
        <f t="shared" si="51"/>
        <v>Andy Schwerin</v>
      </c>
      <c r="B196" t="s">
        <v>88</v>
      </c>
      <c r="E196">
        <v>57</v>
      </c>
      <c r="F196">
        <f t="shared" si="54"/>
        <v>0</v>
      </c>
    </row>
    <row r="197" spans="1:6" x14ac:dyDescent="0.25">
      <c r="A197" t="str">
        <f t="shared" si="51"/>
        <v>Andy Schwerin</v>
      </c>
      <c r="E197">
        <f t="shared" ref="E197:E200" si="55">E196</f>
        <v>57</v>
      </c>
      <c r="F197">
        <f t="shared" si="54"/>
        <v>0</v>
      </c>
    </row>
    <row r="198" spans="1:6" x14ac:dyDescent="0.25">
      <c r="A198" t="str">
        <f t="shared" si="51"/>
        <v>Andy Schwerin</v>
      </c>
      <c r="C198">
        <v>0.90500000000000003</v>
      </c>
      <c r="D198" t="s">
        <v>61</v>
      </c>
      <c r="E198">
        <f t="shared" si="55"/>
        <v>57</v>
      </c>
      <c r="F198">
        <f t="shared" si="54"/>
        <v>51.585000000000001</v>
      </c>
    </row>
    <row r="199" spans="1:6" x14ac:dyDescent="0.25">
      <c r="A199" t="str">
        <f t="shared" si="51"/>
        <v>Andy Schwerin</v>
      </c>
      <c r="C199">
        <v>9.4E-2</v>
      </c>
      <c r="D199" t="s">
        <v>49</v>
      </c>
      <c r="E199">
        <f t="shared" si="55"/>
        <v>57</v>
      </c>
      <c r="F199">
        <f t="shared" si="54"/>
        <v>5.3579999999999997</v>
      </c>
    </row>
    <row r="200" spans="1:6" x14ac:dyDescent="0.25">
      <c r="A200" t="s">
        <v>437</v>
      </c>
      <c r="E200">
        <f t="shared" si="55"/>
        <v>57</v>
      </c>
      <c r="F200">
        <f t="shared" si="54"/>
        <v>0</v>
      </c>
    </row>
    <row r="201" spans="1:6" x14ac:dyDescent="0.25">
      <c r="A201" t="str">
        <f t="shared" ref="A201:A203" si="56">A200</f>
        <v>Anil Kumar</v>
      </c>
      <c r="B201" t="s">
        <v>91</v>
      </c>
      <c r="E201">
        <v>4</v>
      </c>
      <c r="F201">
        <f t="shared" si="54"/>
        <v>0</v>
      </c>
    </row>
    <row r="202" spans="1:6" x14ac:dyDescent="0.25">
      <c r="A202" t="str">
        <f t="shared" si="56"/>
        <v>Anil Kumar</v>
      </c>
      <c r="E202">
        <f t="shared" ref="E202:E204" si="57">E201</f>
        <v>4</v>
      </c>
      <c r="F202">
        <f t="shared" si="54"/>
        <v>0</v>
      </c>
    </row>
    <row r="203" spans="1:6" x14ac:dyDescent="0.25">
      <c r="A203" t="str">
        <f t="shared" si="56"/>
        <v>Anil Kumar</v>
      </c>
      <c r="C203">
        <v>1</v>
      </c>
      <c r="D203" t="s">
        <v>92</v>
      </c>
      <c r="E203">
        <f t="shared" si="57"/>
        <v>4</v>
      </c>
      <c r="F203">
        <f t="shared" si="54"/>
        <v>4</v>
      </c>
    </row>
    <row r="204" spans="1:6" x14ac:dyDescent="0.25">
      <c r="A204" t="s">
        <v>438</v>
      </c>
      <c r="E204">
        <f t="shared" si="57"/>
        <v>4</v>
      </c>
      <c r="F204">
        <f t="shared" si="54"/>
        <v>0</v>
      </c>
    </row>
    <row r="205" spans="1:6" x14ac:dyDescent="0.25">
      <c r="A205" t="str">
        <f t="shared" ref="A205:A207" si="58">A204</f>
        <v>Azat Khuzhin</v>
      </c>
      <c r="B205" t="s">
        <v>95</v>
      </c>
      <c r="E205">
        <v>55</v>
      </c>
      <c r="F205">
        <f t="shared" si="54"/>
        <v>0</v>
      </c>
    </row>
    <row r="206" spans="1:6" x14ac:dyDescent="0.25">
      <c r="A206" t="str">
        <f t="shared" si="58"/>
        <v>Azat Khuzhin</v>
      </c>
      <c r="E206">
        <f t="shared" ref="E206:E208" si="59">E205</f>
        <v>55</v>
      </c>
      <c r="F206">
        <f t="shared" si="54"/>
        <v>0</v>
      </c>
    </row>
    <row r="207" spans="1:6" x14ac:dyDescent="0.25">
      <c r="A207" t="str">
        <f t="shared" si="58"/>
        <v>Azat Khuzhin</v>
      </c>
      <c r="C207">
        <v>1</v>
      </c>
      <c r="D207" t="s">
        <v>92</v>
      </c>
      <c r="E207">
        <f t="shared" si="59"/>
        <v>55</v>
      </c>
      <c r="F207">
        <f t="shared" si="54"/>
        <v>55</v>
      </c>
    </row>
    <row r="208" spans="1:6" x14ac:dyDescent="0.25">
      <c r="A208" t="s">
        <v>439</v>
      </c>
      <c r="E208">
        <f t="shared" si="59"/>
        <v>55</v>
      </c>
      <c r="F208">
        <f t="shared" si="54"/>
        <v>0</v>
      </c>
    </row>
    <row r="209" spans="1:6" x14ac:dyDescent="0.25">
      <c r="A209" t="str">
        <f t="shared" ref="A209:A240" si="60">A208</f>
        <v>Benety Goh</v>
      </c>
      <c r="B209" t="s">
        <v>98</v>
      </c>
      <c r="E209">
        <v>3</v>
      </c>
      <c r="F209">
        <f t="shared" si="54"/>
        <v>0</v>
      </c>
    </row>
    <row r="210" spans="1:6" x14ac:dyDescent="0.25">
      <c r="A210" t="str">
        <f t="shared" si="60"/>
        <v>Benety Goh</v>
      </c>
      <c r="E210">
        <f t="shared" ref="E210:E212" si="61">E209</f>
        <v>3</v>
      </c>
      <c r="F210">
        <f t="shared" si="54"/>
        <v>0</v>
      </c>
    </row>
    <row r="211" spans="1:6" x14ac:dyDescent="0.25">
      <c r="A211" t="str">
        <f t="shared" si="60"/>
        <v>Benety Goh</v>
      </c>
      <c r="C211">
        <v>1</v>
      </c>
      <c r="D211" t="s">
        <v>99</v>
      </c>
      <c r="E211">
        <f t="shared" si="61"/>
        <v>3</v>
      </c>
      <c r="F211">
        <f t="shared" si="54"/>
        <v>3</v>
      </c>
    </row>
    <row r="212" spans="1:6" x14ac:dyDescent="0.25">
      <c r="A212" t="str">
        <f t="shared" si="60"/>
        <v>Benety Goh</v>
      </c>
      <c r="E212">
        <f t="shared" si="61"/>
        <v>3</v>
      </c>
      <c r="F212">
        <f t="shared" si="54"/>
        <v>0</v>
      </c>
    </row>
    <row r="213" spans="1:6" x14ac:dyDescent="0.25">
      <c r="A213" t="str">
        <f t="shared" si="60"/>
        <v>Benety Goh</v>
      </c>
      <c r="B213" t="s">
        <v>100</v>
      </c>
      <c r="E213">
        <v>2</v>
      </c>
      <c r="F213">
        <f t="shared" si="54"/>
        <v>0</v>
      </c>
    </row>
    <row r="214" spans="1:6" x14ac:dyDescent="0.25">
      <c r="A214" t="str">
        <f t="shared" si="60"/>
        <v>Benety Goh</v>
      </c>
      <c r="E214">
        <f t="shared" ref="E214:E216" si="62">E213</f>
        <v>2</v>
      </c>
      <c r="F214">
        <f t="shared" si="54"/>
        <v>0</v>
      </c>
    </row>
    <row r="215" spans="1:6" x14ac:dyDescent="0.25">
      <c r="A215" t="str">
        <f t="shared" si="60"/>
        <v>Benety Goh</v>
      </c>
      <c r="C215">
        <v>1</v>
      </c>
      <c r="D215" t="s">
        <v>33</v>
      </c>
      <c r="E215">
        <f t="shared" si="62"/>
        <v>2</v>
      </c>
      <c r="F215">
        <f t="shared" si="54"/>
        <v>2</v>
      </c>
    </row>
    <row r="216" spans="1:6" x14ac:dyDescent="0.25">
      <c r="A216" t="str">
        <f t="shared" si="60"/>
        <v>Benety Goh</v>
      </c>
      <c r="E216">
        <f t="shared" si="62"/>
        <v>2</v>
      </c>
      <c r="F216">
        <f t="shared" si="54"/>
        <v>0</v>
      </c>
    </row>
    <row r="217" spans="1:6" x14ac:dyDescent="0.25">
      <c r="A217" t="str">
        <f t="shared" si="60"/>
        <v>Benety Goh</v>
      </c>
      <c r="B217" t="s">
        <v>101</v>
      </c>
      <c r="E217">
        <v>318</v>
      </c>
      <c r="F217">
        <f t="shared" si="54"/>
        <v>0</v>
      </c>
    </row>
    <row r="218" spans="1:6" x14ac:dyDescent="0.25">
      <c r="A218" t="str">
        <f t="shared" si="60"/>
        <v>Benety Goh</v>
      </c>
      <c r="E218">
        <f t="shared" ref="E218:E221" si="63">E217</f>
        <v>318</v>
      </c>
      <c r="F218">
        <f t="shared" si="54"/>
        <v>0</v>
      </c>
    </row>
    <row r="219" spans="1:6" x14ac:dyDescent="0.25">
      <c r="A219" t="str">
        <f t="shared" si="60"/>
        <v>Benety Goh</v>
      </c>
      <c r="C219">
        <v>0.96</v>
      </c>
      <c r="D219" t="s">
        <v>102</v>
      </c>
      <c r="E219">
        <f t="shared" si="63"/>
        <v>318</v>
      </c>
      <c r="F219">
        <f t="shared" si="54"/>
        <v>305.27999999999997</v>
      </c>
    </row>
    <row r="220" spans="1:6" x14ac:dyDescent="0.25">
      <c r="A220" t="str">
        <f t="shared" si="60"/>
        <v>Benety Goh</v>
      </c>
      <c r="C220">
        <v>3.9E-2</v>
      </c>
      <c r="D220" t="s">
        <v>14</v>
      </c>
      <c r="E220">
        <f t="shared" si="63"/>
        <v>318</v>
      </c>
      <c r="F220">
        <f t="shared" si="54"/>
        <v>12.401999999999999</v>
      </c>
    </row>
    <row r="221" spans="1:6" x14ac:dyDescent="0.25">
      <c r="A221" t="str">
        <f t="shared" si="60"/>
        <v>Benety Goh</v>
      </c>
      <c r="E221">
        <f t="shared" si="63"/>
        <v>318</v>
      </c>
      <c r="F221">
        <f t="shared" si="54"/>
        <v>0</v>
      </c>
    </row>
    <row r="222" spans="1:6" x14ac:dyDescent="0.25">
      <c r="A222" t="str">
        <f t="shared" si="60"/>
        <v>Benety Goh</v>
      </c>
      <c r="B222" t="s">
        <v>103</v>
      </c>
      <c r="E222">
        <v>376</v>
      </c>
      <c r="F222">
        <f t="shared" si="54"/>
        <v>0</v>
      </c>
    </row>
    <row r="223" spans="1:6" x14ac:dyDescent="0.25">
      <c r="A223" t="str">
        <f t="shared" si="60"/>
        <v>Benety Goh</v>
      </c>
      <c r="E223">
        <f t="shared" ref="E223:E225" si="64">E222</f>
        <v>376</v>
      </c>
      <c r="F223">
        <f t="shared" si="54"/>
        <v>0</v>
      </c>
    </row>
    <row r="224" spans="1:6" x14ac:dyDescent="0.25">
      <c r="A224" t="str">
        <f t="shared" si="60"/>
        <v>Benety Goh</v>
      </c>
      <c r="C224">
        <v>1</v>
      </c>
      <c r="D224" t="s">
        <v>104</v>
      </c>
      <c r="E224">
        <f t="shared" si="64"/>
        <v>376</v>
      </c>
      <c r="F224">
        <f t="shared" si="54"/>
        <v>376</v>
      </c>
    </row>
    <row r="225" spans="1:6" x14ac:dyDescent="0.25">
      <c r="A225" t="str">
        <f t="shared" si="60"/>
        <v>Benety Goh</v>
      </c>
      <c r="E225">
        <f t="shared" si="64"/>
        <v>376</v>
      </c>
      <c r="F225">
        <f t="shared" si="54"/>
        <v>0</v>
      </c>
    </row>
    <row r="226" spans="1:6" x14ac:dyDescent="0.25">
      <c r="A226" t="str">
        <f t="shared" si="60"/>
        <v>Benety Goh</v>
      </c>
      <c r="B226" t="s">
        <v>105</v>
      </c>
      <c r="E226">
        <v>8</v>
      </c>
      <c r="F226">
        <f t="shared" si="54"/>
        <v>0</v>
      </c>
    </row>
    <row r="227" spans="1:6" x14ac:dyDescent="0.25">
      <c r="A227" t="str">
        <f t="shared" si="60"/>
        <v>Benety Goh</v>
      </c>
      <c r="E227">
        <f t="shared" ref="E227:E229" si="65">E226</f>
        <v>8</v>
      </c>
      <c r="F227">
        <f t="shared" si="54"/>
        <v>0</v>
      </c>
    </row>
    <row r="228" spans="1:6" x14ac:dyDescent="0.25">
      <c r="A228" t="str">
        <f t="shared" si="60"/>
        <v>Benety Goh</v>
      </c>
      <c r="C228">
        <v>1</v>
      </c>
      <c r="D228" t="s">
        <v>106</v>
      </c>
      <c r="E228">
        <f t="shared" si="65"/>
        <v>8</v>
      </c>
      <c r="F228">
        <f t="shared" si="54"/>
        <v>8</v>
      </c>
    </row>
    <row r="229" spans="1:6" x14ac:dyDescent="0.25">
      <c r="A229" t="str">
        <f t="shared" si="60"/>
        <v>Benety Goh</v>
      </c>
      <c r="E229">
        <f t="shared" si="65"/>
        <v>8</v>
      </c>
      <c r="F229">
        <f t="shared" si="54"/>
        <v>0</v>
      </c>
    </row>
    <row r="230" spans="1:6" x14ac:dyDescent="0.25">
      <c r="A230" t="str">
        <f t="shared" si="60"/>
        <v>Benety Goh</v>
      </c>
      <c r="B230" t="s">
        <v>107</v>
      </c>
      <c r="E230">
        <v>15</v>
      </c>
      <c r="F230">
        <f t="shared" si="54"/>
        <v>0</v>
      </c>
    </row>
    <row r="231" spans="1:6" x14ac:dyDescent="0.25">
      <c r="A231" t="str">
        <f t="shared" si="60"/>
        <v>Benety Goh</v>
      </c>
      <c r="E231">
        <f t="shared" ref="E231:E233" si="66">E230</f>
        <v>15</v>
      </c>
      <c r="F231">
        <f t="shared" si="54"/>
        <v>0</v>
      </c>
    </row>
    <row r="232" spans="1:6" x14ac:dyDescent="0.25">
      <c r="A232" t="str">
        <f t="shared" si="60"/>
        <v>Benety Goh</v>
      </c>
      <c r="C232">
        <v>1</v>
      </c>
      <c r="D232" t="s">
        <v>108</v>
      </c>
      <c r="E232">
        <f t="shared" si="66"/>
        <v>15</v>
      </c>
      <c r="F232">
        <f t="shared" si="54"/>
        <v>15</v>
      </c>
    </row>
    <row r="233" spans="1:6" x14ac:dyDescent="0.25">
      <c r="A233" t="str">
        <f t="shared" si="60"/>
        <v>Benety Goh</v>
      </c>
      <c r="E233">
        <f t="shared" si="66"/>
        <v>15</v>
      </c>
      <c r="F233">
        <f t="shared" si="54"/>
        <v>0</v>
      </c>
    </row>
    <row r="234" spans="1:6" x14ac:dyDescent="0.25">
      <c r="A234" t="str">
        <f t="shared" si="60"/>
        <v>Benety Goh</v>
      </c>
      <c r="B234" t="s">
        <v>109</v>
      </c>
      <c r="E234">
        <v>45</v>
      </c>
      <c r="F234">
        <f t="shared" si="54"/>
        <v>0</v>
      </c>
    </row>
    <row r="235" spans="1:6" x14ac:dyDescent="0.25">
      <c r="A235" t="str">
        <f t="shared" si="60"/>
        <v>Benety Goh</v>
      </c>
      <c r="E235">
        <f t="shared" ref="E235:E237" si="67">E234</f>
        <v>45</v>
      </c>
      <c r="F235">
        <f t="shared" si="54"/>
        <v>0</v>
      </c>
    </row>
    <row r="236" spans="1:6" x14ac:dyDescent="0.25">
      <c r="A236" t="str">
        <f t="shared" si="60"/>
        <v>Benety Goh</v>
      </c>
      <c r="C236">
        <v>1</v>
      </c>
      <c r="D236" t="s">
        <v>108</v>
      </c>
      <c r="E236">
        <f t="shared" si="67"/>
        <v>45</v>
      </c>
      <c r="F236">
        <f t="shared" si="54"/>
        <v>45</v>
      </c>
    </row>
    <row r="237" spans="1:6" x14ac:dyDescent="0.25">
      <c r="A237" t="str">
        <f t="shared" si="60"/>
        <v>Benety Goh</v>
      </c>
      <c r="E237">
        <f t="shared" si="67"/>
        <v>45</v>
      </c>
      <c r="F237">
        <f t="shared" si="54"/>
        <v>0</v>
      </c>
    </row>
    <row r="238" spans="1:6" x14ac:dyDescent="0.25">
      <c r="A238" t="str">
        <f t="shared" si="60"/>
        <v>Benety Goh</v>
      </c>
      <c r="B238" t="s">
        <v>110</v>
      </c>
      <c r="E238">
        <v>122</v>
      </c>
      <c r="F238">
        <f t="shared" si="54"/>
        <v>0</v>
      </c>
    </row>
    <row r="239" spans="1:6" x14ac:dyDescent="0.25">
      <c r="A239" t="str">
        <f t="shared" si="60"/>
        <v>Benety Goh</v>
      </c>
      <c r="E239">
        <f t="shared" ref="E239:E242" si="68">E238</f>
        <v>122</v>
      </c>
      <c r="F239">
        <f t="shared" si="54"/>
        <v>0</v>
      </c>
    </row>
    <row r="240" spans="1:6" x14ac:dyDescent="0.25">
      <c r="A240" t="str">
        <f t="shared" si="60"/>
        <v>Benety Goh</v>
      </c>
      <c r="C240">
        <v>0.32800000000000001</v>
      </c>
      <c r="D240" t="s">
        <v>104</v>
      </c>
      <c r="E240">
        <f t="shared" si="68"/>
        <v>122</v>
      </c>
      <c r="F240">
        <f t="shared" si="54"/>
        <v>40.015999999999998</v>
      </c>
    </row>
    <row r="241" spans="1:6" x14ac:dyDescent="0.25">
      <c r="A241" t="str">
        <f t="shared" ref="A241:A272" si="69">A240</f>
        <v>Benety Goh</v>
      </c>
      <c r="C241">
        <v>0.67100000000000004</v>
      </c>
      <c r="D241" t="s">
        <v>35</v>
      </c>
      <c r="E241">
        <f t="shared" si="68"/>
        <v>122</v>
      </c>
      <c r="F241">
        <f t="shared" si="54"/>
        <v>81.862000000000009</v>
      </c>
    </row>
    <row r="242" spans="1:6" x14ac:dyDescent="0.25">
      <c r="A242" t="str">
        <f t="shared" si="69"/>
        <v>Benety Goh</v>
      </c>
      <c r="E242">
        <f t="shared" si="68"/>
        <v>122</v>
      </c>
      <c r="F242">
        <f t="shared" si="54"/>
        <v>0</v>
      </c>
    </row>
    <row r="243" spans="1:6" x14ac:dyDescent="0.25">
      <c r="A243" t="str">
        <f t="shared" si="69"/>
        <v>Benety Goh</v>
      </c>
      <c r="B243" t="s">
        <v>111</v>
      </c>
      <c r="E243">
        <v>174</v>
      </c>
      <c r="F243">
        <f t="shared" si="54"/>
        <v>0</v>
      </c>
    </row>
    <row r="244" spans="1:6" x14ac:dyDescent="0.25">
      <c r="A244" t="str">
        <f t="shared" si="69"/>
        <v>Benety Goh</v>
      </c>
      <c r="E244">
        <f t="shared" ref="E244:E247" si="70">E243</f>
        <v>174</v>
      </c>
      <c r="F244">
        <f t="shared" si="54"/>
        <v>0</v>
      </c>
    </row>
    <row r="245" spans="1:6" x14ac:dyDescent="0.25">
      <c r="A245" t="str">
        <f t="shared" si="69"/>
        <v>Benety Goh</v>
      </c>
      <c r="C245">
        <v>0.25600000000000001</v>
      </c>
      <c r="D245" t="s">
        <v>104</v>
      </c>
      <c r="E245">
        <f t="shared" si="70"/>
        <v>174</v>
      </c>
      <c r="F245">
        <f t="shared" si="54"/>
        <v>44.544000000000004</v>
      </c>
    </row>
    <row r="246" spans="1:6" x14ac:dyDescent="0.25">
      <c r="A246" t="str">
        <f t="shared" si="69"/>
        <v>Benety Goh</v>
      </c>
      <c r="C246">
        <v>0.74299999999999999</v>
      </c>
      <c r="D246" t="s">
        <v>35</v>
      </c>
      <c r="E246">
        <f t="shared" si="70"/>
        <v>174</v>
      </c>
      <c r="F246">
        <f t="shared" si="54"/>
        <v>129.28200000000001</v>
      </c>
    </row>
    <row r="247" spans="1:6" x14ac:dyDescent="0.25">
      <c r="A247" t="str">
        <f t="shared" si="69"/>
        <v>Benety Goh</v>
      </c>
      <c r="E247">
        <f t="shared" si="70"/>
        <v>174</v>
      </c>
      <c r="F247">
        <f t="shared" si="54"/>
        <v>0</v>
      </c>
    </row>
    <row r="248" spans="1:6" x14ac:dyDescent="0.25">
      <c r="A248" t="str">
        <f t="shared" si="69"/>
        <v>Benety Goh</v>
      </c>
      <c r="B248" t="s">
        <v>112</v>
      </c>
      <c r="E248">
        <v>164</v>
      </c>
      <c r="F248">
        <f t="shared" si="54"/>
        <v>0</v>
      </c>
    </row>
    <row r="249" spans="1:6" x14ac:dyDescent="0.25">
      <c r="A249" t="str">
        <f t="shared" si="69"/>
        <v>Benety Goh</v>
      </c>
      <c r="E249">
        <f t="shared" ref="E249:E253" si="71">E248</f>
        <v>164</v>
      </c>
      <c r="F249">
        <f t="shared" si="54"/>
        <v>0</v>
      </c>
    </row>
    <row r="250" spans="1:6" x14ac:dyDescent="0.25">
      <c r="A250" t="str">
        <f t="shared" si="69"/>
        <v>Benety Goh</v>
      </c>
      <c r="C250">
        <v>4.5999999999999999E-2</v>
      </c>
      <c r="D250" t="s">
        <v>113</v>
      </c>
      <c r="E250">
        <f t="shared" si="71"/>
        <v>164</v>
      </c>
      <c r="F250">
        <f t="shared" si="54"/>
        <v>7.5439999999999996</v>
      </c>
    </row>
    <row r="251" spans="1:6" x14ac:dyDescent="0.25">
      <c r="A251" t="str">
        <f t="shared" si="69"/>
        <v>Benety Goh</v>
      </c>
      <c r="C251">
        <v>0.106</v>
      </c>
      <c r="D251" t="s">
        <v>114</v>
      </c>
      <c r="E251">
        <f t="shared" si="71"/>
        <v>164</v>
      </c>
      <c r="F251">
        <f t="shared" si="54"/>
        <v>17.384</v>
      </c>
    </row>
    <row r="252" spans="1:6" x14ac:dyDescent="0.25">
      <c r="A252" t="str">
        <f t="shared" si="69"/>
        <v>Benety Goh</v>
      </c>
      <c r="C252">
        <v>0.84699999999999998</v>
      </c>
      <c r="D252" t="s">
        <v>38</v>
      </c>
      <c r="E252">
        <f t="shared" si="71"/>
        <v>164</v>
      </c>
      <c r="F252">
        <f t="shared" si="54"/>
        <v>138.90799999999999</v>
      </c>
    </row>
    <row r="253" spans="1:6" x14ac:dyDescent="0.25">
      <c r="A253" t="str">
        <f t="shared" si="69"/>
        <v>Benety Goh</v>
      </c>
      <c r="E253">
        <f t="shared" si="71"/>
        <v>164</v>
      </c>
      <c r="F253">
        <f t="shared" si="54"/>
        <v>0</v>
      </c>
    </row>
    <row r="254" spans="1:6" x14ac:dyDescent="0.25">
      <c r="A254" t="str">
        <f t="shared" si="69"/>
        <v>Benety Goh</v>
      </c>
      <c r="B254" t="s">
        <v>115</v>
      </c>
      <c r="E254">
        <v>168</v>
      </c>
      <c r="F254">
        <f t="shared" si="54"/>
        <v>0</v>
      </c>
    </row>
    <row r="255" spans="1:6" x14ac:dyDescent="0.25">
      <c r="A255" t="str">
        <f t="shared" si="69"/>
        <v>Benety Goh</v>
      </c>
      <c r="E255">
        <f t="shared" ref="E255:E257" si="72">E254</f>
        <v>168</v>
      </c>
      <c r="F255">
        <f t="shared" si="54"/>
        <v>0</v>
      </c>
    </row>
    <row r="256" spans="1:6" x14ac:dyDescent="0.25">
      <c r="A256" t="str">
        <f t="shared" si="69"/>
        <v>Benety Goh</v>
      </c>
      <c r="C256">
        <v>1</v>
      </c>
      <c r="D256" t="s">
        <v>102</v>
      </c>
      <c r="E256">
        <f t="shared" si="72"/>
        <v>168</v>
      </c>
      <c r="F256">
        <f t="shared" si="54"/>
        <v>168</v>
      </c>
    </row>
    <row r="257" spans="1:6" x14ac:dyDescent="0.25">
      <c r="A257" t="str">
        <f t="shared" si="69"/>
        <v>Benety Goh</v>
      </c>
      <c r="E257">
        <f t="shared" si="72"/>
        <v>168</v>
      </c>
      <c r="F257">
        <f t="shared" si="54"/>
        <v>0</v>
      </c>
    </row>
    <row r="258" spans="1:6" x14ac:dyDescent="0.25">
      <c r="A258" t="str">
        <f t="shared" si="69"/>
        <v>Benety Goh</v>
      </c>
      <c r="B258" t="s">
        <v>116</v>
      </c>
      <c r="E258">
        <v>2</v>
      </c>
      <c r="F258">
        <f t="shared" si="54"/>
        <v>0</v>
      </c>
    </row>
    <row r="259" spans="1:6" x14ac:dyDescent="0.25">
      <c r="A259" t="str">
        <f t="shared" si="69"/>
        <v>Benety Goh</v>
      </c>
      <c r="E259">
        <f t="shared" ref="E259:E261" si="73">E258</f>
        <v>2</v>
      </c>
      <c r="F259">
        <f t="shared" ref="F259:F322" si="74">E259*C259</f>
        <v>0</v>
      </c>
    </row>
    <row r="260" spans="1:6" x14ac:dyDescent="0.25">
      <c r="A260" t="str">
        <f t="shared" si="69"/>
        <v>Benety Goh</v>
      </c>
      <c r="C260">
        <v>1</v>
      </c>
      <c r="D260" t="s">
        <v>117</v>
      </c>
      <c r="E260">
        <f t="shared" si="73"/>
        <v>2</v>
      </c>
      <c r="F260">
        <f t="shared" si="74"/>
        <v>2</v>
      </c>
    </row>
    <row r="261" spans="1:6" x14ac:dyDescent="0.25">
      <c r="A261" t="str">
        <f t="shared" si="69"/>
        <v>Benety Goh</v>
      </c>
      <c r="E261">
        <f t="shared" si="73"/>
        <v>2</v>
      </c>
      <c r="F261">
        <f t="shared" si="74"/>
        <v>0</v>
      </c>
    </row>
    <row r="262" spans="1:6" x14ac:dyDescent="0.25">
      <c r="A262" t="str">
        <f t="shared" si="69"/>
        <v>Benety Goh</v>
      </c>
      <c r="B262" t="s">
        <v>118</v>
      </c>
      <c r="E262">
        <v>19</v>
      </c>
      <c r="F262">
        <f t="shared" si="74"/>
        <v>0</v>
      </c>
    </row>
    <row r="263" spans="1:6" x14ac:dyDescent="0.25">
      <c r="A263" t="str">
        <f t="shared" si="69"/>
        <v>Benety Goh</v>
      </c>
      <c r="E263">
        <f t="shared" ref="E263:E265" si="75">E262</f>
        <v>19</v>
      </c>
      <c r="F263">
        <f t="shared" si="74"/>
        <v>0</v>
      </c>
    </row>
    <row r="264" spans="1:6" x14ac:dyDescent="0.25">
      <c r="A264" t="str">
        <f t="shared" si="69"/>
        <v>Benety Goh</v>
      </c>
      <c r="C264">
        <v>1</v>
      </c>
      <c r="D264" t="s">
        <v>75</v>
      </c>
      <c r="E264">
        <f t="shared" si="75"/>
        <v>19</v>
      </c>
      <c r="F264">
        <f t="shared" si="74"/>
        <v>19</v>
      </c>
    </row>
    <row r="265" spans="1:6" x14ac:dyDescent="0.25">
      <c r="A265" t="str">
        <f t="shared" si="69"/>
        <v>Benety Goh</v>
      </c>
      <c r="E265">
        <f t="shared" si="75"/>
        <v>19</v>
      </c>
      <c r="F265">
        <f t="shared" si="74"/>
        <v>0</v>
      </c>
    </row>
    <row r="266" spans="1:6" x14ac:dyDescent="0.25">
      <c r="A266" t="str">
        <f t="shared" si="69"/>
        <v>Benety Goh</v>
      </c>
      <c r="B266" t="s">
        <v>119</v>
      </c>
      <c r="E266">
        <v>28</v>
      </c>
      <c r="F266">
        <f t="shared" si="74"/>
        <v>0</v>
      </c>
    </row>
    <row r="267" spans="1:6" x14ac:dyDescent="0.25">
      <c r="A267" t="str">
        <f t="shared" si="69"/>
        <v>Benety Goh</v>
      </c>
      <c r="E267">
        <f t="shared" ref="E267:E269" si="76">E266</f>
        <v>28</v>
      </c>
      <c r="F267">
        <f t="shared" si="74"/>
        <v>0</v>
      </c>
    </row>
    <row r="268" spans="1:6" x14ac:dyDescent="0.25">
      <c r="A268" t="str">
        <f t="shared" si="69"/>
        <v>Benety Goh</v>
      </c>
      <c r="C268">
        <v>1</v>
      </c>
      <c r="D268" t="s">
        <v>104</v>
      </c>
      <c r="E268">
        <f t="shared" si="76"/>
        <v>28</v>
      </c>
      <c r="F268">
        <f t="shared" si="74"/>
        <v>28</v>
      </c>
    </row>
    <row r="269" spans="1:6" x14ac:dyDescent="0.25">
      <c r="A269" t="str">
        <f t="shared" si="69"/>
        <v>Benety Goh</v>
      </c>
      <c r="E269">
        <f t="shared" si="76"/>
        <v>28</v>
      </c>
      <c r="F269">
        <f t="shared" si="74"/>
        <v>0</v>
      </c>
    </row>
    <row r="270" spans="1:6" x14ac:dyDescent="0.25">
      <c r="A270" t="str">
        <f t="shared" si="69"/>
        <v>Benety Goh</v>
      </c>
      <c r="B270" t="s">
        <v>120</v>
      </c>
      <c r="E270">
        <v>10</v>
      </c>
      <c r="F270">
        <f t="shared" si="74"/>
        <v>0</v>
      </c>
    </row>
    <row r="271" spans="1:6" x14ac:dyDescent="0.25">
      <c r="A271" t="str">
        <f t="shared" si="69"/>
        <v>Benety Goh</v>
      </c>
      <c r="E271">
        <f t="shared" ref="E271:E273" si="77">E270</f>
        <v>10</v>
      </c>
      <c r="F271">
        <f t="shared" si="74"/>
        <v>0</v>
      </c>
    </row>
    <row r="272" spans="1:6" x14ac:dyDescent="0.25">
      <c r="A272" t="str">
        <f t="shared" si="69"/>
        <v>Benety Goh</v>
      </c>
      <c r="C272">
        <v>1</v>
      </c>
      <c r="D272" t="s">
        <v>106</v>
      </c>
      <c r="E272">
        <f t="shared" si="77"/>
        <v>10</v>
      </c>
      <c r="F272">
        <f t="shared" si="74"/>
        <v>10</v>
      </c>
    </row>
    <row r="273" spans="1:6" x14ac:dyDescent="0.25">
      <c r="A273" t="str">
        <f t="shared" ref="A273:A281" si="78">A272</f>
        <v>Benety Goh</v>
      </c>
      <c r="E273">
        <f t="shared" si="77"/>
        <v>10</v>
      </c>
      <c r="F273">
        <f t="shared" si="74"/>
        <v>0</v>
      </c>
    </row>
    <row r="274" spans="1:6" x14ac:dyDescent="0.25">
      <c r="A274" t="str">
        <f t="shared" si="78"/>
        <v>Benety Goh</v>
      </c>
      <c r="B274" t="s">
        <v>121</v>
      </c>
      <c r="E274">
        <v>8</v>
      </c>
      <c r="F274">
        <f t="shared" si="74"/>
        <v>0</v>
      </c>
    </row>
    <row r="275" spans="1:6" x14ac:dyDescent="0.25">
      <c r="A275" t="str">
        <f t="shared" si="78"/>
        <v>Benety Goh</v>
      </c>
      <c r="E275">
        <f t="shared" ref="E275:E277" si="79">E274</f>
        <v>8</v>
      </c>
      <c r="F275">
        <f t="shared" si="74"/>
        <v>0</v>
      </c>
    </row>
    <row r="276" spans="1:6" x14ac:dyDescent="0.25">
      <c r="A276" t="str">
        <f t="shared" si="78"/>
        <v>Benety Goh</v>
      </c>
      <c r="C276">
        <v>1</v>
      </c>
      <c r="D276" t="s">
        <v>106</v>
      </c>
      <c r="E276">
        <f t="shared" si="79"/>
        <v>8</v>
      </c>
      <c r="F276">
        <f t="shared" si="74"/>
        <v>8</v>
      </c>
    </row>
    <row r="277" spans="1:6" x14ac:dyDescent="0.25">
      <c r="A277" t="str">
        <f t="shared" si="78"/>
        <v>Benety Goh</v>
      </c>
      <c r="E277">
        <f t="shared" si="79"/>
        <v>8</v>
      </c>
      <c r="F277">
        <f t="shared" si="74"/>
        <v>0</v>
      </c>
    </row>
    <row r="278" spans="1:6" x14ac:dyDescent="0.25">
      <c r="A278" t="str">
        <f t="shared" si="78"/>
        <v>Benety Goh</v>
      </c>
      <c r="B278" t="s">
        <v>122</v>
      </c>
      <c r="E278">
        <v>54</v>
      </c>
      <c r="F278">
        <f t="shared" si="74"/>
        <v>0</v>
      </c>
    </row>
    <row r="279" spans="1:6" x14ac:dyDescent="0.25">
      <c r="A279" t="str">
        <f t="shared" si="78"/>
        <v>Benety Goh</v>
      </c>
      <c r="E279">
        <f t="shared" ref="E279:E282" si="80">E278</f>
        <v>54</v>
      </c>
      <c r="F279">
        <f t="shared" si="74"/>
        <v>0</v>
      </c>
    </row>
    <row r="280" spans="1:6" x14ac:dyDescent="0.25">
      <c r="A280" t="str">
        <f t="shared" si="78"/>
        <v>Benety Goh</v>
      </c>
      <c r="C280">
        <v>0.152</v>
      </c>
      <c r="D280" t="s">
        <v>99</v>
      </c>
      <c r="E280">
        <f t="shared" si="80"/>
        <v>54</v>
      </c>
      <c r="F280">
        <f t="shared" si="74"/>
        <v>8.2080000000000002</v>
      </c>
    </row>
    <row r="281" spans="1:6" x14ac:dyDescent="0.25">
      <c r="A281" t="str">
        <f t="shared" si="78"/>
        <v>Benety Goh</v>
      </c>
      <c r="C281">
        <v>0.84699999999999998</v>
      </c>
      <c r="D281" t="s">
        <v>92</v>
      </c>
      <c r="E281">
        <f t="shared" si="80"/>
        <v>54</v>
      </c>
      <c r="F281">
        <f t="shared" si="74"/>
        <v>45.738</v>
      </c>
    </row>
    <row r="282" spans="1:6" x14ac:dyDescent="0.25">
      <c r="A282" t="s">
        <v>440</v>
      </c>
      <c r="E282">
        <f t="shared" si="80"/>
        <v>54</v>
      </c>
      <c r="F282">
        <f t="shared" si="74"/>
        <v>0</v>
      </c>
    </row>
    <row r="283" spans="1:6" x14ac:dyDescent="0.25">
      <c r="A283" t="str">
        <f t="shared" ref="A283:A309" si="81">A282</f>
        <v>Craig Harris</v>
      </c>
      <c r="B283" t="s">
        <v>125</v>
      </c>
      <c r="E283">
        <v>42</v>
      </c>
      <c r="F283">
        <f t="shared" si="74"/>
        <v>0</v>
      </c>
    </row>
    <row r="284" spans="1:6" x14ac:dyDescent="0.25">
      <c r="A284" t="str">
        <f t="shared" si="81"/>
        <v>Craig Harris</v>
      </c>
      <c r="E284">
        <f t="shared" ref="E284:E286" si="82">E283</f>
        <v>42</v>
      </c>
      <c r="F284">
        <f t="shared" si="74"/>
        <v>0</v>
      </c>
    </row>
    <row r="285" spans="1:6" x14ac:dyDescent="0.25">
      <c r="A285" t="str">
        <f t="shared" si="81"/>
        <v>Craig Harris</v>
      </c>
      <c r="C285">
        <v>1</v>
      </c>
      <c r="D285" t="s">
        <v>126</v>
      </c>
      <c r="E285">
        <f t="shared" si="82"/>
        <v>42</v>
      </c>
      <c r="F285">
        <f t="shared" si="74"/>
        <v>42</v>
      </c>
    </row>
    <row r="286" spans="1:6" x14ac:dyDescent="0.25">
      <c r="A286" t="str">
        <f t="shared" si="81"/>
        <v>Craig Harris</v>
      </c>
      <c r="E286">
        <f t="shared" si="82"/>
        <v>42</v>
      </c>
      <c r="F286">
        <f t="shared" si="74"/>
        <v>0</v>
      </c>
    </row>
    <row r="287" spans="1:6" x14ac:dyDescent="0.25">
      <c r="A287" t="str">
        <f t="shared" si="81"/>
        <v>Craig Harris</v>
      </c>
      <c r="B287" t="s">
        <v>127</v>
      </c>
      <c r="E287">
        <v>2410</v>
      </c>
      <c r="F287">
        <f t="shared" si="74"/>
        <v>0</v>
      </c>
    </row>
    <row r="288" spans="1:6" x14ac:dyDescent="0.25">
      <c r="A288" t="str">
        <f t="shared" si="81"/>
        <v>Craig Harris</v>
      </c>
      <c r="E288">
        <f t="shared" ref="E288:E310" si="83">E287</f>
        <v>2410</v>
      </c>
      <c r="F288">
        <f t="shared" si="74"/>
        <v>0</v>
      </c>
    </row>
    <row r="289" spans="1:6" x14ac:dyDescent="0.25">
      <c r="A289" t="str">
        <f t="shared" si="81"/>
        <v>Craig Harris</v>
      </c>
      <c r="C289">
        <v>2.7E-2</v>
      </c>
      <c r="D289" t="s">
        <v>128</v>
      </c>
      <c r="E289">
        <f t="shared" si="83"/>
        <v>2410</v>
      </c>
      <c r="F289">
        <f t="shared" si="74"/>
        <v>65.069999999999993</v>
      </c>
    </row>
    <row r="290" spans="1:6" x14ac:dyDescent="0.25">
      <c r="A290" t="str">
        <f t="shared" si="81"/>
        <v>Craig Harris</v>
      </c>
      <c r="C290">
        <v>2.5999999999999999E-2</v>
      </c>
      <c r="D290" t="s">
        <v>35</v>
      </c>
      <c r="E290">
        <f t="shared" si="83"/>
        <v>2410</v>
      </c>
      <c r="F290">
        <f t="shared" si="74"/>
        <v>62.66</v>
      </c>
    </row>
    <row r="291" spans="1:6" x14ac:dyDescent="0.25">
      <c r="A291" t="str">
        <f t="shared" si="81"/>
        <v>Craig Harris</v>
      </c>
      <c r="C291">
        <v>2.1000000000000001E-2</v>
      </c>
      <c r="D291" t="s">
        <v>126</v>
      </c>
      <c r="E291">
        <f t="shared" si="83"/>
        <v>2410</v>
      </c>
      <c r="F291">
        <f t="shared" si="74"/>
        <v>50.610000000000007</v>
      </c>
    </row>
    <row r="292" spans="1:6" x14ac:dyDescent="0.25">
      <c r="A292" t="str">
        <f t="shared" si="81"/>
        <v>Craig Harris</v>
      </c>
      <c r="C292">
        <v>0.10100000000000001</v>
      </c>
      <c r="D292" t="s">
        <v>129</v>
      </c>
      <c r="E292">
        <f t="shared" si="83"/>
        <v>2410</v>
      </c>
      <c r="F292">
        <f t="shared" si="74"/>
        <v>243.41000000000003</v>
      </c>
    </row>
    <row r="293" spans="1:6" x14ac:dyDescent="0.25">
      <c r="A293" t="str">
        <f t="shared" si="81"/>
        <v>Craig Harris</v>
      </c>
      <c r="C293">
        <v>2E-3</v>
      </c>
      <c r="D293" t="s">
        <v>46</v>
      </c>
      <c r="E293">
        <f t="shared" si="83"/>
        <v>2410</v>
      </c>
      <c r="F293">
        <f t="shared" si="74"/>
        <v>4.82</v>
      </c>
    </row>
    <row r="294" spans="1:6" x14ac:dyDescent="0.25">
      <c r="A294" t="str">
        <f t="shared" si="81"/>
        <v>Craig Harris</v>
      </c>
      <c r="C294">
        <v>2E-3</v>
      </c>
      <c r="D294" t="s">
        <v>130</v>
      </c>
      <c r="E294">
        <f t="shared" si="83"/>
        <v>2410</v>
      </c>
      <c r="F294">
        <f t="shared" si="74"/>
        <v>4.82</v>
      </c>
    </row>
    <row r="295" spans="1:6" x14ac:dyDescent="0.25">
      <c r="A295" t="str">
        <f t="shared" si="81"/>
        <v>Craig Harris</v>
      </c>
      <c r="C295">
        <v>3.1E-2</v>
      </c>
      <c r="D295" t="s">
        <v>131</v>
      </c>
      <c r="E295">
        <f t="shared" si="83"/>
        <v>2410</v>
      </c>
      <c r="F295">
        <f t="shared" si="74"/>
        <v>74.709999999999994</v>
      </c>
    </row>
    <row r="296" spans="1:6" x14ac:dyDescent="0.25">
      <c r="A296" t="str">
        <f t="shared" si="81"/>
        <v>Craig Harris</v>
      </c>
      <c r="C296">
        <v>5.0000000000000001E-3</v>
      </c>
      <c r="D296" t="s">
        <v>132</v>
      </c>
      <c r="E296">
        <f t="shared" si="83"/>
        <v>2410</v>
      </c>
      <c r="F296">
        <f t="shared" si="74"/>
        <v>12.05</v>
      </c>
    </row>
    <row r="297" spans="1:6" x14ac:dyDescent="0.25">
      <c r="A297" t="str">
        <f t="shared" si="81"/>
        <v>Craig Harris</v>
      </c>
      <c r="C297">
        <v>4.0000000000000001E-3</v>
      </c>
      <c r="D297" t="s">
        <v>18</v>
      </c>
      <c r="E297">
        <f t="shared" si="83"/>
        <v>2410</v>
      </c>
      <c r="F297">
        <f t="shared" si="74"/>
        <v>9.64</v>
      </c>
    </row>
    <row r="298" spans="1:6" x14ac:dyDescent="0.25">
      <c r="A298" t="str">
        <f t="shared" si="81"/>
        <v>Craig Harris</v>
      </c>
      <c r="C298">
        <v>0.11899999999999999</v>
      </c>
      <c r="D298" t="s">
        <v>108</v>
      </c>
      <c r="E298">
        <f t="shared" si="83"/>
        <v>2410</v>
      </c>
      <c r="F298">
        <f t="shared" si="74"/>
        <v>286.78999999999996</v>
      </c>
    </row>
    <row r="299" spans="1:6" x14ac:dyDescent="0.25">
      <c r="A299" t="str">
        <f t="shared" si="81"/>
        <v>Craig Harris</v>
      </c>
      <c r="C299">
        <v>7.0000000000000001E-3</v>
      </c>
      <c r="D299" t="s">
        <v>61</v>
      </c>
      <c r="E299">
        <f t="shared" si="83"/>
        <v>2410</v>
      </c>
      <c r="F299">
        <f t="shared" si="74"/>
        <v>16.87</v>
      </c>
    </row>
    <row r="300" spans="1:6" x14ac:dyDescent="0.25">
      <c r="A300" t="str">
        <f t="shared" si="81"/>
        <v>Craig Harris</v>
      </c>
      <c r="C300">
        <v>8.9999999999999993E-3</v>
      </c>
      <c r="D300" t="s">
        <v>21</v>
      </c>
      <c r="E300">
        <f t="shared" si="83"/>
        <v>2410</v>
      </c>
      <c r="F300">
        <f t="shared" si="74"/>
        <v>21.689999999999998</v>
      </c>
    </row>
    <row r="301" spans="1:6" x14ac:dyDescent="0.25">
      <c r="A301" t="str">
        <f t="shared" si="81"/>
        <v>Craig Harris</v>
      </c>
      <c r="C301">
        <v>1.2999999999999999E-2</v>
      </c>
      <c r="D301" t="s">
        <v>133</v>
      </c>
      <c r="E301">
        <f t="shared" si="83"/>
        <v>2410</v>
      </c>
      <c r="F301">
        <f t="shared" si="74"/>
        <v>31.33</v>
      </c>
    </row>
    <row r="302" spans="1:6" x14ac:dyDescent="0.25">
      <c r="A302" t="str">
        <f t="shared" si="81"/>
        <v>Craig Harris</v>
      </c>
      <c r="C302">
        <v>2.1999999999999999E-2</v>
      </c>
      <c r="D302" t="s">
        <v>134</v>
      </c>
      <c r="E302">
        <f t="shared" si="83"/>
        <v>2410</v>
      </c>
      <c r="F302">
        <f t="shared" si="74"/>
        <v>53.019999999999996</v>
      </c>
    </row>
    <row r="303" spans="1:6" x14ac:dyDescent="0.25">
      <c r="A303" t="str">
        <f t="shared" si="81"/>
        <v>Craig Harris</v>
      </c>
      <c r="C303">
        <v>0.23400000000000001</v>
      </c>
      <c r="D303" t="s">
        <v>135</v>
      </c>
      <c r="E303">
        <f t="shared" si="83"/>
        <v>2410</v>
      </c>
      <c r="F303">
        <f t="shared" si="74"/>
        <v>563.94000000000005</v>
      </c>
    </row>
    <row r="304" spans="1:6" x14ac:dyDescent="0.25">
      <c r="A304" t="str">
        <f t="shared" si="81"/>
        <v>Craig Harris</v>
      </c>
      <c r="C304">
        <v>8.9999999999999993E-3</v>
      </c>
      <c r="D304" t="s">
        <v>136</v>
      </c>
      <c r="E304">
        <f t="shared" si="83"/>
        <v>2410</v>
      </c>
      <c r="F304">
        <f t="shared" si="74"/>
        <v>21.689999999999998</v>
      </c>
    </row>
    <row r="305" spans="1:6" x14ac:dyDescent="0.25">
      <c r="A305" t="str">
        <f t="shared" si="81"/>
        <v>Craig Harris</v>
      </c>
      <c r="C305">
        <v>0.22500000000000001</v>
      </c>
      <c r="D305" t="s">
        <v>137</v>
      </c>
      <c r="E305">
        <f t="shared" si="83"/>
        <v>2410</v>
      </c>
      <c r="F305">
        <f t="shared" si="74"/>
        <v>542.25</v>
      </c>
    </row>
    <row r="306" spans="1:6" x14ac:dyDescent="0.25">
      <c r="A306" t="str">
        <f t="shared" si="81"/>
        <v>Craig Harris</v>
      </c>
      <c r="C306">
        <v>2.1999999999999999E-2</v>
      </c>
      <c r="D306" t="s">
        <v>38</v>
      </c>
      <c r="E306">
        <f t="shared" si="83"/>
        <v>2410</v>
      </c>
      <c r="F306">
        <f t="shared" si="74"/>
        <v>53.019999999999996</v>
      </c>
    </row>
    <row r="307" spans="1:6" x14ac:dyDescent="0.25">
      <c r="A307" t="str">
        <f t="shared" si="81"/>
        <v>Craig Harris</v>
      </c>
      <c r="C307">
        <v>0.10299999999999999</v>
      </c>
      <c r="D307" t="s">
        <v>75</v>
      </c>
      <c r="E307">
        <f t="shared" si="83"/>
        <v>2410</v>
      </c>
      <c r="F307">
        <f t="shared" si="74"/>
        <v>248.23</v>
      </c>
    </row>
    <row r="308" spans="1:6" x14ac:dyDescent="0.25">
      <c r="A308" t="str">
        <f t="shared" si="81"/>
        <v>Craig Harris</v>
      </c>
      <c r="C308">
        <v>5.0000000000000001E-3</v>
      </c>
      <c r="D308" t="s">
        <v>138</v>
      </c>
      <c r="E308">
        <f t="shared" si="83"/>
        <v>2410</v>
      </c>
      <c r="F308">
        <f t="shared" si="74"/>
        <v>12.05</v>
      </c>
    </row>
    <row r="309" spans="1:6" x14ac:dyDescent="0.25">
      <c r="A309" t="str">
        <f t="shared" si="81"/>
        <v>Craig Harris</v>
      </c>
      <c r="C309">
        <v>2E-3</v>
      </c>
      <c r="D309" t="s">
        <v>92</v>
      </c>
      <c r="E309">
        <f t="shared" si="83"/>
        <v>2410</v>
      </c>
      <c r="F309">
        <f t="shared" si="74"/>
        <v>4.82</v>
      </c>
    </row>
    <row r="310" spans="1:6" x14ac:dyDescent="0.25">
      <c r="A310" t="s">
        <v>441</v>
      </c>
      <c r="E310">
        <f t="shared" si="83"/>
        <v>2410</v>
      </c>
      <c r="F310">
        <f t="shared" si="74"/>
        <v>0</v>
      </c>
    </row>
    <row r="311" spans="1:6" x14ac:dyDescent="0.25">
      <c r="A311" t="str">
        <f t="shared" ref="A311:A342" si="84">A310</f>
        <v>David Storch</v>
      </c>
      <c r="B311" t="s">
        <v>141</v>
      </c>
      <c r="E311">
        <v>703</v>
      </c>
      <c r="F311">
        <f t="shared" si="74"/>
        <v>0</v>
      </c>
    </row>
    <row r="312" spans="1:6" x14ac:dyDescent="0.25">
      <c r="A312" t="str">
        <f t="shared" si="84"/>
        <v>David Storch</v>
      </c>
      <c r="E312">
        <f t="shared" ref="E312:E317" si="85">E311</f>
        <v>703</v>
      </c>
      <c r="F312">
        <f t="shared" si="74"/>
        <v>0</v>
      </c>
    </row>
    <row r="313" spans="1:6" x14ac:dyDescent="0.25">
      <c r="A313" t="str">
        <f t="shared" si="84"/>
        <v>David Storch</v>
      </c>
      <c r="C313">
        <v>2.8000000000000001E-2</v>
      </c>
      <c r="D313" t="s">
        <v>104</v>
      </c>
      <c r="E313">
        <f t="shared" si="85"/>
        <v>703</v>
      </c>
      <c r="F313">
        <f t="shared" si="74"/>
        <v>19.684000000000001</v>
      </c>
    </row>
    <row r="314" spans="1:6" x14ac:dyDescent="0.25">
      <c r="A314" t="str">
        <f t="shared" si="84"/>
        <v>David Storch</v>
      </c>
      <c r="C314">
        <v>0.01</v>
      </c>
      <c r="D314" t="s">
        <v>35</v>
      </c>
      <c r="E314">
        <f t="shared" si="85"/>
        <v>703</v>
      </c>
      <c r="F314">
        <f t="shared" si="74"/>
        <v>7.03</v>
      </c>
    </row>
    <row r="315" spans="1:6" x14ac:dyDescent="0.25">
      <c r="A315" t="str">
        <f t="shared" si="84"/>
        <v>David Storch</v>
      </c>
      <c r="C315">
        <v>2.5999999999999999E-2</v>
      </c>
      <c r="D315" t="s">
        <v>129</v>
      </c>
      <c r="E315">
        <f t="shared" si="85"/>
        <v>703</v>
      </c>
      <c r="F315">
        <f t="shared" si="74"/>
        <v>18.277999999999999</v>
      </c>
    </row>
    <row r="316" spans="1:6" x14ac:dyDescent="0.25">
      <c r="A316" t="str">
        <f t="shared" si="84"/>
        <v>David Storch</v>
      </c>
      <c r="C316">
        <v>0.93400000000000005</v>
      </c>
      <c r="D316" t="s">
        <v>108</v>
      </c>
      <c r="E316">
        <f t="shared" si="85"/>
        <v>703</v>
      </c>
      <c r="F316">
        <f t="shared" si="74"/>
        <v>656.60200000000009</v>
      </c>
    </row>
    <row r="317" spans="1:6" x14ac:dyDescent="0.25">
      <c r="A317" t="str">
        <f t="shared" si="84"/>
        <v>David Storch</v>
      </c>
      <c r="E317">
        <f t="shared" si="85"/>
        <v>703</v>
      </c>
      <c r="F317">
        <f t="shared" si="74"/>
        <v>0</v>
      </c>
    </row>
    <row r="318" spans="1:6" x14ac:dyDescent="0.25">
      <c r="A318" t="str">
        <f t="shared" si="84"/>
        <v>David Storch</v>
      </c>
      <c r="B318" t="s">
        <v>142</v>
      </c>
      <c r="E318">
        <v>12</v>
      </c>
      <c r="F318">
        <f t="shared" si="74"/>
        <v>0</v>
      </c>
    </row>
    <row r="319" spans="1:6" x14ac:dyDescent="0.25">
      <c r="A319" t="str">
        <f t="shared" si="84"/>
        <v>David Storch</v>
      </c>
      <c r="E319">
        <f t="shared" ref="E319:E321" si="86">E318</f>
        <v>12</v>
      </c>
      <c r="F319">
        <f t="shared" si="74"/>
        <v>0</v>
      </c>
    </row>
    <row r="320" spans="1:6" x14ac:dyDescent="0.25">
      <c r="A320" t="str">
        <f t="shared" si="84"/>
        <v>David Storch</v>
      </c>
      <c r="C320">
        <v>1</v>
      </c>
      <c r="D320" t="s">
        <v>108</v>
      </c>
      <c r="E320">
        <f t="shared" si="86"/>
        <v>12</v>
      </c>
      <c r="F320">
        <f t="shared" si="74"/>
        <v>12</v>
      </c>
    </row>
    <row r="321" spans="1:6" x14ac:dyDescent="0.25">
      <c r="A321" t="str">
        <f t="shared" si="84"/>
        <v>David Storch</v>
      </c>
      <c r="E321">
        <f t="shared" si="86"/>
        <v>12</v>
      </c>
      <c r="F321">
        <f t="shared" si="74"/>
        <v>0</v>
      </c>
    </row>
    <row r="322" spans="1:6" x14ac:dyDescent="0.25">
      <c r="A322" t="str">
        <f t="shared" si="84"/>
        <v>David Storch</v>
      </c>
      <c r="B322" t="s">
        <v>143</v>
      </c>
      <c r="E322">
        <v>40</v>
      </c>
      <c r="F322">
        <f t="shared" si="74"/>
        <v>0</v>
      </c>
    </row>
    <row r="323" spans="1:6" x14ac:dyDescent="0.25">
      <c r="A323" t="str">
        <f t="shared" si="84"/>
        <v>David Storch</v>
      </c>
      <c r="E323">
        <f t="shared" ref="E323:E325" si="87">E322</f>
        <v>40</v>
      </c>
      <c r="F323">
        <f t="shared" ref="F323:F386" si="88">E323*C323</f>
        <v>0</v>
      </c>
    </row>
    <row r="324" spans="1:6" x14ac:dyDescent="0.25">
      <c r="A324" t="str">
        <f t="shared" si="84"/>
        <v>David Storch</v>
      </c>
      <c r="C324">
        <v>1</v>
      </c>
      <c r="D324" t="s">
        <v>104</v>
      </c>
      <c r="E324">
        <f t="shared" si="87"/>
        <v>40</v>
      </c>
      <c r="F324">
        <f t="shared" si="88"/>
        <v>40</v>
      </c>
    </row>
    <row r="325" spans="1:6" x14ac:dyDescent="0.25">
      <c r="A325" t="str">
        <f t="shared" si="84"/>
        <v>David Storch</v>
      </c>
      <c r="E325">
        <f t="shared" si="87"/>
        <v>40</v>
      </c>
      <c r="F325">
        <f t="shared" si="88"/>
        <v>0</v>
      </c>
    </row>
    <row r="326" spans="1:6" x14ac:dyDescent="0.25">
      <c r="A326" t="str">
        <f t="shared" si="84"/>
        <v>David Storch</v>
      </c>
      <c r="B326" t="s">
        <v>144</v>
      </c>
      <c r="E326">
        <v>446</v>
      </c>
      <c r="F326">
        <f t="shared" si="88"/>
        <v>0</v>
      </c>
    </row>
    <row r="327" spans="1:6" x14ac:dyDescent="0.25">
      <c r="A327" t="str">
        <f t="shared" si="84"/>
        <v>David Storch</v>
      </c>
      <c r="E327">
        <f t="shared" ref="E327:E338" si="89">E326</f>
        <v>446</v>
      </c>
      <c r="F327">
        <f t="shared" si="88"/>
        <v>0</v>
      </c>
    </row>
    <row r="328" spans="1:6" x14ac:dyDescent="0.25">
      <c r="A328" t="str">
        <f t="shared" si="84"/>
        <v>David Storch</v>
      </c>
      <c r="C328">
        <v>7.0000000000000001E-3</v>
      </c>
      <c r="D328" t="s">
        <v>145</v>
      </c>
      <c r="E328">
        <f t="shared" si="89"/>
        <v>446</v>
      </c>
      <c r="F328">
        <f t="shared" si="88"/>
        <v>3.1219999999999999</v>
      </c>
    </row>
    <row r="329" spans="1:6" x14ac:dyDescent="0.25">
      <c r="A329" t="str">
        <f t="shared" si="84"/>
        <v>David Storch</v>
      </c>
      <c r="C329">
        <v>3.5999999999999997E-2</v>
      </c>
      <c r="D329" t="s">
        <v>35</v>
      </c>
      <c r="E329">
        <f t="shared" si="89"/>
        <v>446</v>
      </c>
      <c r="F329">
        <f t="shared" si="88"/>
        <v>16.055999999999997</v>
      </c>
    </row>
    <row r="330" spans="1:6" x14ac:dyDescent="0.25">
      <c r="A330" t="str">
        <f t="shared" si="84"/>
        <v>David Storch</v>
      </c>
      <c r="C330">
        <v>0.69299999999999995</v>
      </c>
      <c r="D330" t="s">
        <v>129</v>
      </c>
      <c r="E330">
        <f t="shared" si="89"/>
        <v>446</v>
      </c>
      <c r="F330">
        <f t="shared" si="88"/>
        <v>309.07799999999997</v>
      </c>
    </row>
    <row r="331" spans="1:6" x14ac:dyDescent="0.25">
      <c r="A331" t="str">
        <f t="shared" si="84"/>
        <v>David Storch</v>
      </c>
      <c r="C331">
        <v>2.8000000000000001E-2</v>
      </c>
      <c r="D331" t="s">
        <v>108</v>
      </c>
      <c r="E331">
        <f t="shared" si="89"/>
        <v>446</v>
      </c>
      <c r="F331">
        <f t="shared" si="88"/>
        <v>12.488</v>
      </c>
    </row>
    <row r="332" spans="1:6" x14ac:dyDescent="0.25">
      <c r="A332" t="str">
        <f t="shared" si="84"/>
        <v>David Storch</v>
      </c>
      <c r="C332">
        <v>3.3000000000000002E-2</v>
      </c>
      <c r="D332" t="s">
        <v>21</v>
      </c>
      <c r="E332">
        <f t="shared" si="89"/>
        <v>446</v>
      </c>
      <c r="F332">
        <f t="shared" si="88"/>
        <v>14.718</v>
      </c>
    </row>
    <row r="333" spans="1:6" x14ac:dyDescent="0.25">
      <c r="A333" t="str">
        <f t="shared" si="84"/>
        <v>David Storch</v>
      </c>
      <c r="C333">
        <v>5.0999999999999997E-2</v>
      </c>
      <c r="D333" t="s">
        <v>133</v>
      </c>
      <c r="E333">
        <f t="shared" si="89"/>
        <v>446</v>
      </c>
      <c r="F333">
        <f t="shared" si="88"/>
        <v>22.745999999999999</v>
      </c>
    </row>
    <row r="334" spans="1:6" x14ac:dyDescent="0.25">
      <c r="A334" t="str">
        <f t="shared" si="84"/>
        <v>David Storch</v>
      </c>
      <c r="C334">
        <v>1.7999999999999999E-2</v>
      </c>
      <c r="D334" t="s">
        <v>134</v>
      </c>
      <c r="E334">
        <f t="shared" si="89"/>
        <v>446</v>
      </c>
      <c r="F334">
        <f t="shared" si="88"/>
        <v>8.0279999999999987</v>
      </c>
    </row>
    <row r="335" spans="1:6" x14ac:dyDescent="0.25">
      <c r="A335" t="str">
        <f t="shared" si="84"/>
        <v>David Storch</v>
      </c>
      <c r="C335">
        <v>1.4999999999999999E-2</v>
      </c>
      <c r="D335" t="s">
        <v>23</v>
      </c>
      <c r="E335">
        <f t="shared" si="89"/>
        <v>446</v>
      </c>
      <c r="F335">
        <f t="shared" si="88"/>
        <v>6.6899999999999995</v>
      </c>
    </row>
    <row r="336" spans="1:6" x14ac:dyDescent="0.25">
      <c r="A336" t="str">
        <f t="shared" si="84"/>
        <v>David Storch</v>
      </c>
      <c r="C336">
        <v>0.105</v>
      </c>
      <c r="D336" t="s">
        <v>75</v>
      </c>
      <c r="E336">
        <f t="shared" si="89"/>
        <v>446</v>
      </c>
      <c r="F336">
        <f t="shared" si="88"/>
        <v>46.83</v>
      </c>
    </row>
    <row r="337" spans="1:6" x14ac:dyDescent="0.25">
      <c r="A337" t="str">
        <f t="shared" si="84"/>
        <v>David Storch</v>
      </c>
      <c r="C337">
        <v>0.01</v>
      </c>
      <c r="D337" t="s">
        <v>138</v>
      </c>
      <c r="E337">
        <f t="shared" si="89"/>
        <v>446</v>
      </c>
      <c r="F337">
        <f t="shared" si="88"/>
        <v>4.46</v>
      </c>
    </row>
    <row r="338" spans="1:6" x14ac:dyDescent="0.25">
      <c r="A338" t="str">
        <f t="shared" si="84"/>
        <v>David Storch</v>
      </c>
      <c r="E338">
        <f t="shared" si="89"/>
        <v>446</v>
      </c>
      <c r="F338">
        <f t="shared" si="88"/>
        <v>0</v>
      </c>
    </row>
    <row r="339" spans="1:6" x14ac:dyDescent="0.25">
      <c r="A339" t="str">
        <f t="shared" si="84"/>
        <v>David Storch</v>
      </c>
      <c r="B339" t="s">
        <v>146</v>
      </c>
      <c r="E339">
        <v>23</v>
      </c>
      <c r="F339">
        <f t="shared" si="88"/>
        <v>0</v>
      </c>
    </row>
    <row r="340" spans="1:6" x14ac:dyDescent="0.25">
      <c r="A340" t="str">
        <f t="shared" si="84"/>
        <v>David Storch</v>
      </c>
      <c r="E340">
        <f t="shared" ref="E340:E342" si="90">E339</f>
        <v>23</v>
      </c>
      <c r="F340">
        <f t="shared" si="88"/>
        <v>0</v>
      </c>
    </row>
    <row r="341" spans="1:6" x14ac:dyDescent="0.25">
      <c r="A341" t="str">
        <f t="shared" si="84"/>
        <v>David Storch</v>
      </c>
      <c r="C341">
        <v>1</v>
      </c>
      <c r="D341" t="s">
        <v>108</v>
      </c>
      <c r="E341">
        <f t="shared" si="90"/>
        <v>23</v>
      </c>
      <c r="F341">
        <f t="shared" si="88"/>
        <v>23</v>
      </c>
    </row>
    <row r="342" spans="1:6" x14ac:dyDescent="0.25">
      <c r="A342" t="str">
        <f t="shared" si="84"/>
        <v>David Storch</v>
      </c>
      <c r="E342">
        <f t="shared" si="90"/>
        <v>23</v>
      </c>
      <c r="F342">
        <f t="shared" si="88"/>
        <v>0</v>
      </c>
    </row>
    <row r="343" spans="1:6" x14ac:dyDescent="0.25">
      <c r="A343" t="str">
        <f t="shared" ref="A343:A374" si="91">A342</f>
        <v>David Storch</v>
      </c>
      <c r="B343" t="s">
        <v>147</v>
      </c>
      <c r="E343">
        <v>66</v>
      </c>
      <c r="F343">
        <f t="shared" si="88"/>
        <v>0</v>
      </c>
    </row>
    <row r="344" spans="1:6" x14ac:dyDescent="0.25">
      <c r="A344" t="str">
        <f t="shared" si="91"/>
        <v>David Storch</v>
      </c>
      <c r="E344">
        <f t="shared" ref="E344:E347" si="92">E343</f>
        <v>66</v>
      </c>
      <c r="F344">
        <f t="shared" si="88"/>
        <v>0</v>
      </c>
    </row>
    <row r="345" spans="1:6" x14ac:dyDescent="0.25">
      <c r="A345" t="str">
        <f t="shared" si="91"/>
        <v>David Storch</v>
      </c>
      <c r="C345">
        <v>0.73099999999999998</v>
      </c>
      <c r="D345" t="s">
        <v>10</v>
      </c>
      <c r="E345">
        <f t="shared" si="92"/>
        <v>66</v>
      </c>
      <c r="F345">
        <f t="shared" si="88"/>
        <v>48.246000000000002</v>
      </c>
    </row>
    <row r="346" spans="1:6" x14ac:dyDescent="0.25">
      <c r="A346" t="str">
        <f t="shared" si="91"/>
        <v>David Storch</v>
      </c>
      <c r="C346">
        <v>0.26800000000000002</v>
      </c>
      <c r="D346" t="s">
        <v>117</v>
      </c>
      <c r="E346">
        <f t="shared" si="92"/>
        <v>66</v>
      </c>
      <c r="F346">
        <f t="shared" si="88"/>
        <v>17.688000000000002</v>
      </c>
    </row>
    <row r="347" spans="1:6" x14ac:dyDescent="0.25">
      <c r="A347" t="str">
        <f t="shared" si="91"/>
        <v>David Storch</v>
      </c>
      <c r="E347">
        <f t="shared" si="92"/>
        <v>66</v>
      </c>
      <c r="F347">
        <f t="shared" si="88"/>
        <v>0</v>
      </c>
    </row>
    <row r="348" spans="1:6" x14ac:dyDescent="0.25">
      <c r="A348" t="str">
        <f t="shared" si="91"/>
        <v>David Storch</v>
      </c>
      <c r="B348" t="s">
        <v>148</v>
      </c>
      <c r="E348">
        <v>303</v>
      </c>
      <c r="F348">
        <f t="shared" si="88"/>
        <v>0</v>
      </c>
    </row>
    <row r="349" spans="1:6" x14ac:dyDescent="0.25">
      <c r="A349" t="str">
        <f t="shared" si="91"/>
        <v>David Storch</v>
      </c>
      <c r="E349">
        <f t="shared" ref="E349:E352" si="93">E348</f>
        <v>303</v>
      </c>
      <c r="F349">
        <f t="shared" si="88"/>
        <v>0</v>
      </c>
    </row>
    <row r="350" spans="1:6" x14ac:dyDescent="0.25">
      <c r="A350" t="str">
        <f t="shared" si="91"/>
        <v>David Storch</v>
      </c>
      <c r="C350">
        <v>0.124</v>
      </c>
      <c r="D350" t="s">
        <v>129</v>
      </c>
      <c r="E350">
        <f t="shared" si="93"/>
        <v>303</v>
      </c>
      <c r="F350">
        <f t="shared" si="88"/>
        <v>37.572000000000003</v>
      </c>
    </row>
    <row r="351" spans="1:6" x14ac:dyDescent="0.25">
      <c r="A351" t="str">
        <f t="shared" si="91"/>
        <v>David Storch</v>
      </c>
      <c r="C351">
        <v>0.875</v>
      </c>
      <c r="D351" t="s">
        <v>75</v>
      </c>
      <c r="E351">
        <f t="shared" si="93"/>
        <v>303</v>
      </c>
      <c r="F351">
        <f t="shared" si="88"/>
        <v>265.125</v>
      </c>
    </row>
    <row r="352" spans="1:6" x14ac:dyDescent="0.25">
      <c r="A352" t="str">
        <f t="shared" si="91"/>
        <v>David Storch</v>
      </c>
      <c r="E352">
        <f t="shared" si="93"/>
        <v>303</v>
      </c>
      <c r="F352">
        <f t="shared" si="88"/>
        <v>0</v>
      </c>
    </row>
    <row r="353" spans="1:6" x14ac:dyDescent="0.25">
      <c r="A353" t="str">
        <f t="shared" si="91"/>
        <v>David Storch</v>
      </c>
      <c r="B353" t="s">
        <v>149</v>
      </c>
      <c r="E353">
        <v>559</v>
      </c>
      <c r="F353">
        <f t="shared" si="88"/>
        <v>0</v>
      </c>
    </row>
    <row r="354" spans="1:6" x14ac:dyDescent="0.25">
      <c r="A354" t="str">
        <f t="shared" si="91"/>
        <v>David Storch</v>
      </c>
      <c r="E354">
        <f t="shared" ref="E354:E367" si="94">E353</f>
        <v>559</v>
      </c>
      <c r="F354">
        <f t="shared" si="88"/>
        <v>0</v>
      </c>
    </row>
    <row r="355" spans="1:6" x14ac:dyDescent="0.25">
      <c r="A355" t="str">
        <f t="shared" si="91"/>
        <v>David Storch</v>
      </c>
      <c r="C355">
        <v>1.4999999999999999E-2</v>
      </c>
      <c r="D355" t="s">
        <v>128</v>
      </c>
      <c r="E355">
        <f t="shared" si="94"/>
        <v>559</v>
      </c>
      <c r="F355">
        <f t="shared" si="88"/>
        <v>8.3849999999999998</v>
      </c>
    </row>
    <row r="356" spans="1:6" x14ac:dyDescent="0.25">
      <c r="A356" t="str">
        <f t="shared" si="91"/>
        <v>David Storch</v>
      </c>
      <c r="C356">
        <v>9.2999999999999999E-2</v>
      </c>
      <c r="D356" t="s">
        <v>35</v>
      </c>
      <c r="E356">
        <f t="shared" si="94"/>
        <v>559</v>
      </c>
      <c r="F356">
        <f t="shared" si="88"/>
        <v>51.987000000000002</v>
      </c>
    </row>
    <row r="357" spans="1:6" x14ac:dyDescent="0.25">
      <c r="A357" t="str">
        <f t="shared" si="91"/>
        <v>David Storch</v>
      </c>
      <c r="C357">
        <v>0.01</v>
      </c>
      <c r="D357" t="s">
        <v>129</v>
      </c>
      <c r="E357">
        <f t="shared" si="94"/>
        <v>559</v>
      </c>
      <c r="F357">
        <f t="shared" si="88"/>
        <v>5.59</v>
      </c>
    </row>
    <row r="358" spans="1:6" x14ac:dyDescent="0.25">
      <c r="A358" t="str">
        <f t="shared" si="91"/>
        <v>David Storch</v>
      </c>
      <c r="C358">
        <v>4.0000000000000001E-3</v>
      </c>
      <c r="D358" t="s">
        <v>46</v>
      </c>
      <c r="E358">
        <f t="shared" si="94"/>
        <v>559</v>
      </c>
      <c r="F358">
        <f t="shared" si="88"/>
        <v>2.2360000000000002</v>
      </c>
    </row>
    <row r="359" spans="1:6" x14ac:dyDescent="0.25">
      <c r="A359" t="str">
        <f t="shared" si="91"/>
        <v>David Storch</v>
      </c>
      <c r="C359">
        <v>8.0000000000000002E-3</v>
      </c>
      <c r="D359" t="s">
        <v>131</v>
      </c>
      <c r="E359">
        <f t="shared" si="94"/>
        <v>559</v>
      </c>
      <c r="F359">
        <f t="shared" si="88"/>
        <v>4.4720000000000004</v>
      </c>
    </row>
    <row r="360" spans="1:6" x14ac:dyDescent="0.25">
      <c r="A360" t="str">
        <f t="shared" si="91"/>
        <v>David Storch</v>
      </c>
      <c r="C360">
        <v>2.3E-2</v>
      </c>
      <c r="D360" t="s">
        <v>132</v>
      </c>
      <c r="E360">
        <f t="shared" si="94"/>
        <v>559</v>
      </c>
      <c r="F360">
        <f t="shared" si="88"/>
        <v>12.856999999999999</v>
      </c>
    </row>
    <row r="361" spans="1:6" x14ac:dyDescent="0.25">
      <c r="A361" t="str">
        <f t="shared" si="91"/>
        <v>David Storch</v>
      </c>
      <c r="C361">
        <v>2.4E-2</v>
      </c>
      <c r="D361" t="s">
        <v>18</v>
      </c>
      <c r="E361">
        <f t="shared" si="94"/>
        <v>559</v>
      </c>
      <c r="F361">
        <f t="shared" si="88"/>
        <v>13.416</v>
      </c>
    </row>
    <row r="362" spans="1:6" x14ac:dyDescent="0.25">
      <c r="A362" t="str">
        <f t="shared" si="91"/>
        <v>David Storch</v>
      </c>
      <c r="C362">
        <v>0.42899999999999999</v>
      </c>
      <c r="D362" t="s">
        <v>108</v>
      </c>
      <c r="E362">
        <f t="shared" si="94"/>
        <v>559</v>
      </c>
      <c r="F362">
        <f t="shared" si="88"/>
        <v>239.81100000000001</v>
      </c>
    </row>
    <row r="363" spans="1:6" x14ac:dyDescent="0.25">
      <c r="A363" t="str">
        <f t="shared" si="91"/>
        <v>David Storch</v>
      </c>
      <c r="C363">
        <v>4.2999999999999997E-2</v>
      </c>
      <c r="D363" t="s">
        <v>61</v>
      </c>
      <c r="E363">
        <f t="shared" si="94"/>
        <v>559</v>
      </c>
      <c r="F363">
        <f t="shared" si="88"/>
        <v>24.036999999999999</v>
      </c>
    </row>
    <row r="364" spans="1:6" x14ac:dyDescent="0.25">
      <c r="A364" t="str">
        <f t="shared" si="91"/>
        <v>David Storch</v>
      </c>
      <c r="C364">
        <v>7.6999999999999999E-2</v>
      </c>
      <c r="D364" t="s">
        <v>38</v>
      </c>
      <c r="E364">
        <f t="shared" si="94"/>
        <v>559</v>
      </c>
      <c r="F364">
        <f t="shared" si="88"/>
        <v>43.042999999999999</v>
      </c>
    </row>
    <row r="365" spans="1:6" x14ac:dyDescent="0.25">
      <c r="A365" t="str">
        <f t="shared" si="91"/>
        <v>David Storch</v>
      </c>
      <c r="C365">
        <v>0.23499999999999999</v>
      </c>
      <c r="D365" t="s">
        <v>75</v>
      </c>
      <c r="E365">
        <f t="shared" si="94"/>
        <v>559</v>
      </c>
      <c r="F365">
        <f t="shared" si="88"/>
        <v>131.36499999999998</v>
      </c>
    </row>
    <row r="366" spans="1:6" x14ac:dyDescent="0.25">
      <c r="A366" t="str">
        <f t="shared" si="91"/>
        <v>David Storch</v>
      </c>
      <c r="C366">
        <v>3.1E-2</v>
      </c>
      <c r="D366" t="s">
        <v>138</v>
      </c>
      <c r="E366">
        <f t="shared" si="94"/>
        <v>559</v>
      </c>
      <c r="F366">
        <f t="shared" si="88"/>
        <v>17.329000000000001</v>
      </c>
    </row>
    <row r="367" spans="1:6" x14ac:dyDescent="0.25">
      <c r="A367" t="str">
        <f t="shared" si="91"/>
        <v>David Storch</v>
      </c>
      <c r="E367">
        <f t="shared" si="94"/>
        <v>559</v>
      </c>
      <c r="F367">
        <f t="shared" si="88"/>
        <v>0</v>
      </c>
    </row>
    <row r="368" spans="1:6" x14ac:dyDescent="0.25">
      <c r="A368" t="str">
        <f t="shared" si="91"/>
        <v>David Storch</v>
      </c>
      <c r="B368" t="s">
        <v>150</v>
      </c>
      <c r="E368">
        <v>2624</v>
      </c>
      <c r="F368">
        <f t="shared" si="88"/>
        <v>0</v>
      </c>
    </row>
    <row r="369" spans="1:6" x14ac:dyDescent="0.25">
      <c r="A369" t="str">
        <f t="shared" si="91"/>
        <v>David Storch</v>
      </c>
      <c r="E369">
        <f t="shared" ref="E369:E374" si="95">E368</f>
        <v>2624</v>
      </c>
      <c r="F369">
        <f t="shared" si="88"/>
        <v>0</v>
      </c>
    </row>
    <row r="370" spans="1:6" x14ac:dyDescent="0.25">
      <c r="A370" t="str">
        <f t="shared" si="91"/>
        <v>David Storch</v>
      </c>
      <c r="C370">
        <v>0</v>
      </c>
      <c r="D370" t="s">
        <v>35</v>
      </c>
      <c r="E370">
        <f t="shared" si="95"/>
        <v>2624</v>
      </c>
      <c r="F370">
        <f t="shared" si="88"/>
        <v>0</v>
      </c>
    </row>
    <row r="371" spans="1:6" x14ac:dyDescent="0.25">
      <c r="A371" t="str">
        <f t="shared" si="91"/>
        <v>David Storch</v>
      </c>
      <c r="C371">
        <v>1E-3</v>
      </c>
      <c r="D371" t="s">
        <v>129</v>
      </c>
      <c r="E371">
        <f t="shared" si="95"/>
        <v>2624</v>
      </c>
      <c r="F371">
        <f t="shared" si="88"/>
        <v>2.6240000000000001</v>
      </c>
    </row>
    <row r="372" spans="1:6" x14ac:dyDescent="0.25">
      <c r="A372" t="str">
        <f t="shared" si="91"/>
        <v>David Storch</v>
      </c>
      <c r="C372">
        <v>0.98899999999999999</v>
      </c>
      <c r="D372" t="s">
        <v>108</v>
      </c>
      <c r="E372">
        <f t="shared" si="95"/>
        <v>2624</v>
      </c>
      <c r="F372">
        <f t="shared" si="88"/>
        <v>2595.136</v>
      </c>
    </row>
    <row r="373" spans="1:6" x14ac:dyDescent="0.25">
      <c r="A373" t="str">
        <f t="shared" si="91"/>
        <v>David Storch</v>
      </c>
      <c r="C373">
        <v>8.0000000000000002E-3</v>
      </c>
      <c r="D373" t="s">
        <v>75</v>
      </c>
      <c r="E373">
        <f t="shared" si="95"/>
        <v>2624</v>
      </c>
      <c r="F373">
        <f t="shared" si="88"/>
        <v>20.992000000000001</v>
      </c>
    </row>
    <row r="374" spans="1:6" x14ac:dyDescent="0.25">
      <c r="A374" t="str">
        <f t="shared" si="91"/>
        <v>David Storch</v>
      </c>
      <c r="E374">
        <f t="shared" si="95"/>
        <v>2624</v>
      </c>
      <c r="F374">
        <f t="shared" si="88"/>
        <v>0</v>
      </c>
    </row>
    <row r="375" spans="1:6" x14ac:dyDescent="0.25">
      <c r="A375" t="str">
        <f t="shared" ref="A375:A406" si="96">A374</f>
        <v>David Storch</v>
      </c>
      <c r="B375" t="s">
        <v>151</v>
      </c>
      <c r="E375">
        <v>3564</v>
      </c>
      <c r="F375">
        <f t="shared" si="88"/>
        <v>0</v>
      </c>
    </row>
    <row r="376" spans="1:6" x14ac:dyDescent="0.25">
      <c r="A376" t="str">
        <f t="shared" si="96"/>
        <v>David Storch</v>
      </c>
      <c r="E376">
        <f t="shared" ref="E376:E390" si="97">E375</f>
        <v>3564</v>
      </c>
      <c r="F376">
        <f t="shared" si="88"/>
        <v>0</v>
      </c>
    </row>
    <row r="377" spans="1:6" x14ac:dyDescent="0.25">
      <c r="A377" t="str">
        <f t="shared" si="96"/>
        <v>David Storch</v>
      </c>
      <c r="C377">
        <v>1.7999999999999999E-2</v>
      </c>
      <c r="D377" t="s">
        <v>104</v>
      </c>
      <c r="E377">
        <f t="shared" si="97"/>
        <v>3564</v>
      </c>
      <c r="F377">
        <f t="shared" si="88"/>
        <v>64.152000000000001</v>
      </c>
    </row>
    <row r="378" spans="1:6" x14ac:dyDescent="0.25">
      <c r="A378" t="str">
        <f t="shared" si="96"/>
        <v>David Storch</v>
      </c>
      <c r="C378">
        <v>3.4000000000000002E-2</v>
      </c>
      <c r="D378" t="s">
        <v>128</v>
      </c>
      <c r="E378">
        <f t="shared" si="97"/>
        <v>3564</v>
      </c>
      <c r="F378">
        <f t="shared" si="88"/>
        <v>121.176</v>
      </c>
    </row>
    <row r="379" spans="1:6" x14ac:dyDescent="0.25">
      <c r="A379" t="str">
        <f t="shared" si="96"/>
        <v>David Storch</v>
      </c>
      <c r="C379">
        <v>0.14599999999999999</v>
      </c>
      <c r="D379" t="s">
        <v>35</v>
      </c>
      <c r="E379">
        <f t="shared" si="97"/>
        <v>3564</v>
      </c>
      <c r="F379">
        <f t="shared" si="88"/>
        <v>520.34399999999994</v>
      </c>
    </row>
    <row r="380" spans="1:6" x14ac:dyDescent="0.25">
      <c r="A380" t="str">
        <f t="shared" si="96"/>
        <v>David Storch</v>
      </c>
      <c r="C380">
        <v>5.6000000000000001E-2</v>
      </c>
      <c r="D380" t="s">
        <v>129</v>
      </c>
      <c r="E380">
        <f t="shared" si="97"/>
        <v>3564</v>
      </c>
      <c r="F380">
        <f t="shared" si="88"/>
        <v>199.584</v>
      </c>
    </row>
    <row r="381" spans="1:6" x14ac:dyDescent="0.25">
      <c r="A381" t="str">
        <f t="shared" si="96"/>
        <v>David Storch</v>
      </c>
      <c r="C381">
        <v>8.9999999999999993E-3</v>
      </c>
      <c r="D381" t="s">
        <v>46</v>
      </c>
      <c r="E381">
        <f t="shared" si="97"/>
        <v>3564</v>
      </c>
      <c r="F381">
        <f t="shared" si="88"/>
        <v>32.076000000000001</v>
      </c>
    </row>
    <row r="382" spans="1:6" x14ac:dyDescent="0.25">
      <c r="A382" t="str">
        <f t="shared" si="96"/>
        <v>David Storch</v>
      </c>
      <c r="C382">
        <v>2E-3</v>
      </c>
      <c r="D382" t="s">
        <v>131</v>
      </c>
      <c r="E382">
        <f t="shared" si="97"/>
        <v>3564</v>
      </c>
      <c r="F382">
        <f t="shared" si="88"/>
        <v>7.1280000000000001</v>
      </c>
    </row>
    <row r="383" spans="1:6" x14ac:dyDescent="0.25">
      <c r="A383" t="str">
        <f t="shared" si="96"/>
        <v>David Storch</v>
      </c>
      <c r="C383">
        <v>1.2999999999999999E-2</v>
      </c>
      <c r="D383" t="s">
        <v>132</v>
      </c>
      <c r="E383">
        <f t="shared" si="97"/>
        <v>3564</v>
      </c>
      <c r="F383">
        <f t="shared" si="88"/>
        <v>46.332000000000001</v>
      </c>
    </row>
    <row r="384" spans="1:6" x14ac:dyDescent="0.25">
      <c r="A384" t="str">
        <f t="shared" si="96"/>
        <v>David Storch</v>
      </c>
      <c r="C384">
        <v>3.5000000000000003E-2</v>
      </c>
      <c r="D384" t="s">
        <v>18</v>
      </c>
      <c r="E384">
        <f t="shared" si="97"/>
        <v>3564</v>
      </c>
      <c r="F384">
        <f t="shared" si="88"/>
        <v>124.74000000000001</v>
      </c>
    </row>
    <row r="385" spans="1:6" x14ac:dyDescent="0.25">
      <c r="A385" t="str">
        <f t="shared" si="96"/>
        <v>David Storch</v>
      </c>
      <c r="C385">
        <v>0.20399999999999999</v>
      </c>
      <c r="D385" t="s">
        <v>108</v>
      </c>
      <c r="E385">
        <f t="shared" si="97"/>
        <v>3564</v>
      </c>
      <c r="F385">
        <f t="shared" si="88"/>
        <v>727.05599999999993</v>
      </c>
    </row>
    <row r="386" spans="1:6" x14ac:dyDescent="0.25">
      <c r="A386" t="str">
        <f t="shared" si="96"/>
        <v>David Storch</v>
      </c>
      <c r="C386">
        <v>8.0000000000000002E-3</v>
      </c>
      <c r="D386" t="s">
        <v>61</v>
      </c>
      <c r="E386">
        <f t="shared" si="97"/>
        <v>3564</v>
      </c>
      <c r="F386">
        <f t="shared" si="88"/>
        <v>28.512</v>
      </c>
    </row>
    <row r="387" spans="1:6" x14ac:dyDescent="0.25">
      <c r="A387" t="str">
        <f t="shared" si="96"/>
        <v>David Storch</v>
      </c>
      <c r="C387">
        <v>3.9E-2</v>
      </c>
      <c r="D387" t="s">
        <v>38</v>
      </c>
      <c r="E387">
        <f t="shared" si="97"/>
        <v>3564</v>
      </c>
      <c r="F387">
        <f t="shared" ref="F387:F450" si="98">E387*C387</f>
        <v>138.99600000000001</v>
      </c>
    </row>
    <row r="388" spans="1:6" x14ac:dyDescent="0.25">
      <c r="A388" t="str">
        <f t="shared" si="96"/>
        <v>David Storch</v>
      </c>
      <c r="C388">
        <v>0.39</v>
      </c>
      <c r="D388" t="s">
        <v>75</v>
      </c>
      <c r="E388">
        <f t="shared" si="97"/>
        <v>3564</v>
      </c>
      <c r="F388">
        <f t="shared" si="98"/>
        <v>1389.96</v>
      </c>
    </row>
    <row r="389" spans="1:6" x14ac:dyDescent="0.25">
      <c r="A389" t="str">
        <f t="shared" si="96"/>
        <v>David Storch</v>
      </c>
      <c r="C389">
        <v>3.7999999999999999E-2</v>
      </c>
      <c r="D389" t="s">
        <v>138</v>
      </c>
      <c r="E389">
        <f t="shared" si="97"/>
        <v>3564</v>
      </c>
      <c r="F389">
        <f t="shared" si="98"/>
        <v>135.43199999999999</v>
      </c>
    </row>
    <row r="390" spans="1:6" x14ac:dyDescent="0.25">
      <c r="A390" t="str">
        <f t="shared" si="96"/>
        <v>David Storch</v>
      </c>
      <c r="E390">
        <f t="shared" si="97"/>
        <v>3564</v>
      </c>
      <c r="F390">
        <f t="shared" si="98"/>
        <v>0</v>
      </c>
    </row>
    <row r="391" spans="1:6" x14ac:dyDescent="0.25">
      <c r="A391" t="str">
        <f t="shared" si="96"/>
        <v>David Storch</v>
      </c>
      <c r="B391" t="s">
        <v>152</v>
      </c>
      <c r="E391">
        <v>142</v>
      </c>
      <c r="F391">
        <f t="shared" si="98"/>
        <v>0</v>
      </c>
    </row>
    <row r="392" spans="1:6" x14ac:dyDescent="0.25">
      <c r="A392" t="str">
        <f t="shared" si="96"/>
        <v>David Storch</v>
      </c>
      <c r="E392">
        <f t="shared" ref="E392:E395" si="99">E391</f>
        <v>142</v>
      </c>
      <c r="F392">
        <f t="shared" si="98"/>
        <v>0</v>
      </c>
    </row>
    <row r="393" spans="1:6" x14ac:dyDescent="0.25">
      <c r="A393" t="str">
        <f t="shared" si="96"/>
        <v>David Storch</v>
      </c>
      <c r="C393">
        <v>8.5999999999999993E-2</v>
      </c>
      <c r="D393" t="s">
        <v>129</v>
      </c>
      <c r="E393">
        <f t="shared" si="99"/>
        <v>142</v>
      </c>
      <c r="F393">
        <f t="shared" si="98"/>
        <v>12.212</v>
      </c>
    </row>
    <row r="394" spans="1:6" x14ac:dyDescent="0.25">
      <c r="A394" t="str">
        <f t="shared" si="96"/>
        <v>David Storch</v>
      </c>
      <c r="C394">
        <v>0.91300000000000003</v>
      </c>
      <c r="D394" t="s">
        <v>75</v>
      </c>
      <c r="E394">
        <f t="shared" si="99"/>
        <v>142</v>
      </c>
      <c r="F394">
        <f t="shared" si="98"/>
        <v>129.64600000000002</v>
      </c>
    </row>
    <row r="395" spans="1:6" x14ac:dyDescent="0.25">
      <c r="A395" t="str">
        <f t="shared" si="96"/>
        <v>David Storch</v>
      </c>
      <c r="E395">
        <f t="shared" si="99"/>
        <v>142</v>
      </c>
      <c r="F395">
        <f t="shared" si="98"/>
        <v>0</v>
      </c>
    </row>
    <row r="396" spans="1:6" x14ac:dyDescent="0.25">
      <c r="A396" t="str">
        <f t="shared" si="96"/>
        <v>David Storch</v>
      </c>
      <c r="B396" t="s">
        <v>153</v>
      </c>
      <c r="E396">
        <v>42</v>
      </c>
      <c r="F396">
        <f t="shared" si="98"/>
        <v>0</v>
      </c>
    </row>
    <row r="397" spans="1:6" x14ac:dyDescent="0.25">
      <c r="A397" t="str">
        <f t="shared" si="96"/>
        <v>David Storch</v>
      </c>
      <c r="E397">
        <f t="shared" ref="E397:E400" si="100">E396</f>
        <v>42</v>
      </c>
      <c r="F397">
        <f t="shared" si="98"/>
        <v>0</v>
      </c>
    </row>
    <row r="398" spans="1:6" x14ac:dyDescent="0.25">
      <c r="A398" t="str">
        <f t="shared" si="96"/>
        <v>David Storch</v>
      </c>
      <c r="C398">
        <v>0.89100000000000001</v>
      </c>
      <c r="D398" t="s">
        <v>129</v>
      </c>
      <c r="E398">
        <f t="shared" si="100"/>
        <v>42</v>
      </c>
      <c r="F398">
        <f t="shared" si="98"/>
        <v>37.421999999999997</v>
      </c>
    </row>
    <row r="399" spans="1:6" x14ac:dyDescent="0.25">
      <c r="A399" t="str">
        <f t="shared" si="96"/>
        <v>David Storch</v>
      </c>
      <c r="C399">
        <v>0.108</v>
      </c>
      <c r="D399" t="s">
        <v>108</v>
      </c>
      <c r="E399">
        <f t="shared" si="100"/>
        <v>42</v>
      </c>
      <c r="F399">
        <f t="shared" si="98"/>
        <v>4.5359999999999996</v>
      </c>
    </row>
    <row r="400" spans="1:6" x14ac:dyDescent="0.25">
      <c r="A400" t="str">
        <f t="shared" si="96"/>
        <v>David Storch</v>
      </c>
      <c r="E400">
        <f t="shared" si="100"/>
        <v>42</v>
      </c>
      <c r="F400">
        <f t="shared" si="98"/>
        <v>0</v>
      </c>
    </row>
    <row r="401" spans="1:6" x14ac:dyDescent="0.25">
      <c r="A401" t="str">
        <f t="shared" si="96"/>
        <v>David Storch</v>
      </c>
      <c r="B401" t="s">
        <v>154</v>
      </c>
      <c r="E401">
        <v>17</v>
      </c>
      <c r="F401">
        <f t="shared" si="98"/>
        <v>0</v>
      </c>
    </row>
    <row r="402" spans="1:6" x14ac:dyDescent="0.25">
      <c r="A402" t="str">
        <f t="shared" si="96"/>
        <v>David Storch</v>
      </c>
      <c r="E402">
        <f t="shared" ref="E402:E404" si="101">E401</f>
        <v>17</v>
      </c>
      <c r="F402">
        <f t="shared" si="98"/>
        <v>0</v>
      </c>
    </row>
    <row r="403" spans="1:6" x14ac:dyDescent="0.25">
      <c r="A403" t="str">
        <f t="shared" si="96"/>
        <v>David Storch</v>
      </c>
      <c r="C403">
        <v>1</v>
      </c>
      <c r="D403" t="s">
        <v>75</v>
      </c>
      <c r="E403">
        <f t="shared" si="101"/>
        <v>17</v>
      </c>
      <c r="F403">
        <f t="shared" si="98"/>
        <v>17</v>
      </c>
    </row>
    <row r="404" spans="1:6" x14ac:dyDescent="0.25">
      <c r="A404" t="str">
        <f t="shared" si="96"/>
        <v>David Storch</v>
      </c>
      <c r="E404">
        <f t="shared" si="101"/>
        <v>17</v>
      </c>
      <c r="F404">
        <f t="shared" si="98"/>
        <v>0</v>
      </c>
    </row>
    <row r="405" spans="1:6" x14ac:dyDescent="0.25">
      <c r="A405" t="str">
        <f t="shared" si="96"/>
        <v>David Storch</v>
      </c>
      <c r="B405" t="s">
        <v>155</v>
      </c>
      <c r="E405">
        <v>70</v>
      </c>
      <c r="F405">
        <f t="shared" si="98"/>
        <v>0</v>
      </c>
    </row>
    <row r="406" spans="1:6" x14ac:dyDescent="0.25">
      <c r="A406" t="str">
        <f t="shared" si="96"/>
        <v>David Storch</v>
      </c>
      <c r="E406">
        <f t="shared" ref="E406:E409" si="102">E405</f>
        <v>70</v>
      </c>
      <c r="F406">
        <f t="shared" si="98"/>
        <v>0</v>
      </c>
    </row>
    <row r="407" spans="1:6" x14ac:dyDescent="0.25">
      <c r="A407" t="str">
        <f t="shared" ref="A407:A441" si="103">A406</f>
        <v>David Storch</v>
      </c>
      <c r="C407">
        <v>0.52200000000000002</v>
      </c>
      <c r="D407" t="s">
        <v>129</v>
      </c>
      <c r="E407">
        <f t="shared" si="102"/>
        <v>70</v>
      </c>
      <c r="F407">
        <f t="shared" si="98"/>
        <v>36.54</v>
      </c>
    </row>
    <row r="408" spans="1:6" x14ac:dyDescent="0.25">
      <c r="A408" t="str">
        <f t="shared" si="103"/>
        <v>David Storch</v>
      </c>
      <c r="C408">
        <v>0.47699999999999998</v>
      </c>
      <c r="D408" t="s">
        <v>75</v>
      </c>
      <c r="E408">
        <f t="shared" si="102"/>
        <v>70</v>
      </c>
      <c r="F408">
        <f t="shared" si="98"/>
        <v>33.39</v>
      </c>
    </row>
    <row r="409" spans="1:6" x14ac:dyDescent="0.25">
      <c r="A409" t="str">
        <f t="shared" si="103"/>
        <v>David Storch</v>
      </c>
      <c r="E409">
        <f t="shared" si="102"/>
        <v>70</v>
      </c>
      <c r="F409">
        <f t="shared" si="98"/>
        <v>0</v>
      </c>
    </row>
    <row r="410" spans="1:6" x14ac:dyDescent="0.25">
      <c r="A410" t="str">
        <f t="shared" si="103"/>
        <v>David Storch</v>
      </c>
      <c r="B410" t="s">
        <v>156</v>
      </c>
      <c r="E410">
        <v>88</v>
      </c>
      <c r="F410">
        <f t="shared" si="98"/>
        <v>0</v>
      </c>
    </row>
    <row r="411" spans="1:6" x14ac:dyDescent="0.25">
      <c r="A411" t="str">
        <f t="shared" si="103"/>
        <v>David Storch</v>
      </c>
      <c r="E411">
        <f t="shared" ref="E411:E415" si="104">E410</f>
        <v>88</v>
      </c>
      <c r="F411">
        <f t="shared" si="98"/>
        <v>0</v>
      </c>
    </row>
    <row r="412" spans="1:6" x14ac:dyDescent="0.25">
      <c r="A412" t="str">
        <f t="shared" si="103"/>
        <v>David Storch</v>
      </c>
      <c r="C412">
        <v>0.28999999999999998</v>
      </c>
      <c r="D412" t="s">
        <v>104</v>
      </c>
      <c r="E412">
        <f t="shared" si="104"/>
        <v>88</v>
      </c>
      <c r="F412">
        <f t="shared" si="98"/>
        <v>25.52</v>
      </c>
    </row>
    <row r="413" spans="1:6" x14ac:dyDescent="0.25">
      <c r="A413" t="str">
        <f t="shared" si="103"/>
        <v>David Storch</v>
      </c>
      <c r="C413">
        <v>0.03</v>
      </c>
      <c r="D413" t="s">
        <v>157</v>
      </c>
      <c r="E413">
        <f t="shared" si="104"/>
        <v>88</v>
      </c>
      <c r="F413">
        <f t="shared" si="98"/>
        <v>2.6399999999999997</v>
      </c>
    </row>
    <row r="414" spans="1:6" x14ac:dyDescent="0.25">
      <c r="A414" t="str">
        <f t="shared" si="103"/>
        <v>David Storch</v>
      </c>
      <c r="C414">
        <v>0.67800000000000005</v>
      </c>
      <c r="D414" t="s">
        <v>132</v>
      </c>
      <c r="E414">
        <f t="shared" si="104"/>
        <v>88</v>
      </c>
      <c r="F414">
        <f t="shared" si="98"/>
        <v>59.664000000000001</v>
      </c>
    </row>
    <row r="415" spans="1:6" x14ac:dyDescent="0.25">
      <c r="A415" t="str">
        <f t="shared" si="103"/>
        <v>David Storch</v>
      </c>
      <c r="E415">
        <f t="shared" si="104"/>
        <v>88</v>
      </c>
      <c r="F415">
        <f t="shared" si="98"/>
        <v>0</v>
      </c>
    </row>
    <row r="416" spans="1:6" x14ac:dyDescent="0.25">
      <c r="A416" t="str">
        <f t="shared" si="103"/>
        <v>David Storch</v>
      </c>
      <c r="B416" t="s">
        <v>158</v>
      </c>
      <c r="E416">
        <v>325</v>
      </c>
      <c r="F416">
        <f t="shared" si="98"/>
        <v>0</v>
      </c>
    </row>
    <row r="417" spans="1:6" x14ac:dyDescent="0.25">
      <c r="A417" t="str">
        <f t="shared" si="103"/>
        <v>David Storch</v>
      </c>
      <c r="E417">
        <f t="shared" ref="E417:E420" si="105">E416</f>
        <v>325</v>
      </c>
      <c r="F417">
        <f t="shared" si="98"/>
        <v>0</v>
      </c>
    </row>
    <row r="418" spans="1:6" x14ac:dyDescent="0.25">
      <c r="A418" t="str">
        <f t="shared" si="103"/>
        <v>David Storch</v>
      </c>
      <c r="C418">
        <v>0.111</v>
      </c>
      <c r="D418" t="s">
        <v>35</v>
      </c>
      <c r="E418">
        <f t="shared" si="105"/>
        <v>325</v>
      </c>
      <c r="F418">
        <f t="shared" si="98"/>
        <v>36.075000000000003</v>
      </c>
    </row>
    <row r="419" spans="1:6" x14ac:dyDescent="0.25">
      <c r="A419" t="str">
        <f t="shared" si="103"/>
        <v>David Storch</v>
      </c>
      <c r="C419">
        <v>0.88800000000000001</v>
      </c>
      <c r="D419" t="s">
        <v>108</v>
      </c>
      <c r="E419">
        <f t="shared" si="105"/>
        <v>325</v>
      </c>
      <c r="F419">
        <f t="shared" si="98"/>
        <v>288.60000000000002</v>
      </c>
    </row>
    <row r="420" spans="1:6" x14ac:dyDescent="0.25">
      <c r="A420" t="str">
        <f t="shared" si="103"/>
        <v>David Storch</v>
      </c>
      <c r="E420">
        <f t="shared" si="105"/>
        <v>325</v>
      </c>
      <c r="F420">
        <f t="shared" si="98"/>
        <v>0</v>
      </c>
    </row>
    <row r="421" spans="1:6" x14ac:dyDescent="0.25">
      <c r="A421" t="str">
        <f t="shared" si="103"/>
        <v>David Storch</v>
      </c>
      <c r="B421" t="s">
        <v>159</v>
      </c>
      <c r="E421">
        <v>11</v>
      </c>
      <c r="F421">
        <f t="shared" si="98"/>
        <v>0</v>
      </c>
    </row>
    <row r="422" spans="1:6" x14ac:dyDescent="0.25">
      <c r="A422" t="str">
        <f t="shared" si="103"/>
        <v>David Storch</v>
      </c>
      <c r="E422">
        <f t="shared" ref="E422:E425" si="106">E421</f>
        <v>11</v>
      </c>
      <c r="F422">
        <f t="shared" si="98"/>
        <v>0</v>
      </c>
    </row>
    <row r="423" spans="1:6" x14ac:dyDescent="0.25">
      <c r="A423" t="str">
        <f t="shared" si="103"/>
        <v>David Storch</v>
      </c>
      <c r="C423">
        <v>0.28100000000000003</v>
      </c>
      <c r="D423" t="s">
        <v>129</v>
      </c>
      <c r="E423">
        <f t="shared" si="106"/>
        <v>11</v>
      </c>
      <c r="F423">
        <f t="shared" si="98"/>
        <v>3.0910000000000002</v>
      </c>
    </row>
    <row r="424" spans="1:6" x14ac:dyDescent="0.25">
      <c r="A424" t="str">
        <f t="shared" si="103"/>
        <v>David Storch</v>
      </c>
      <c r="C424">
        <v>0.71799999999999997</v>
      </c>
      <c r="D424" t="s">
        <v>108</v>
      </c>
      <c r="E424">
        <f t="shared" si="106"/>
        <v>11</v>
      </c>
      <c r="F424">
        <f t="shared" si="98"/>
        <v>7.8979999999999997</v>
      </c>
    </row>
    <row r="425" spans="1:6" x14ac:dyDescent="0.25">
      <c r="A425" t="str">
        <f t="shared" si="103"/>
        <v>David Storch</v>
      </c>
      <c r="E425">
        <f t="shared" si="106"/>
        <v>11</v>
      </c>
      <c r="F425">
        <f t="shared" si="98"/>
        <v>0</v>
      </c>
    </row>
    <row r="426" spans="1:6" x14ac:dyDescent="0.25">
      <c r="A426" t="str">
        <f t="shared" si="103"/>
        <v>David Storch</v>
      </c>
      <c r="B426" t="s">
        <v>160</v>
      </c>
      <c r="E426">
        <v>983</v>
      </c>
      <c r="F426">
        <f t="shared" si="98"/>
        <v>0</v>
      </c>
    </row>
    <row r="427" spans="1:6" x14ac:dyDescent="0.25">
      <c r="A427" t="str">
        <f t="shared" si="103"/>
        <v>David Storch</v>
      </c>
      <c r="E427">
        <f t="shared" ref="E427:E431" si="107">E426</f>
        <v>983</v>
      </c>
      <c r="F427">
        <f t="shared" si="98"/>
        <v>0</v>
      </c>
    </row>
    <row r="428" spans="1:6" x14ac:dyDescent="0.25">
      <c r="A428" t="str">
        <f t="shared" si="103"/>
        <v>David Storch</v>
      </c>
      <c r="C428">
        <v>6.9000000000000006E-2</v>
      </c>
      <c r="D428" t="s">
        <v>35</v>
      </c>
      <c r="E428">
        <f t="shared" si="107"/>
        <v>983</v>
      </c>
      <c r="F428">
        <f t="shared" si="98"/>
        <v>67.827000000000012</v>
      </c>
    </row>
    <row r="429" spans="1:6" x14ac:dyDescent="0.25">
      <c r="A429" t="str">
        <f t="shared" si="103"/>
        <v>David Storch</v>
      </c>
      <c r="C429">
        <v>0.52100000000000002</v>
      </c>
      <c r="D429" t="s">
        <v>129</v>
      </c>
      <c r="E429">
        <f t="shared" si="107"/>
        <v>983</v>
      </c>
      <c r="F429">
        <f t="shared" si="98"/>
        <v>512.14300000000003</v>
      </c>
    </row>
    <row r="430" spans="1:6" x14ac:dyDescent="0.25">
      <c r="A430" t="str">
        <f t="shared" si="103"/>
        <v>David Storch</v>
      </c>
      <c r="C430">
        <v>0.40799999999999997</v>
      </c>
      <c r="D430" t="s">
        <v>108</v>
      </c>
      <c r="E430">
        <f t="shared" si="107"/>
        <v>983</v>
      </c>
      <c r="F430">
        <f t="shared" si="98"/>
        <v>401.06399999999996</v>
      </c>
    </row>
    <row r="431" spans="1:6" x14ac:dyDescent="0.25">
      <c r="A431" t="str">
        <f t="shared" si="103"/>
        <v>David Storch</v>
      </c>
      <c r="E431">
        <f t="shared" si="107"/>
        <v>983</v>
      </c>
      <c r="F431">
        <f t="shared" si="98"/>
        <v>0</v>
      </c>
    </row>
    <row r="432" spans="1:6" x14ac:dyDescent="0.25">
      <c r="A432" t="str">
        <f t="shared" si="103"/>
        <v>David Storch</v>
      </c>
      <c r="B432" t="s">
        <v>161</v>
      </c>
      <c r="E432">
        <v>55</v>
      </c>
      <c r="F432">
        <f t="shared" si="98"/>
        <v>0</v>
      </c>
    </row>
    <row r="433" spans="1:6" x14ac:dyDescent="0.25">
      <c r="A433" t="str">
        <f t="shared" si="103"/>
        <v>David Storch</v>
      </c>
      <c r="E433">
        <f t="shared" ref="E433:E435" si="108">E432</f>
        <v>55</v>
      </c>
      <c r="F433">
        <f t="shared" si="98"/>
        <v>0</v>
      </c>
    </row>
    <row r="434" spans="1:6" x14ac:dyDescent="0.25">
      <c r="A434" t="str">
        <f t="shared" si="103"/>
        <v>David Storch</v>
      </c>
      <c r="C434">
        <v>1</v>
      </c>
      <c r="D434" t="s">
        <v>129</v>
      </c>
      <c r="E434">
        <f t="shared" si="108"/>
        <v>55</v>
      </c>
      <c r="F434">
        <f t="shared" si="98"/>
        <v>55</v>
      </c>
    </row>
    <row r="435" spans="1:6" x14ac:dyDescent="0.25">
      <c r="A435" t="str">
        <f t="shared" si="103"/>
        <v>David Storch</v>
      </c>
      <c r="E435">
        <f t="shared" si="108"/>
        <v>55</v>
      </c>
      <c r="F435">
        <f t="shared" si="98"/>
        <v>0</v>
      </c>
    </row>
    <row r="436" spans="1:6" x14ac:dyDescent="0.25">
      <c r="A436" t="str">
        <f t="shared" si="103"/>
        <v>David Storch</v>
      </c>
      <c r="B436" t="s">
        <v>162</v>
      </c>
      <c r="E436">
        <v>177</v>
      </c>
      <c r="F436">
        <f t="shared" si="98"/>
        <v>0</v>
      </c>
    </row>
    <row r="437" spans="1:6" x14ac:dyDescent="0.25">
      <c r="A437" t="str">
        <f t="shared" si="103"/>
        <v>David Storch</v>
      </c>
      <c r="E437">
        <f t="shared" ref="E437:E442" si="109">E436</f>
        <v>177</v>
      </c>
      <c r="F437">
        <f t="shared" si="98"/>
        <v>0</v>
      </c>
    </row>
    <row r="438" spans="1:6" x14ac:dyDescent="0.25">
      <c r="A438" t="str">
        <f t="shared" si="103"/>
        <v>David Storch</v>
      </c>
      <c r="C438">
        <v>0.51</v>
      </c>
      <c r="D438" t="s">
        <v>10</v>
      </c>
      <c r="E438">
        <f t="shared" si="109"/>
        <v>177</v>
      </c>
      <c r="F438">
        <f t="shared" si="98"/>
        <v>90.27</v>
      </c>
    </row>
    <row r="439" spans="1:6" x14ac:dyDescent="0.25">
      <c r="A439" t="str">
        <f t="shared" si="103"/>
        <v>David Storch</v>
      </c>
      <c r="C439">
        <v>2E-3</v>
      </c>
      <c r="D439" t="s">
        <v>117</v>
      </c>
      <c r="E439">
        <f t="shared" si="109"/>
        <v>177</v>
      </c>
      <c r="F439">
        <f t="shared" si="98"/>
        <v>0.35399999999999998</v>
      </c>
    </row>
    <row r="440" spans="1:6" x14ac:dyDescent="0.25">
      <c r="A440" t="str">
        <f t="shared" si="103"/>
        <v>David Storch</v>
      </c>
      <c r="C440">
        <v>0.13400000000000001</v>
      </c>
      <c r="D440" t="s">
        <v>108</v>
      </c>
      <c r="E440">
        <f t="shared" si="109"/>
        <v>177</v>
      </c>
      <c r="F440">
        <f t="shared" si="98"/>
        <v>23.718</v>
      </c>
    </row>
    <row r="441" spans="1:6" x14ac:dyDescent="0.25">
      <c r="A441" t="str">
        <f t="shared" si="103"/>
        <v>David Storch</v>
      </c>
      <c r="C441">
        <v>0.35199999999999998</v>
      </c>
      <c r="D441" t="s">
        <v>138</v>
      </c>
      <c r="E441">
        <f t="shared" si="109"/>
        <v>177</v>
      </c>
      <c r="F441">
        <f t="shared" si="98"/>
        <v>62.303999999999995</v>
      </c>
    </row>
    <row r="442" spans="1:6" x14ac:dyDescent="0.25">
      <c r="A442" t="s">
        <v>442</v>
      </c>
      <c r="E442">
        <f t="shared" si="109"/>
        <v>177</v>
      </c>
      <c r="F442">
        <f t="shared" si="98"/>
        <v>0</v>
      </c>
    </row>
    <row r="443" spans="1:6" x14ac:dyDescent="0.25">
      <c r="A443" t="str">
        <f t="shared" ref="A443:A474" si="110">A442</f>
        <v>Eliot Horowitz</v>
      </c>
      <c r="B443" t="s">
        <v>165</v>
      </c>
      <c r="E443">
        <v>23</v>
      </c>
      <c r="F443">
        <f t="shared" si="98"/>
        <v>0</v>
      </c>
    </row>
    <row r="444" spans="1:6" x14ac:dyDescent="0.25">
      <c r="A444" t="str">
        <f t="shared" si="110"/>
        <v>Eliot Horowitz</v>
      </c>
      <c r="E444">
        <f t="shared" ref="E444:E446" si="111">E443</f>
        <v>23</v>
      </c>
      <c r="F444">
        <f t="shared" si="98"/>
        <v>0</v>
      </c>
    </row>
    <row r="445" spans="1:6" x14ac:dyDescent="0.25">
      <c r="A445" t="str">
        <f t="shared" si="110"/>
        <v>Eliot Horowitz</v>
      </c>
      <c r="C445">
        <v>1</v>
      </c>
      <c r="D445" t="s">
        <v>21</v>
      </c>
      <c r="E445">
        <f t="shared" si="111"/>
        <v>23</v>
      </c>
      <c r="F445">
        <f t="shared" si="98"/>
        <v>23</v>
      </c>
    </row>
    <row r="446" spans="1:6" x14ac:dyDescent="0.25">
      <c r="A446" t="str">
        <f t="shared" si="110"/>
        <v>Eliot Horowitz</v>
      </c>
      <c r="E446">
        <f t="shared" si="111"/>
        <v>23</v>
      </c>
      <c r="F446">
        <f t="shared" si="98"/>
        <v>0</v>
      </c>
    </row>
    <row r="447" spans="1:6" x14ac:dyDescent="0.25">
      <c r="A447" t="str">
        <f t="shared" si="110"/>
        <v>Eliot Horowitz</v>
      </c>
      <c r="B447" t="s">
        <v>166</v>
      </c>
      <c r="E447">
        <v>68</v>
      </c>
      <c r="F447">
        <f t="shared" si="98"/>
        <v>0</v>
      </c>
    </row>
    <row r="448" spans="1:6" x14ac:dyDescent="0.25">
      <c r="A448" t="str">
        <f t="shared" si="110"/>
        <v>Eliot Horowitz</v>
      </c>
      <c r="E448">
        <f t="shared" ref="E448:E451" si="112">E447</f>
        <v>68</v>
      </c>
      <c r="F448">
        <f t="shared" si="98"/>
        <v>0</v>
      </c>
    </row>
    <row r="449" spans="1:6" x14ac:dyDescent="0.25">
      <c r="A449" t="str">
        <f t="shared" si="110"/>
        <v>Eliot Horowitz</v>
      </c>
      <c r="C449">
        <v>0.5</v>
      </c>
      <c r="D449" t="s">
        <v>104</v>
      </c>
      <c r="E449">
        <f t="shared" si="112"/>
        <v>68</v>
      </c>
      <c r="F449">
        <f t="shared" si="98"/>
        <v>34</v>
      </c>
    </row>
    <row r="450" spans="1:6" x14ac:dyDescent="0.25">
      <c r="A450" t="str">
        <f t="shared" si="110"/>
        <v>Eliot Horowitz</v>
      </c>
      <c r="C450">
        <v>0.5</v>
      </c>
      <c r="D450" t="s">
        <v>167</v>
      </c>
      <c r="E450">
        <f t="shared" si="112"/>
        <v>68</v>
      </c>
      <c r="F450">
        <f t="shared" si="98"/>
        <v>34</v>
      </c>
    </row>
    <row r="451" spans="1:6" x14ac:dyDescent="0.25">
      <c r="A451" t="str">
        <f t="shared" si="110"/>
        <v>Eliot Horowitz</v>
      </c>
      <c r="E451">
        <f t="shared" si="112"/>
        <v>68</v>
      </c>
      <c r="F451">
        <f t="shared" ref="F451:F514" si="113">E451*C451</f>
        <v>0</v>
      </c>
    </row>
    <row r="452" spans="1:6" x14ac:dyDescent="0.25">
      <c r="A452" t="str">
        <f t="shared" si="110"/>
        <v>Eliot Horowitz</v>
      </c>
      <c r="B452" t="s">
        <v>168</v>
      </c>
      <c r="E452">
        <v>102</v>
      </c>
      <c r="F452">
        <f t="shared" si="113"/>
        <v>0</v>
      </c>
    </row>
    <row r="453" spans="1:6" x14ac:dyDescent="0.25">
      <c r="A453" t="str">
        <f t="shared" si="110"/>
        <v>Eliot Horowitz</v>
      </c>
      <c r="E453">
        <f t="shared" ref="E453:E459" si="114">E452</f>
        <v>102</v>
      </c>
      <c r="F453">
        <f t="shared" si="113"/>
        <v>0</v>
      </c>
    </row>
    <row r="454" spans="1:6" x14ac:dyDescent="0.25">
      <c r="A454" t="str">
        <f t="shared" si="110"/>
        <v>Eliot Horowitz</v>
      </c>
      <c r="C454">
        <v>0.316</v>
      </c>
      <c r="D454" t="s">
        <v>128</v>
      </c>
      <c r="E454">
        <f t="shared" si="114"/>
        <v>102</v>
      </c>
      <c r="F454">
        <f t="shared" si="113"/>
        <v>32.231999999999999</v>
      </c>
    </row>
    <row r="455" spans="1:6" x14ac:dyDescent="0.25">
      <c r="A455" t="str">
        <f t="shared" si="110"/>
        <v>Eliot Horowitz</v>
      </c>
      <c r="C455">
        <v>0.16700000000000001</v>
      </c>
      <c r="D455" t="s">
        <v>131</v>
      </c>
      <c r="E455">
        <f t="shared" si="114"/>
        <v>102</v>
      </c>
      <c r="F455">
        <f t="shared" si="113"/>
        <v>17.034000000000002</v>
      </c>
    </row>
    <row r="456" spans="1:6" x14ac:dyDescent="0.25">
      <c r="A456" t="str">
        <f t="shared" si="110"/>
        <v>Eliot Horowitz</v>
      </c>
      <c r="C456">
        <v>0.40899999999999997</v>
      </c>
      <c r="D456" t="s">
        <v>21</v>
      </c>
      <c r="E456">
        <f t="shared" si="114"/>
        <v>102</v>
      </c>
      <c r="F456">
        <f t="shared" si="113"/>
        <v>41.717999999999996</v>
      </c>
    </row>
    <row r="457" spans="1:6" x14ac:dyDescent="0.25">
      <c r="A457" t="str">
        <f t="shared" si="110"/>
        <v>Eliot Horowitz</v>
      </c>
      <c r="C457">
        <v>6.0999999999999999E-2</v>
      </c>
      <c r="D457" t="s">
        <v>169</v>
      </c>
      <c r="E457">
        <f t="shared" si="114"/>
        <v>102</v>
      </c>
      <c r="F457">
        <f t="shared" si="113"/>
        <v>6.2219999999999995</v>
      </c>
    </row>
    <row r="458" spans="1:6" x14ac:dyDescent="0.25">
      <c r="A458" t="str">
        <f t="shared" si="110"/>
        <v>Eliot Horowitz</v>
      </c>
      <c r="C458">
        <v>4.3999999999999997E-2</v>
      </c>
      <c r="D458" t="s">
        <v>23</v>
      </c>
      <c r="E458">
        <f t="shared" si="114"/>
        <v>102</v>
      </c>
      <c r="F458">
        <f t="shared" si="113"/>
        <v>4.4879999999999995</v>
      </c>
    </row>
    <row r="459" spans="1:6" x14ac:dyDescent="0.25">
      <c r="A459" t="str">
        <f t="shared" si="110"/>
        <v>Eliot Horowitz</v>
      </c>
      <c r="E459">
        <f t="shared" si="114"/>
        <v>102</v>
      </c>
      <c r="F459">
        <f t="shared" si="113"/>
        <v>0</v>
      </c>
    </row>
    <row r="460" spans="1:6" x14ac:dyDescent="0.25">
      <c r="A460" t="str">
        <f t="shared" si="110"/>
        <v>Eliot Horowitz</v>
      </c>
      <c r="B460" t="s">
        <v>170</v>
      </c>
      <c r="E460">
        <v>62</v>
      </c>
      <c r="F460">
        <f t="shared" si="113"/>
        <v>0</v>
      </c>
    </row>
    <row r="461" spans="1:6" x14ac:dyDescent="0.25">
      <c r="A461" t="str">
        <f t="shared" si="110"/>
        <v>Eliot Horowitz</v>
      </c>
      <c r="E461">
        <f t="shared" ref="E461:E463" si="115">E460</f>
        <v>62</v>
      </c>
      <c r="F461">
        <f t="shared" si="113"/>
        <v>0</v>
      </c>
    </row>
    <row r="462" spans="1:6" x14ac:dyDescent="0.25">
      <c r="A462" t="str">
        <f t="shared" si="110"/>
        <v>Eliot Horowitz</v>
      </c>
      <c r="C462">
        <v>1</v>
      </c>
      <c r="D462" t="s">
        <v>104</v>
      </c>
      <c r="E462">
        <f t="shared" si="115"/>
        <v>62</v>
      </c>
      <c r="F462">
        <f t="shared" si="113"/>
        <v>62</v>
      </c>
    </row>
    <row r="463" spans="1:6" x14ac:dyDescent="0.25">
      <c r="A463" t="str">
        <f t="shared" si="110"/>
        <v>Eliot Horowitz</v>
      </c>
      <c r="E463">
        <f t="shared" si="115"/>
        <v>62</v>
      </c>
      <c r="F463">
        <f t="shared" si="113"/>
        <v>0</v>
      </c>
    </row>
    <row r="464" spans="1:6" x14ac:dyDescent="0.25">
      <c r="A464" t="str">
        <f t="shared" si="110"/>
        <v>Eliot Horowitz</v>
      </c>
      <c r="B464" t="s">
        <v>171</v>
      </c>
      <c r="E464">
        <v>17</v>
      </c>
      <c r="F464">
        <f t="shared" si="113"/>
        <v>0</v>
      </c>
    </row>
    <row r="465" spans="1:6" x14ac:dyDescent="0.25">
      <c r="A465" t="str">
        <f t="shared" si="110"/>
        <v>Eliot Horowitz</v>
      </c>
      <c r="E465">
        <f t="shared" ref="E465:E467" si="116">E464</f>
        <v>17</v>
      </c>
      <c r="F465">
        <f t="shared" si="113"/>
        <v>0</v>
      </c>
    </row>
    <row r="466" spans="1:6" x14ac:dyDescent="0.25">
      <c r="A466" t="str">
        <f t="shared" si="110"/>
        <v>Eliot Horowitz</v>
      </c>
      <c r="C466">
        <v>1</v>
      </c>
      <c r="D466" t="s">
        <v>35</v>
      </c>
      <c r="E466">
        <f t="shared" si="116"/>
        <v>17</v>
      </c>
      <c r="F466">
        <f t="shared" si="113"/>
        <v>17</v>
      </c>
    </row>
    <row r="467" spans="1:6" x14ac:dyDescent="0.25">
      <c r="A467" t="str">
        <f t="shared" si="110"/>
        <v>Eliot Horowitz</v>
      </c>
      <c r="E467">
        <f t="shared" si="116"/>
        <v>17</v>
      </c>
      <c r="F467">
        <f t="shared" si="113"/>
        <v>0</v>
      </c>
    </row>
    <row r="468" spans="1:6" x14ac:dyDescent="0.25">
      <c r="A468" t="str">
        <f t="shared" si="110"/>
        <v>Eliot Horowitz</v>
      </c>
      <c r="B468" t="s">
        <v>172</v>
      </c>
      <c r="E468">
        <v>7</v>
      </c>
      <c r="F468">
        <f t="shared" si="113"/>
        <v>0</v>
      </c>
    </row>
    <row r="469" spans="1:6" x14ac:dyDescent="0.25">
      <c r="A469" t="str">
        <f t="shared" si="110"/>
        <v>Eliot Horowitz</v>
      </c>
      <c r="E469">
        <f t="shared" ref="E469:E471" si="117">E468</f>
        <v>7</v>
      </c>
      <c r="F469">
        <f t="shared" si="113"/>
        <v>0</v>
      </c>
    </row>
    <row r="470" spans="1:6" x14ac:dyDescent="0.25">
      <c r="A470" t="str">
        <f t="shared" si="110"/>
        <v>Eliot Horowitz</v>
      </c>
      <c r="C470">
        <v>1</v>
      </c>
      <c r="D470" t="s">
        <v>11</v>
      </c>
      <c r="E470">
        <f t="shared" si="117"/>
        <v>7</v>
      </c>
      <c r="F470">
        <f t="shared" si="113"/>
        <v>7</v>
      </c>
    </row>
    <row r="471" spans="1:6" x14ac:dyDescent="0.25">
      <c r="A471" t="str">
        <f t="shared" si="110"/>
        <v>Eliot Horowitz</v>
      </c>
      <c r="E471">
        <f t="shared" si="117"/>
        <v>7</v>
      </c>
      <c r="F471">
        <f t="shared" si="113"/>
        <v>0</v>
      </c>
    </row>
    <row r="472" spans="1:6" x14ac:dyDescent="0.25">
      <c r="A472" t="str">
        <f t="shared" si="110"/>
        <v>Eliot Horowitz</v>
      </c>
      <c r="B472" t="s">
        <v>173</v>
      </c>
      <c r="E472">
        <v>58</v>
      </c>
      <c r="F472">
        <f t="shared" si="113"/>
        <v>0</v>
      </c>
    </row>
    <row r="473" spans="1:6" x14ac:dyDescent="0.25">
      <c r="A473" t="str">
        <f t="shared" si="110"/>
        <v>Eliot Horowitz</v>
      </c>
      <c r="E473">
        <f t="shared" ref="E473:E476" si="118">E472</f>
        <v>58</v>
      </c>
      <c r="F473">
        <f t="shared" si="113"/>
        <v>0</v>
      </c>
    </row>
    <row r="474" spans="1:6" x14ac:dyDescent="0.25">
      <c r="A474" t="str">
        <f t="shared" si="110"/>
        <v>Eliot Horowitz</v>
      </c>
      <c r="C474">
        <v>0.5</v>
      </c>
      <c r="D474" t="s">
        <v>104</v>
      </c>
      <c r="E474">
        <f t="shared" si="118"/>
        <v>58</v>
      </c>
      <c r="F474">
        <f t="shared" si="113"/>
        <v>29</v>
      </c>
    </row>
    <row r="475" spans="1:6" x14ac:dyDescent="0.25">
      <c r="A475" t="str">
        <f t="shared" ref="A475:A506" si="119">A474</f>
        <v>Eliot Horowitz</v>
      </c>
      <c r="C475">
        <v>0.5</v>
      </c>
      <c r="D475" t="s">
        <v>167</v>
      </c>
      <c r="E475">
        <f t="shared" si="118"/>
        <v>58</v>
      </c>
      <c r="F475">
        <f t="shared" si="113"/>
        <v>29</v>
      </c>
    </row>
    <row r="476" spans="1:6" x14ac:dyDescent="0.25">
      <c r="A476" t="str">
        <f t="shared" si="119"/>
        <v>Eliot Horowitz</v>
      </c>
      <c r="E476">
        <f t="shared" si="118"/>
        <v>58</v>
      </c>
      <c r="F476">
        <f t="shared" si="113"/>
        <v>0</v>
      </c>
    </row>
    <row r="477" spans="1:6" x14ac:dyDescent="0.25">
      <c r="A477" t="str">
        <f t="shared" si="119"/>
        <v>Eliot Horowitz</v>
      </c>
      <c r="B477" t="s">
        <v>174</v>
      </c>
      <c r="E477">
        <v>3</v>
      </c>
      <c r="F477">
        <f t="shared" si="113"/>
        <v>0</v>
      </c>
    </row>
    <row r="478" spans="1:6" x14ac:dyDescent="0.25">
      <c r="A478" t="str">
        <f t="shared" si="119"/>
        <v>Eliot Horowitz</v>
      </c>
      <c r="E478">
        <f t="shared" ref="E478:E480" si="120">E477</f>
        <v>3</v>
      </c>
      <c r="F478">
        <f t="shared" si="113"/>
        <v>0</v>
      </c>
    </row>
    <row r="479" spans="1:6" x14ac:dyDescent="0.25">
      <c r="A479" t="str">
        <f t="shared" si="119"/>
        <v>Eliot Horowitz</v>
      </c>
      <c r="C479">
        <v>1</v>
      </c>
      <c r="D479" t="s">
        <v>128</v>
      </c>
      <c r="E479">
        <f t="shared" si="120"/>
        <v>3</v>
      </c>
      <c r="F479">
        <f t="shared" si="113"/>
        <v>3</v>
      </c>
    </row>
    <row r="480" spans="1:6" x14ac:dyDescent="0.25">
      <c r="A480" t="str">
        <f t="shared" si="119"/>
        <v>Eliot Horowitz</v>
      </c>
      <c r="E480">
        <f t="shared" si="120"/>
        <v>3</v>
      </c>
      <c r="F480">
        <f t="shared" si="113"/>
        <v>0</v>
      </c>
    </row>
    <row r="481" spans="1:6" x14ac:dyDescent="0.25">
      <c r="A481" t="str">
        <f t="shared" si="119"/>
        <v>Eliot Horowitz</v>
      </c>
      <c r="B481" t="s">
        <v>175</v>
      </c>
      <c r="E481">
        <v>204</v>
      </c>
      <c r="F481">
        <f t="shared" si="113"/>
        <v>0</v>
      </c>
    </row>
    <row r="482" spans="1:6" x14ac:dyDescent="0.25">
      <c r="A482" t="str">
        <f t="shared" si="119"/>
        <v>Eliot Horowitz</v>
      </c>
      <c r="E482">
        <f t="shared" ref="E482:E485" si="121">E481</f>
        <v>204</v>
      </c>
      <c r="F482">
        <f t="shared" si="113"/>
        <v>0</v>
      </c>
    </row>
    <row r="483" spans="1:6" x14ac:dyDescent="0.25">
      <c r="A483" t="str">
        <f t="shared" si="119"/>
        <v>Eliot Horowitz</v>
      </c>
      <c r="C483">
        <v>0.5</v>
      </c>
      <c r="D483" t="s">
        <v>104</v>
      </c>
      <c r="E483">
        <f t="shared" si="121"/>
        <v>204</v>
      </c>
      <c r="F483">
        <f t="shared" si="113"/>
        <v>102</v>
      </c>
    </row>
    <row r="484" spans="1:6" x14ac:dyDescent="0.25">
      <c r="A484" t="str">
        <f t="shared" si="119"/>
        <v>Eliot Horowitz</v>
      </c>
      <c r="C484">
        <v>0.5</v>
      </c>
      <c r="D484" t="s">
        <v>167</v>
      </c>
      <c r="E484">
        <f t="shared" si="121"/>
        <v>204</v>
      </c>
      <c r="F484">
        <f t="shared" si="113"/>
        <v>102</v>
      </c>
    </row>
    <row r="485" spans="1:6" x14ac:dyDescent="0.25">
      <c r="A485" t="str">
        <f t="shared" si="119"/>
        <v>Eliot Horowitz</v>
      </c>
      <c r="E485">
        <f t="shared" si="121"/>
        <v>204</v>
      </c>
      <c r="F485">
        <f t="shared" si="113"/>
        <v>0</v>
      </c>
    </row>
    <row r="486" spans="1:6" x14ac:dyDescent="0.25">
      <c r="A486" t="str">
        <f t="shared" si="119"/>
        <v>Eliot Horowitz</v>
      </c>
      <c r="B486" t="s">
        <v>176</v>
      </c>
      <c r="E486">
        <v>6</v>
      </c>
      <c r="F486">
        <f t="shared" si="113"/>
        <v>0</v>
      </c>
    </row>
    <row r="487" spans="1:6" x14ac:dyDescent="0.25">
      <c r="A487" t="str">
        <f t="shared" si="119"/>
        <v>Eliot Horowitz</v>
      </c>
      <c r="E487">
        <f t="shared" ref="E487:E489" si="122">E486</f>
        <v>6</v>
      </c>
      <c r="F487">
        <f t="shared" si="113"/>
        <v>0</v>
      </c>
    </row>
    <row r="488" spans="1:6" x14ac:dyDescent="0.25">
      <c r="A488" t="str">
        <f t="shared" si="119"/>
        <v>Eliot Horowitz</v>
      </c>
      <c r="C488">
        <v>1</v>
      </c>
      <c r="D488" t="s">
        <v>21</v>
      </c>
      <c r="E488">
        <f t="shared" si="122"/>
        <v>6</v>
      </c>
      <c r="F488">
        <f t="shared" si="113"/>
        <v>6</v>
      </c>
    </row>
    <row r="489" spans="1:6" x14ac:dyDescent="0.25">
      <c r="A489" t="str">
        <f t="shared" si="119"/>
        <v>Eliot Horowitz</v>
      </c>
      <c r="E489">
        <f t="shared" si="122"/>
        <v>6</v>
      </c>
      <c r="F489">
        <f t="shared" si="113"/>
        <v>0</v>
      </c>
    </row>
    <row r="490" spans="1:6" x14ac:dyDescent="0.25">
      <c r="A490" t="str">
        <f t="shared" si="119"/>
        <v>Eliot Horowitz</v>
      </c>
      <c r="B490" t="s">
        <v>177</v>
      </c>
      <c r="E490">
        <v>6</v>
      </c>
      <c r="F490">
        <f t="shared" si="113"/>
        <v>0</v>
      </c>
    </row>
    <row r="491" spans="1:6" x14ac:dyDescent="0.25">
      <c r="A491" t="str">
        <f t="shared" si="119"/>
        <v>Eliot Horowitz</v>
      </c>
      <c r="E491">
        <f t="shared" ref="E491:E493" si="123">E490</f>
        <v>6</v>
      </c>
      <c r="F491">
        <f t="shared" si="113"/>
        <v>0</v>
      </c>
    </row>
    <row r="492" spans="1:6" x14ac:dyDescent="0.25">
      <c r="A492" t="str">
        <f t="shared" si="119"/>
        <v>Eliot Horowitz</v>
      </c>
      <c r="C492">
        <v>1</v>
      </c>
      <c r="D492" t="s">
        <v>38</v>
      </c>
      <c r="E492">
        <f t="shared" si="123"/>
        <v>6</v>
      </c>
      <c r="F492">
        <f t="shared" si="113"/>
        <v>6</v>
      </c>
    </row>
    <row r="493" spans="1:6" x14ac:dyDescent="0.25">
      <c r="A493" t="str">
        <f t="shared" si="119"/>
        <v>Eliot Horowitz</v>
      </c>
      <c r="E493">
        <f t="shared" si="123"/>
        <v>6</v>
      </c>
      <c r="F493">
        <f t="shared" si="113"/>
        <v>0</v>
      </c>
    </row>
    <row r="494" spans="1:6" x14ac:dyDescent="0.25">
      <c r="A494" t="str">
        <f t="shared" si="119"/>
        <v>Eliot Horowitz</v>
      </c>
      <c r="B494" t="s">
        <v>178</v>
      </c>
      <c r="E494">
        <v>18</v>
      </c>
      <c r="F494">
        <f t="shared" si="113"/>
        <v>0</v>
      </c>
    </row>
    <row r="495" spans="1:6" x14ac:dyDescent="0.25">
      <c r="A495" t="str">
        <f t="shared" si="119"/>
        <v>Eliot Horowitz</v>
      </c>
      <c r="E495">
        <f t="shared" ref="E495:E497" si="124">E494</f>
        <v>18</v>
      </c>
      <c r="F495">
        <f t="shared" si="113"/>
        <v>0</v>
      </c>
    </row>
    <row r="496" spans="1:6" x14ac:dyDescent="0.25">
      <c r="A496" t="str">
        <f t="shared" si="119"/>
        <v>Eliot Horowitz</v>
      </c>
      <c r="C496">
        <v>1</v>
      </c>
      <c r="D496" t="s">
        <v>117</v>
      </c>
      <c r="E496">
        <f t="shared" si="124"/>
        <v>18</v>
      </c>
      <c r="F496">
        <f t="shared" si="113"/>
        <v>18</v>
      </c>
    </row>
    <row r="497" spans="1:6" x14ac:dyDescent="0.25">
      <c r="A497" t="str">
        <f t="shared" si="119"/>
        <v>Eliot Horowitz</v>
      </c>
      <c r="E497">
        <f t="shared" si="124"/>
        <v>18</v>
      </c>
      <c r="F497">
        <f t="shared" si="113"/>
        <v>0</v>
      </c>
    </row>
    <row r="498" spans="1:6" x14ac:dyDescent="0.25">
      <c r="A498" t="str">
        <f t="shared" si="119"/>
        <v>Eliot Horowitz</v>
      </c>
      <c r="B498" t="s">
        <v>179</v>
      </c>
      <c r="E498">
        <v>15</v>
      </c>
      <c r="F498">
        <f t="shared" si="113"/>
        <v>0</v>
      </c>
    </row>
    <row r="499" spans="1:6" x14ac:dyDescent="0.25">
      <c r="A499" t="str">
        <f t="shared" si="119"/>
        <v>Eliot Horowitz</v>
      </c>
      <c r="E499">
        <f t="shared" ref="E499:E501" si="125">E498</f>
        <v>15</v>
      </c>
      <c r="F499">
        <f t="shared" si="113"/>
        <v>0</v>
      </c>
    </row>
    <row r="500" spans="1:6" x14ac:dyDescent="0.25">
      <c r="A500" t="str">
        <f t="shared" si="119"/>
        <v>Eliot Horowitz</v>
      </c>
      <c r="C500">
        <v>1</v>
      </c>
      <c r="D500" t="s">
        <v>35</v>
      </c>
      <c r="E500">
        <f t="shared" si="125"/>
        <v>15</v>
      </c>
      <c r="F500">
        <f t="shared" si="113"/>
        <v>15</v>
      </c>
    </row>
    <row r="501" spans="1:6" x14ac:dyDescent="0.25">
      <c r="A501" t="str">
        <f t="shared" si="119"/>
        <v>Eliot Horowitz</v>
      </c>
      <c r="E501">
        <f t="shared" si="125"/>
        <v>15</v>
      </c>
      <c r="F501">
        <f t="shared" si="113"/>
        <v>0</v>
      </c>
    </row>
    <row r="502" spans="1:6" x14ac:dyDescent="0.25">
      <c r="A502" t="str">
        <f t="shared" si="119"/>
        <v>Eliot Horowitz</v>
      </c>
      <c r="B502" t="s">
        <v>180</v>
      </c>
      <c r="E502">
        <v>331</v>
      </c>
      <c r="F502">
        <f t="shared" si="113"/>
        <v>0</v>
      </c>
    </row>
    <row r="503" spans="1:6" x14ac:dyDescent="0.25">
      <c r="A503" t="str">
        <f t="shared" si="119"/>
        <v>Eliot Horowitz</v>
      </c>
      <c r="E503">
        <f t="shared" ref="E503:E507" si="126">E502</f>
        <v>331</v>
      </c>
      <c r="F503">
        <f t="shared" si="113"/>
        <v>0</v>
      </c>
    </row>
    <row r="504" spans="1:6" x14ac:dyDescent="0.25">
      <c r="A504" t="str">
        <f t="shared" si="119"/>
        <v>Eliot Horowitz</v>
      </c>
      <c r="C504">
        <v>8.0000000000000002E-3</v>
      </c>
      <c r="D504" t="s">
        <v>104</v>
      </c>
      <c r="E504">
        <f t="shared" si="126"/>
        <v>331</v>
      </c>
      <c r="F504">
        <f t="shared" si="113"/>
        <v>2.6480000000000001</v>
      </c>
    </row>
    <row r="505" spans="1:6" x14ac:dyDescent="0.25">
      <c r="A505" t="str">
        <f t="shared" si="119"/>
        <v>Eliot Horowitz</v>
      </c>
      <c r="C505">
        <v>9.8000000000000004E-2</v>
      </c>
      <c r="D505" t="s">
        <v>117</v>
      </c>
      <c r="E505">
        <f t="shared" si="126"/>
        <v>331</v>
      </c>
      <c r="F505">
        <f t="shared" si="113"/>
        <v>32.438000000000002</v>
      </c>
    </row>
    <row r="506" spans="1:6" x14ac:dyDescent="0.25">
      <c r="A506" t="str">
        <f t="shared" si="119"/>
        <v>Eliot Horowitz</v>
      </c>
      <c r="C506">
        <v>0.89300000000000002</v>
      </c>
      <c r="D506" t="s">
        <v>38</v>
      </c>
      <c r="E506">
        <f t="shared" si="126"/>
        <v>331</v>
      </c>
      <c r="F506">
        <f t="shared" si="113"/>
        <v>295.58300000000003</v>
      </c>
    </row>
    <row r="507" spans="1:6" x14ac:dyDescent="0.25">
      <c r="A507" t="str">
        <f t="shared" ref="A507:A538" si="127">A506</f>
        <v>Eliot Horowitz</v>
      </c>
      <c r="E507">
        <f t="shared" si="126"/>
        <v>331</v>
      </c>
      <c r="F507">
        <f t="shared" si="113"/>
        <v>0</v>
      </c>
    </row>
    <row r="508" spans="1:6" x14ac:dyDescent="0.25">
      <c r="A508" t="str">
        <f t="shared" si="127"/>
        <v>Eliot Horowitz</v>
      </c>
      <c r="B508" t="s">
        <v>181</v>
      </c>
      <c r="E508">
        <v>157</v>
      </c>
      <c r="F508">
        <f t="shared" si="113"/>
        <v>0</v>
      </c>
    </row>
    <row r="509" spans="1:6" x14ac:dyDescent="0.25">
      <c r="A509" t="str">
        <f t="shared" si="127"/>
        <v>Eliot Horowitz</v>
      </c>
      <c r="E509">
        <f t="shared" ref="E509:E512" si="128">E508</f>
        <v>157</v>
      </c>
      <c r="F509">
        <f t="shared" si="113"/>
        <v>0</v>
      </c>
    </row>
    <row r="510" spans="1:6" x14ac:dyDescent="0.25">
      <c r="A510" t="str">
        <f t="shared" si="127"/>
        <v>Eliot Horowitz</v>
      </c>
      <c r="C510">
        <v>0.28899999999999998</v>
      </c>
      <c r="D510" t="s">
        <v>117</v>
      </c>
      <c r="E510">
        <f t="shared" si="128"/>
        <v>157</v>
      </c>
      <c r="F510">
        <f t="shared" si="113"/>
        <v>45.372999999999998</v>
      </c>
    </row>
    <row r="511" spans="1:6" x14ac:dyDescent="0.25">
      <c r="A511" t="str">
        <f t="shared" si="127"/>
        <v>Eliot Horowitz</v>
      </c>
      <c r="C511">
        <v>0.71</v>
      </c>
      <c r="D511" t="s">
        <v>38</v>
      </c>
      <c r="E511">
        <f t="shared" si="128"/>
        <v>157</v>
      </c>
      <c r="F511">
        <f t="shared" si="113"/>
        <v>111.47</v>
      </c>
    </row>
    <row r="512" spans="1:6" x14ac:dyDescent="0.25">
      <c r="A512" t="str">
        <f t="shared" si="127"/>
        <v>Eliot Horowitz</v>
      </c>
      <c r="E512">
        <f t="shared" si="128"/>
        <v>157</v>
      </c>
      <c r="F512">
        <f t="shared" si="113"/>
        <v>0</v>
      </c>
    </row>
    <row r="513" spans="1:6" x14ac:dyDescent="0.25">
      <c r="A513" t="str">
        <f t="shared" si="127"/>
        <v>Eliot Horowitz</v>
      </c>
      <c r="B513" t="s">
        <v>182</v>
      </c>
      <c r="E513">
        <v>15</v>
      </c>
      <c r="F513">
        <f t="shared" si="113"/>
        <v>0</v>
      </c>
    </row>
    <row r="514" spans="1:6" x14ac:dyDescent="0.25">
      <c r="A514" t="str">
        <f t="shared" si="127"/>
        <v>Eliot Horowitz</v>
      </c>
      <c r="E514">
        <f t="shared" ref="E514:E516" si="129">E513</f>
        <v>15</v>
      </c>
      <c r="F514">
        <f t="shared" si="113"/>
        <v>0</v>
      </c>
    </row>
    <row r="515" spans="1:6" x14ac:dyDescent="0.25">
      <c r="A515" t="str">
        <f t="shared" si="127"/>
        <v>Eliot Horowitz</v>
      </c>
      <c r="C515">
        <v>1</v>
      </c>
      <c r="D515" t="s">
        <v>128</v>
      </c>
      <c r="E515">
        <f t="shared" si="129"/>
        <v>15</v>
      </c>
      <c r="F515">
        <f t="shared" ref="F515:F578" si="130">E515*C515</f>
        <v>15</v>
      </c>
    </row>
    <row r="516" spans="1:6" x14ac:dyDescent="0.25">
      <c r="A516" t="str">
        <f t="shared" si="127"/>
        <v>Eliot Horowitz</v>
      </c>
      <c r="E516">
        <f t="shared" si="129"/>
        <v>15</v>
      </c>
      <c r="F516">
        <f t="shared" si="130"/>
        <v>0</v>
      </c>
    </row>
    <row r="517" spans="1:6" x14ac:dyDescent="0.25">
      <c r="A517" t="str">
        <f t="shared" si="127"/>
        <v>Eliot Horowitz</v>
      </c>
      <c r="B517" t="s">
        <v>183</v>
      </c>
      <c r="E517">
        <v>16</v>
      </c>
      <c r="F517">
        <f t="shared" si="130"/>
        <v>0</v>
      </c>
    </row>
    <row r="518" spans="1:6" x14ac:dyDescent="0.25">
      <c r="A518" t="str">
        <f t="shared" si="127"/>
        <v>Eliot Horowitz</v>
      </c>
      <c r="E518">
        <f t="shared" ref="E518:E521" si="131">E517</f>
        <v>16</v>
      </c>
      <c r="F518">
        <f t="shared" si="130"/>
        <v>0</v>
      </c>
    </row>
    <row r="519" spans="1:6" x14ac:dyDescent="0.25">
      <c r="A519" t="str">
        <f t="shared" si="127"/>
        <v>Eliot Horowitz</v>
      </c>
      <c r="C519">
        <v>0.61099999999999999</v>
      </c>
      <c r="D519" t="s">
        <v>184</v>
      </c>
      <c r="E519">
        <f t="shared" si="131"/>
        <v>16</v>
      </c>
      <c r="F519">
        <f t="shared" si="130"/>
        <v>9.7759999999999998</v>
      </c>
    </row>
    <row r="520" spans="1:6" x14ac:dyDescent="0.25">
      <c r="A520" t="str">
        <f t="shared" si="127"/>
        <v>Eliot Horowitz</v>
      </c>
      <c r="C520">
        <v>0.38800000000000001</v>
      </c>
      <c r="D520" t="s">
        <v>104</v>
      </c>
      <c r="E520">
        <f t="shared" si="131"/>
        <v>16</v>
      </c>
      <c r="F520">
        <f t="shared" si="130"/>
        <v>6.2080000000000002</v>
      </c>
    </row>
    <row r="521" spans="1:6" x14ac:dyDescent="0.25">
      <c r="A521" t="str">
        <f t="shared" si="127"/>
        <v>Eliot Horowitz</v>
      </c>
      <c r="E521">
        <f t="shared" si="131"/>
        <v>16</v>
      </c>
      <c r="F521">
        <f t="shared" si="130"/>
        <v>0</v>
      </c>
    </row>
    <row r="522" spans="1:6" x14ac:dyDescent="0.25">
      <c r="A522" t="str">
        <f t="shared" si="127"/>
        <v>Eliot Horowitz</v>
      </c>
      <c r="B522" t="s">
        <v>185</v>
      </c>
      <c r="E522">
        <v>101</v>
      </c>
      <c r="F522">
        <f t="shared" si="130"/>
        <v>0</v>
      </c>
    </row>
    <row r="523" spans="1:6" x14ac:dyDescent="0.25">
      <c r="A523" t="str">
        <f t="shared" si="127"/>
        <v>Eliot Horowitz</v>
      </c>
      <c r="E523">
        <f t="shared" ref="E523:E529" si="132">E522</f>
        <v>101</v>
      </c>
      <c r="F523">
        <f t="shared" si="130"/>
        <v>0</v>
      </c>
    </row>
    <row r="524" spans="1:6" x14ac:dyDescent="0.25">
      <c r="A524" t="str">
        <f t="shared" si="127"/>
        <v>Eliot Horowitz</v>
      </c>
      <c r="C524">
        <v>3.2000000000000001E-2</v>
      </c>
      <c r="D524" t="s">
        <v>184</v>
      </c>
      <c r="E524">
        <f t="shared" si="132"/>
        <v>101</v>
      </c>
      <c r="F524">
        <f t="shared" si="130"/>
        <v>3.2320000000000002</v>
      </c>
    </row>
    <row r="525" spans="1:6" x14ac:dyDescent="0.25">
      <c r="A525" t="str">
        <f t="shared" si="127"/>
        <v>Eliot Horowitz</v>
      </c>
      <c r="C525">
        <v>0.06</v>
      </c>
      <c r="D525" t="s">
        <v>104</v>
      </c>
      <c r="E525">
        <f t="shared" si="132"/>
        <v>101</v>
      </c>
      <c r="F525">
        <f t="shared" si="130"/>
        <v>6.06</v>
      </c>
    </row>
    <row r="526" spans="1:6" x14ac:dyDescent="0.25">
      <c r="A526" t="str">
        <f t="shared" si="127"/>
        <v>Eliot Horowitz</v>
      </c>
      <c r="C526">
        <v>0.36399999999999999</v>
      </c>
      <c r="D526" t="s">
        <v>167</v>
      </c>
      <c r="E526">
        <f t="shared" si="132"/>
        <v>101</v>
      </c>
      <c r="F526">
        <f t="shared" si="130"/>
        <v>36.763999999999996</v>
      </c>
    </row>
    <row r="527" spans="1:6" x14ac:dyDescent="0.25">
      <c r="A527" t="str">
        <f t="shared" si="127"/>
        <v>Eliot Horowitz</v>
      </c>
      <c r="C527">
        <v>0.22600000000000001</v>
      </c>
      <c r="D527" t="s">
        <v>35</v>
      </c>
      <c r="E527">
        <f t="shared" si="132"/>
        <v>101</v>
      </c>
      <c r="F527">
        <f t="shared" si="130"/>
        <v>22.826000000000001</v>
      </c>
    </row>
    <row r="528" spans="1:6" x14ac:dyDescent="0.25">
      <c r="A528" t="str">
        <f t="shared" si="127"/>
        <v>Eliot Horowitz</v>
      </c>
      <c r="C528">
        <v>0.316</v>
      </c>
      <c r="D528" t="s">
        <v>11</v>
      </c>
      <c r="E528">
        <f t="shared" si="132"/>
        <v>101</v>
      </c>
      <c r="F528">
        <f t="shared" si="130"/>
        <v>31.916</v>
      </c>
    </row>
    <row r="529" spans="1:6" x14ac:dyDescent="0.25">
      <c r="A529" t="str">
        <f t="shared" si="127"/>
        <v>Eliot Horowitz</v>
      </c>
      <c r="E529">
        <f t="shared" si="132"/>
        <v>101</v>
      </c>
      <c r="F529">
        <f t="shared" si="130"/>
        <v>0</v>
      </c>
    </row>
    <row r="530" spans="1:6" x14ac:dyDescent="0.25">
      <c r="A530" t="str">
        <f t="shared" si="127"/>
        <v>Eliot Horowitz</v>
      </c>
      <c r="B530" t="s">
        <v>186</v>
      </c>
      <c r="E530">
        <v>23</v>
      </c>
      <c r="F530">
        <f t="shared" si="130"/>
        <v>0</v>
      </c>
    </row>
    <row r="531" spans="1:6" x14ac:dyDescent="0.25">
      <c r="A531" t="str">
        <f t="shared" si="127"/>
        <v>Eliot Horowitz</v>
      </c>
      <c r="E531">
        <f t="shared" ref="E531:E533" si="133">E530</f>
        <v>23</v>
      </c>
      <c r="F531">
        <f t="shared" si="130"/>
        <v>0</v>
      </c>
    </row>
    <row r="532" spans="1:6" x14ac:dyDescent="0.25">
      <c r="A532" t="str">
        <f t="shared" si="127"/>
        <v>Eliot Horowitz</v>
      </c>
      <c r="C532">
        <v>1</v>
      </c>
      <c r="D532" t="s">
        <v>138</v>
      </c>
      <c r="E532">
        <f t="shared" si="133"/>
        <v>23</v>
      </c>
      <c r="F532">
        <f t="shared" si="130"/>
        <v>23</v>
      </c>
    </row>
    <row r="533" spans="1:6" x14ac:dyDescent="0.25">
      <c r="A533" t="str">
        <f t="shared" si="127"/>
        <v>Eliot Horowitz</v>
      </c>
      <c r="E533">
        <f t="shared" si="133"/>
        <v>23</v>
      </c>
      <c r="F533">
        <f t="shared" si="130"/>
        <v>0</v>
      </c>
    </row>
    <row r="534" spans="1:6" x14ac:dyDescent="0.25">
      <c r="A534" t="str">
        <f t="shared" si="127"/>
        <v>Eliot Horowitz</v>
      </c>
      <c r="B534" t="s">
        <v>187</v>
      </c>
      <c r="E534">
        <v>50</v>
      </c>
      <c r="F534">
        <f t="shared" si="130"/>
        <v>0</v>
      </c>
    </row>
    <row r="535" spans="1:6" x14ac:dyDescent="0.25">
      <c r="A535" t="str">
        <f t="shared" si="127"/>
        <v>Eliot Horowitz</v>
      </c>
      <c r="E535">
        <f t="shared" ref="E535:E539" si="134">E534</f>
        <v>50</v>
      </c>
      <c r="F535">
        <f t="shared" si="130"/>
        <v>0</v>
      </c>
    </row>
    <row r="536" spans="1:6" x14ac:dyDescent="0.25">
      <c r="A536" t="str">
        <f t="shared" si="127"/>
        <v>Eliot Horowitz</v>
      </c>
      <c r="C536">
        <v>0.14599999999999999</v>
      </c>
      <c r="D536" t="s">
        <v>104</v>
      </c>
      <c r="E536">
        <f t="shared" si="134"/>
        <v>50</v>
      </c>
      <c r="F536">
        <f t="shared" si="130"/>
        <v>7.3</v>
      </c>
    </row>
    <row r="537" spans="1:6" x14ac:dyDescent="0.25">
      <c r="A537" t="str">
        <f t="shared" si="127"/>
        <v>Eliot Horowitz</v>
      </c>
      <c r="C537">
        <v>0.245</v>
      </c>
      <c r="D537" t="s">
        <v>35</v>
      </c>
      <c r="E537">
        <f t="shared" si="134"/>
        <v>50</v>
      </c>
      <c r="F537">
        <f t="shared" si="130"/>
        <v>12.25</v>
      </c>
    </row>
    <row r="538" spans="1:6" x14ac:dyDescent="0.25">
      <c r="A538" t="str">
        <f t="shared" si="127"/>
        <v>Eliot Horowitz</v>
      </c>
      <c r="C538">
        <v>0.60699999999999998</v>
      </c>
      <c r="D538" t="s">
        <v>11</v>
      </c>
      <c r="E538">
        <f t="shared" si="134"/>
        <v>50</v>
      </c>
      <c r="F538">
        <f t="shared" si="130"/>
        <v>30.349999999999998</v>
      </c>
    </row>
    <row r="539" spans="1:6" x14ac:dyDescent="0.25">
      <c r="A539" t="str">
        <f t="shared" ref="A539:A558" si="135">A538</f>
        <v>Eliot Horowitz</v>
      </c>
      <c r="E539">
        <f t="shared" si="134"/>
        <v>50</v>
      </c>
      <c r="F539">
        <f t="shared" si="130"/>
        <v>0</v>
      </c>
    </row>
    <row r="540" spans="1:6" x14ac:dyDescent="0.25">
      <c r="A540" t="str">
        <f t="shared" si="135"/>
        <v>Eliot Horowitz</v>
      </c>
      <c r="B540" t="s">
        <v>188</v>
      </c>
      <c r="E540">
        <v>122</v>
      </c>
      <c r="F540">
        <f t="shared" si="130"/>
        <v>0</v>
      </c>
    </row>
    <row r="541" spans="1:6" x14ac:dyDescent="0.25">
      <c r="A541" t="str">
        <f t="shared" si="135"/>
        <v>Eliot Horowitz</v>
      </c>
      <c r="E541">
        <f t="shared" ref="E541:E546" si="136">E540</f>
        <v>122</v>
      </c>
      <c r="F541">
        <f t="shared" si="130"/>
        <v>0</v>
      </c>
    </row>
    <row r="542" spans="1:6" x14ac:dyDescent="0.25">
      <c r="A542" t="str">
        <f t="shared" si="135"/>
        <v>Eliot Horowitz</v>
      </c>
      <c r="C542">
        <v>0.08</v>
      </c>
      <c r="D542" t="s">
        <v>104</v>
      </c>
      <c r="E542">
        <f t="shared" si="136"/>
        <v>122</v>
      </c>
      <c r="F542">
        <f t="shared" si="130"/>
        <v>9.76</v>
      </c>
    </row>
    <row r="543" spans="1:6" x14ac:dyDescent="0.25">
      <c r="A543" t="str">
        <f t="shared" si="135"/>
        <v>Eliot Horowitz</v>
      </c>
      <c r="C543">
        <v>1.2E-2</v>
      </c>
      <c r="D543" t="s">
        <v>29</v>
      </c>
      <c r="E543">
        <f t="shared" si="136"/>
        <v>122</v>
      </c>
      <c r="F543">
        <f t="shared" si="130"/>
        <v>1.464</v>
      </c>
    </row>
    <row r="544" spans="1:6" x14ac:dyDescent="0.25">
      <c r="A544" t="str">
        <f t="shared" si="135"/>
        <v>Eliot Horowitz</v>
      </c>
      <c r="C544">
        <v>0.89500000000000002</v>
      </c>
      <c r="D544" t="s">
        <v>35</v>
      </c>
      <c r="E544">
        <f t="shared" si="136"/>
        <v>122</v>
      </c>
      <c r="F544">
        <f t="shared" si="130"/>
        <v>109.19</v>
      </c>
    </row>
    <row r="545" spans="1:6" x14ac:dyDescent="0.25">
      <c r="A545" t="str">
        <f t="shared" si="135"/>
        <v>Eliot Horowitz</v>
      </c>
      <c r="C545">
        <v>1.0999999999999999E-2</v>
      </c>
      <c r="D545" t="s">
        <v>52</v>
      </c>
      <c r="E545">
        <f t="shared" si="136"/>
        <v>122</v>
      </c>
      <c r="F545">
        <f t="shared" si="130"/>
        <v>1.3419999999999999</v>
      </c>
    </row>
    <row r="546" spans="1:6" x14ac:dyDescent="0.25">
      <c r="A546" t="str">
        <f t="shared" si="135"/>
        <v>Eliot Horowitz</v>
      </c>
      <c r="E546">
        <f t="shared" si="136"/>
        <v>122</v>
      </c>
      <c r="F546">
        <f t="shared" si="130"/>
        <v>0</v>
      </c>
    </row>
    <row r="547" spans="1:6" x14ac:dyDescent="0.25">
      <c r="A547" t="str">
        <f t="shared" si="135"/>
        <v>Eliot Horowitz</v>
      </c>
      <c r="B547" t="s">
        <v>189</v>
      </c>
      <c r="E547">
        <v>3</v>
      </c>
      <c r="F547">
        <f t="shared" si="130"/>
        <v>0</v>
      </c>
    </row>
    <row r="548" spans="1:6" x14ac:dyDescent="0.25">
      <c r="A548" t="str">
        <f t="shared" si="135"/>
        <v>Eliot Horowitz</v>
      </c>
      <c r="E548">
        <f t="shared" ref="E548:E551" si="137">E547</f>
        <v>3</v>
      </c>
      <c r="F548">
        <f t="shared" si="130"/>
        <v>0</v>
      </c>
    </row>
    <row r="549" spans="1:6" x14ac:dyDescent="0.25">
      <c r="A549" t="str">
        <f t="shared" si="135"/>
        <v>Eliot Horowitz</v>
      </c>
      <c r="C549">
        <v>0.248</v>
      </c>
      <c r="D549" t="s">
        <v>29</v>
      </c>
      <c r="E549">
        <f t="shared" si="137"/>
        <v>3</v>
      </c>
      <c r="F549">
        <f t="shared" si="130"/>
        <v>0.74399999999999999</v>
      </c>
    </row>
    <row r="550" spans="1:6" x14ac:dyDescent="0.25">
      <c r="A550" t="str">
        <f t="shared" si="135"/>
        <v>Eliot Horowitz</v>
      </c>
      <c r="C550">
        <v>0.751</v>
      </c>
      <c r="D550" t="s">
        <v>35</v>
      </c>
      <c r="E550">
        <f t="shared" si="137"/>
        <v>3</v>
      </c>
      <c r="F550">
        <f t="shared" si="130"/>
        <v>2.2530000000000001</v>
      </c>
    </row>
    <row r="551" spans="1:6" x14ac:dyDescent="0.25">
      <c r="A551" t="str">
        <f t="shared" si="135"/>
        <v>Eliot Horowitz</v>
      </c>
      <c r="E551">
        <f t="shared" si="137"/>
        <v>3</v>
      </c>
      <c r="F551">
        <f t="shared" si="130"/>
        <v>0</v>
      </c>
    </row>
    <row r="552" spans="1:6" x14ac:dyDescent="0.25">
      <c r="A552" t="str">
        <f t="shared" si="135"/>
        <v>Eliot Horowitz</v>
      </c>
      <c r="B552" t="s">
        <v>190</v>
      </c>
      <c r="E552">
        <v>297</v>
      </c>
      <c r="F552">
        <f t="shared" si="130"/>
        <v>0</v>
      </c>
    </row>
    <row r="553" spans="1:6" x14ac:dyDescent="0.25">
      <c r="A553" t="str">
        <f t="shared" si="135"/>
        <v>Eliot Horowitz</v>
      </c>
      <c r="E553">
        <f t="shared" ref="E553:E559" si="138">E552</f>
        <v>297</v>
      </c>
      <c r="F553">
        <f t="shared" si="130"/>
        <v>0</v>
      </c>
    </row>
    <row r="554" spans="1:6" x14ac:dyDescent="0.25">
      <c r="A554" t="str">
        <f t="shared" si="135"/>
        <v>Eliot Horowitz</v>
      </c>
      <c r="C554">
        <v>6.9000000000000006E-2</v>
      </c>
      <c r="D554" t="s">
        <v>128</v>
      </c>
      <c r="E554">
        <f t="shared" si="138"/>
        <v>297</v>
      </c>
      <c r="F554">
        <f t="shared" si="130"/>
        <v>20.493000000000002</v>
      </c>
    </row>
    <row r="555" spans="1:6" x14ac:dyDescent="0.25">
      <c r="A555" t="str">
        <f t="shared" si="135"/>
        <v>Eliot Horowitz</v>
      </c>
      <c r="C555">
        <v>0.154</v>
      </c>
      <c r="D555" t="s">
        <v>133</v>
      </c>
      <c r="E555">
        <f t="shared" si="138"/>
        <v>297</v>
      </c>
      <c r="F555">
        <f t="shared" si="130"/>
        <v>45.738</v>
      </c>
    </row>
    <row r="556" spans="1:6" x14ac:dyDescent="0.25">
      <c r="A556" t="str">
        <f t="shared" si="135"/>
        <v>Eliot Horowitz</v>
      </c>
      <c r="C556">
        <v>4.9000000000000002E-2</v>
      </c>
      <c r="D556" t="s">
        <v>134</v>
      </c>
      <c r="E556">
        <f t="shared" si="138"/>
        <v>297</v>
      </c>
      <c r="F556">
        <f t="shared" si="130"/>
        <v>14.553000000000001</v>
      </c>
    </row>
    <row r="557" spans="1:6" x14ac:dyDescent="0.25">
      <c r="A557" t="str">
        <f t="shared" si="135"/>
        <v>Eliot Horowitz</v>
      </c>
      <c r="C557">
        <v>5.0000000000000001E-3</v>
      </c>
      <c r="D557" t="s">
        <v>135</v>
      </c>
      <c r="E557">
        <f t="shared" si="138"/>
        <v>297</v>
      </c>
      <c r="F557">
        <f t="shared" si="130"/>
        <v>1.4850000000000001</v>
      </c>
    </row>
    <row r="558" spans="1:6" x14ac:dyDescent="0.25">
      <c r="A558" t="str">
        <f t="shared" si="135"/>
        <v>Eliot Horowitz</v>
      </c>
      <c r="C558">
        <v>0.72099999999999997</v>
      </c>
      <c r="D558" t="s">
        <v>137</v>
      </c>
      <c r="E558">
        <f t="shared" si="138"/>
        <v>297</v>
      </c>
      <c r="F558">
        <f t="shared" si="130"/>
        <v>214.137</v>
      </c>
    </row>
    <row r="559" spans="1:6" x14ac:dyDescent="0.25">
      <c r="A559" t="s">
        <v>443</v>
      </c>
      <c r="E559">
        <f t="shared" si="138"/>
        <v>297</v>
      </c>
      <c r="F559">
        <f t="shared" si="130"/>
        <v>0</v>
      </c>
    </row>
    <row r="560" spans="1:6" x14ac:dyDescent="0.25">
      <c r="A560" t="str">
        <f t="shared" ref="A560:A591" si="139">A559</f>
        <v>Eric Milkie</v>
      </c>
      <c r="B560" t="s">
        <v>193</v>
      </c>
      <c r="E560">
        <v>15</v>
      </c>
      <c r="F560">
        <f t="shared" si="130"/>
        <v>0</v>
      </c>
    </row>
    <row r="561" spans="1:6" x14ac:dyDescent="0.25">
      <c r="A561" t="str">
        <f t="shared" si="139"/>
        <v>Eric Milkie</v>
      </c>
      <c r="E561">
        <f t="shared" ref="E561:E563" si="140">E560</f>
        <v>15</v>
      </c>
      <c r="F561">
        <f t="shared" si="130"/>
        <v>0</v>
      </c>
    </row>
    <row r="562" spans="1:6" x14ac:dyDescent="0.25">
      <c r="A562" t="str">
        <f t="shared" si="139"/>
        <v>Eric Milkie</v>
      </c>
      <c r="C562">
        <v>0.76700000000000002</v>
      </c>
      <c r="D562" t="s">
        <v>50</v>
      </c>
      <c r="E562">
        <f t="shared" si="140"/>
        <v>15</v>
      </c>
      <c r="F562">
        <f t="shared" si="130"/>
        <v>11.505000000000001</v>
      </c>
    </row>
    <row r="563" spans="1:6" x14ac:dyDescent="0.25">
      <c r="A563" t="str">
        <f t="shared" si="139"/>
        <v>Eric Milkie</v>
      </c>
      <c r="E563">
        <f t="shared" si="140"/>
        <v>15</v>
      </c>
      <c r="F563">
        <f t="shared" si="130"/>
        <v>0</v>
      </c>
    </row>
    <row r="564" spans="1:6" x14ac:dyDescent="0.25">
      <c r="A564" t="str">
        <f t="shared" si="139"/>
        <v>Eric Milkie</v>
      </c>
      <c r="B564" t="s">
        <v>194</v>
      </c>
      <c r="E564">
        <v>4</v>
      </c>
      <c r="F564">
        <f t="shared" si="130"/>
        <v>0</v>
      </c>
    </row>
    <row r="565" spans="1:6" x14ac:dyDescent="0.25">
      <c r="A565" t="str">
        <f t="shared" si="139"/>
        <v>Eric Milkie</v>
      </c>
      <c r="E565">
        <f t="shared" ref="E565:E567" si="141">E564</f>
        <v>4</v>
      </c>
      <c r="F565">
        <f t="shared" si="130"/>
        <v>0</v>
      </c>
    </row>
    <row r="566" spans="1:6" x14ac:dyDescent="0.25">
      <c r="A566" t="str">
        <f t="shared" si="139"/>
        <v>Eric Milkie</v>
      </c>
      <c r="C566">
        <v>1</v>
      </c>
      <c r="D566" t="s">
        <v>117</v>
      </c>
      <c r="E566">
        <f t="shared" si="141"/>
        <v>4</v>
      </c>
      <c r="F566">
        <f t="shared" si="130"/>
        <v>4</v>
      </c>
    </row>
    <row r="567" spans="1:6" x14ac:dyDescent="0.25">
      <c r="A567" t="str">
        <f t="shared" si="139"/>
        <v>Eric Milkie</v>
      </c>
      <c r="E567">
        <f t="shared" si="141"/>
        <v>4</v>
      </c>
      <c r="F567">
        <f t="shared" si="130"/>
        <v>0</v>
      </c>
    </row>
    <row r="568" spans="1:6" x14ac:dyDescent="0.25">
      <c r="A568" t="str">
        <f t="shared" si="139"/>
        <v>Eric Milkie</v>
      </c>
      <c r="B568" t="s">
        <v>195</v>
      </c>
      <c r="E568">
        <v>4</v>
      </c>
      <c r="F568">
        <f t="shared" si="130"/>
        <v>0</v>
      </c>
    </row>
    <row r="569" spans="1:6" x14ac:dyDescent="0.25">
      <c r="A569" t="str">
        <f t="shared" si="139"/>
        <v>Eric Milkie</v>
      </c>
      <c r="E569">
        <f t="shared" ref="E569:E571" si="142">E568</f>
        <v>4</v>
      </c>
      <c r="F569">
        <f t="shared" si="130"/>
        <v>0</v>
      </c>
    </row>
    <row r="570" spans="1:6" x14ac:dyDescent="0.25">
      <c r="A570" t="str">
        <f t="shared" si="139"/>
        <v>Eric Milkie</v>
      </c>
      <c r="C570">
        <v>1</v>
      </c>
      <c r="D570" t="s">
        <v>61</v>
      </c>
      <c r="E570">
        <f t="shared" si="142"/>
        <v>4</v>
      </c>
      <c r="F570">
        <f t="shared" si="130"/>
        <v>4</v>
      </c>
    </row>
    <row r="571" spans="1:6" x14ac:dyDescent="0.25">
      <c r="A571" t="str">
        <f t="shared" si="139"/>
        <v>Eric Milkie</v>
      </c>
      <c r="E571">
        <f t="shared" si="142"/>
        <v>4</v>
      </c>
      <c r="F571">
        <f t="shared" si="130"/>
        <v>0</v>
      </c>
    </row>
    <row r="572" spans="1:6" x14ac:dyDescent="0.25">
      <c r="A572" t="str">
        <f t="shared" si="139"/>
        <v>Eric Milkie</v>
      </c>
      <c r="B572" t="s">
        <v>196</v>
      </c>
      <c r="E572">
        <v>7</v>
      </c>
      <c r="F572">
        <f t="shared" si="130"/>
        <v>0</v>
      </c>
    </row>
    <row r="573" spans="1:6" x14ac:dyDescent="0.25">
      <c r="A573" t="str">
        <f t="shared" si="139"/>
        <v>Eric Milkie</v>
      </c>
      <c r="E573">
        <f t="shared" ref="E573:E575" si="143">E572</f>
        <v>7</v>
      </c>
      <c r="F573">
        <f t="shared" si="130"/>
        <v>0</v>
      </c>
    </row>
    <row r="574" spans="1:6" x14ac:dyDescent="0.25">
      <c r="A574" t="str">
        <f t="shared" si="139"/>
        <v>Eric Milkie</v>
      </c>
      <c r="C574">
        <v>1</v>
      </c>
      <c r="D574" t="s">
        <v>61</v>
      </c>
      <c r="E574">
        <f t="shared" si="143"/>
        <v>7</v>
      </c>
      <c r="F574">
        <f t="shared" si="130"/>
        <v>7</v>
      </c>
    </row>
    <row r="575" spans="1:6" x14ac:dyDescent="0.25">
      <c r="A575" t="str">
        <f t="shared" si="139"/>
        <v>Eric Milkie</v>
      </c>
      <c r="E575">
        <f t="shared" si="143"/>
        <v>7</v>
      </c>
      <c r="F575">
        <f t="shared" si="130"/>
        <v>0</v>
      </c>
    </row>
    <row r="576" spans="1:6" x14ac:dyDescent="0.25">
      <c r="A576" t="str">
        <f t="shared" si="139"/>
        <v>Eric Milkie</v>
      </c>
      <c r="B576" t="s">
        <v>197</v>
      </c>
      <c r="E576">
        <v>201</v>
      </c>
      <c r="F576">
        <f t="shared" si="130"/>
        <v>0</v>
      </c>
    </row>
    <row r="577" spans="1:6" x14ac:dyDescent="0.25">
      <c r="A577" t="str">
        <f t="shared" si="139"/>
        <v>Eric Milkie</v>
      </c>
      <c r="E577">
        <f t="shared" ref="E577:E579" si="144">E576</f>
        <v>201</v>
      </c>
      <c r="F577">
        <f t="shared" si="130"/>
        <v>0</v>
      </c>
    </row>
    <row r="578" spans="1:6" x14ac:dyDescent="0.25">
      <c r="A578" t="str">
        <f t="shared" si="139"/>
        <v>Eric Milkie</v>
      </c>
      <c r="C578">
        <v>1</v>
      </c>
      <c r="D578" t="s">
        <v>61</v>
      </c>
      <c r="E578">
        <f t="shared" si="144"/>
        <v>201</v>
      </c>
      <c r="F578">
        <f t="shared" si="130"/>
        <v>201</v>
      </c>
    </row>
    <row r="579" spans="1:6" x14ac:dyDescent="0.25">
      <c r="A579" t="str">
        <f t="shared" si="139"/>
        <v>Eric Milkie</v>
      </c>
      <c r="E579">
        <f t="shared" si="144"/>
        <v>201</v>
      </c>
      <c r="F579">
        <f t="shared" ref="F579:F642" si="145">E579*C579</f>
        <v>0</v>
      </c>
    </row>
    <row r="580" spans="1:6" x14ac:dyDescent="0.25">
      <c r="A580" t="str">
        <f t="shared" si="139"/>
        <v>Eric Milkie</v>
      </c>
      <c r="B580" t="s">
        <v>198</v>
      </c>
      <c r="E580">
        <v>344</v>
      </c>
      <c r="F580">
        <f t="shared" si="145"/>
        <v>0</v>
      </c>
    </row>
    <row r="581" spans="1:6" x14ac:dyDescent="0.25">
      <c r="A581" t="str">
        <f t="shared" si="139"/>
        <v>Eric Milkie</v>
      </c>
      <c r="E581">
        <f t="shared" ref="E581:E585" si="146">E580</f>
        <v>344</v>
      </c>
      <c r="F581">
        <f t="shared" si="145"/>
        <v>0</v>
      </c>
    </row>
    <row r="582" spans="1:6" x14ac:dyDescent="0.25">
      <c r="A582" t="str">
        <f t="shared" si="139"/>
        <v>Eric Milkie</v>
      </c>
      <c r="C582">
        <v>0.98299999999999998</v>
      </c>
      <c r="D582" t="s">
        <v>61</v>
      </c>
      <c r="E582">
        <f t="shared" si="146"/>
        <v>344</v>
      </c>
      <c r="F582">
        <f t="shared" si="145"/>
        <v>338.15199999999999</v>
      </c>
    </row>
    <row r="583" spans="1:6" x14ac:dyDescent="0.25">
      <c r="A583" t="str">
        <f t="shared" si="139"/>
        <v>Eric Milkie</v>
      </c>
      <c r="C583">
        <v>1.2999999999999999E-2</v>
      </c>
      <c r="D583" t="s">
        <v>38</v>
      </c>
      <c r="E583">
        <f t="shared" si="146"/>
        <v>344</v>
      </c>
      <c r="F583">
        <f t="shared" si="145"/>
        <v>4.4719999999999995</v>
      </c>
    </row>
    <row r="584" spans="1:6" x14ac:dyDescent="0.25">
      <c r="A584" t="str">
        <f t="shared" si="139"/>
        <v>Eric Milkie</v>
      </c>
      <c r="C584">
        <v>2E-3</v>
      </c>
      <c r="D584" t="s">
        <v>52</v>
      </c>
      <c r="E584">
        <f t="shared" si="146"/>
        <v>344</v>
      </c>
      <c r="F584">
        <f t="shared" si="145"/>
        <v>0.68800000000000006</v>
      </c>
    </row>
    <row r="585" spans="1:6" x14ac:dyDescent="0.25">
      <c r="A585" t="str">
        <f t="shared" si="139"/>
        <v>Eric Milkie</v>
      </c>
      <c r="E585">
        <f t="shared" si="146"/>
        <v>344</v>
      </c>
      <c r="F585">
        <f t="shared" si="145"/>
        <v>0</v>
      </c>
    </row>
    <row r="586" spans="1:6" x14ac:dyDescent="0.25">
      <c r="A586" t="str">
        <f t="shared" si="139"/>
        <v>Eric Milkie</v>
      </c>
      <c r="B586" t="s">
        <v>199</v>
      </c>
      <c r="E586">
        <v>2</v>
      </c>
      <c r="F586">
        <f t="shared" si="145"/>
        <v>0</v>
      </c>
    </row>
    <row r="587" spans="1:6" x14ac:dyDescent="0.25">
      <c r="A587" t="str">
        <f t="shared" si="139"/>
        <v>Eric Milkie</v>
      </c>
      <c r="E587">
        <f t="shared" ref="E587:E589" si="147">E586</f>
        <v>2</v>
      </c>
      <c r="F587">
        <f t="shared" si="145"/>
        <v>0</v>
      </c>
    </row>
    <row r="588" spans="1:6" x14ac:dyDescent="0.25">
      <c r="A588" t="str">
        <f t="shared" si="139"/>
        <v>Eric Milkie</v>
      </c>
      <c r="C588">
        <v>1</v>
      </c>
      <c r="D588" t="s">
        <v>53</v>
      </c>
      <c r="E588">
        <f t="shared" si="147"/>
        <v>2</v>
      </c>
      <c r="F588">
        <f t="shared" si="145"/>
        <v>2</v>
      </c>
    </row>
    <row r="589" spans="1:6" x14ac:dyDescent="0.25">
      <c r="A589" t="str">
        <f t="shared" si="139"/>
        <v>Eric Milkie</v>
      </c>
      <c r="E589">
        <f t="shared" si="147"/>
        <v>2</v>
      </c>
      <c r="F589">
        <f t="shared" si="145"/>
        <v>0</v>
      </c>
    </row>
    <row r="590" spans="1:6" x14ac:dyDescent="0.25">
      <c r="A590" t="str">
        <f t="shared" si="139"/>
        <v>Eric Milkie</v>
      </c>
      <c r="B590" t="s">
        <v>200</v>
      </c>
      <c r="E590">
        <v>67</v>
      </c>
      <c r="F590">
        <f t="shared" si="145"/>
        <v>0</v>
      </c>
    </row>
    <row r="591" spans="1:6" x14ac:dyDescent="0.25">
      <c r="A591" t="str">
        <f t="shared" si="139"/>
        <v>Eric Milkie</v>
      </c>
      <c r="E591">
        <f t="shared" ref="E591:E593" si="148">E590</f>
        <v>67</v>
      </c>
      <c r="F591">
        <f t="shared" si="145"/>
        <v>0</v>
      </c>
    </row>
    <row r="592" spans="1:6" x14ac:dyDescent="0.25">
      <c r="A592" t="str">
        <f t="shared" ref="A592:A623" si="149">A591</f>
        <v>Eric Milkie</v>
      </c>
      <c r="C592">
        <v>1</v>
      </c>
      <c r="D592" t="s">
        <v>61</v>
      </c>
      <c r="E592">
        <f t="shared" si="148"/>
        <v>67</v>
      </c>
      <c r="F592">
        <f t="shared" si="145"/>
        <v>67</v>
      </c>
    </row>
    <row r="593" spans="1:6" x14ac:dyDescent="0.25">
      <c r="A593" t="str">
        <f t="shared" si="149"/>
        <v>Eric Milkie</v>
      </c>
      <c r="E593">
        <f t="shared" si="148"/>
        <v>67</v>
      </c>
      <c r="F593">
        <f t="shared" si="145"/>
        <v>0</v>
      </c>
    </row>
    <row r="594" spans="1:6" x14ac:dyDescent="0.25">
      <c r="A594" t="str">
        <f t="shared" si="149"/>
        <v>Eric Milkie</v>
      </c>
      <c r="B594" t="s">
        <v>201</v>
      </c>
      <c r="E594">
        <v>18</v>
      </c>
      <c r="F594">
        <f t="shared" si="145"/>
        <v>0</v>
      </c>
    </row>
    <row r="595" spans="1:6" x14ac:dyDescent="0.25">
      <c r="A595" t="str">
        <f t="shared" si="149"/>
        <v>Eric Milkie</v>
      </c>
      <c r="E595">
        <f t="shared" ref="E595:E597" si="150">E594</f>
        <v>18</v>
      </c>
      <c r="F595">
        <f t="shared" si="145"/>
        <v>0</v>
      </c>
    </row>
    <row r="596" spans="1:6" x14ac:dyDescent="0.25">
      <c r="A596" t="str">
        <f t="shared" si="149"/>
        <v>Eric Milkie</v>
      </c>
      <c r="C596">
        <v>1</v>
      </c>
      <c r="D596" t="s">
        <v>61</v>
      </c>
      <c r="E596">
        <f t="shared" si="150"/>
        <v>18</v>
      </c>
      <c r="F596">
        <f t="shared" si="145"/>
        <v>18</v>
      </c>
    </row>
    <row r="597" spans="1:6" x14ac:dyDescent="0.25">
      <c r="A597" t="str">
        <f t="shared" si="149"/>
        <v>Eric Milkie</v>
      </c>
      <c r="E597">
        <f t="shared" si="150"/>
        <v>18</v>
      </c>
      <c r="F597">
        <f t="shared" si="145"/>
        <v>0</v>
      </c>
    </row>
    <row r="598" spans="1:6" x14ac:dyDescent="0.25">
      <c r="A598" t="str">
        <f t="shared" si="149"/>
        <v>Eric Milkie</v>
      </c>
      <c r="B598" t="s">
        <v>202</v>
      </c>
      <c r="E598">
        <v>4</v>
      </c>
      <c r="F598">
        <f t="shared" si="145"/>
        <v>0</v>
      </c>
    </row>
    <row r="599" spans="1:6" x14ac:dyDescent="0.25">
      <c r="A599" t="str">
        <f t="shared" si="149"/>
        <v>Eric Milkie</v>
      </c>
      <c r="E599">
        <f t="shared" ref="E599:E601" si="151">E598</f>
        <v>4</v>
      </c>
      <c r="F599">
        <f t="shared" si="145"/>
        <v>0</v>
      </c>
    </row>
    <row r="600" spans="1:6" x14ac:dyDescent="0.25">
      <c r="A600" t="str">
        <f t="shared" si="149"/>
        <v>Eric Milkie</v>
      </c>
      <c r="C600">
        <v>1</v>
      </c>
      <c r="D600" t="s">
        <v>61</v>
      </c>
      <c r="E600">
        <f t="shared" si="151"/>
        <v>4</v>
      </c>
      <c r="F600">
        <f t="shared" si="145"/>
        <v>4</v>
      </c>
    </row>
    <row r="601" spans="1:6" x14ac:dyDescent="0.25">
      <c r="A601" t="str">
        <f t="shared" si="149"/>
        <v>Eric Milkie</v>
      </c>
      <c r="E601">
        <f t="shared" si="151"/>
        <v>4</v>
      </c>
      <c r="F601">
        <f t="shared" si="145"/>
        <v>0</v>
      </c>
    </row>
    <row r="602" spans="1:6" x14ac:dyDescent="0.25">
      <c r="A602" t="str">
        <f t="shared" si="149"/>
        <v>Eric Milkie</v>
      </c>
      <c r="B602" t="s">
        <v>203</v>
      </c>
      <c r="E602">
        <v>4</v>
      </c>
      <c r="F602">
        <f t="shared" si="145"/>
        <v>0</v>
      </c>
    </row>
    <row r="603" spans="1:6" x14ac:dyDescent="0.25">
      <c r="A603" t="str">
        <f t="shared" si="149"/>
        <v>Eric Milkie</v>
      </c>
      <c r="E603">
        <f t="shared" ref="E603:E605" si="152">E602</f>
        <v>4</v>
      </c>
      <c r="F603">
        <f t="shared" si="145"/>
        <v>0</v>
      </c>
    </row>
    <row r="604" spans="1:6" x14ac:dyDescent="0.25">
      <c r="A604" t="str">
        <f t="shared" si="149"/>
        <v>Eric Milkie</v>
      </c>
      <c r="C604">
        <v>1</v>
      </c>
      <c r="D604" t="s">
        <v>35</v>
      </c>
      <c r="E604">
        <f t="shared" si="152"/>
        <v>4</v>
      </c>
      <c r="F604">
        <f t="shared" si="145"/>
        <v>4</v>
      </c>
    </row>
    <row r="605" spans="1:6" x14ac:dyDescent="0.25">
      <c r="A605" t="str">
        <f t="shared" si="149"/>
        <v>Eric Milkie</v>
      </c>
      <c r="E605">
        <f t="shared" si="152"/>
        <v>4</v>
      </c>
      <c r="F605">
        <f t="shared" si="145"/>
        <v>0</v>
      </c>
    </row>
    <row r="606" spans="1:6" x14ac:dyDescent="0.25">
      <c r="A606" t="str">
        <f t="shared" si="149"/>
        <v>Eric Milkie</v>
      </c>
      <c r="B606" t="s">
        <v>204</v>
      </c>
      <c r="E606">
        <v>522</v>
      </c>
      <c r="F606">
        <f t="shared" si="145"/>
        <v>0</v>
      </c>
    </row>
    <row r="607" spans="1:6" x14ac:dyDescent="0.25">
      <c r="A607" t="str">
        <f t="shared" si="149"/>
        <v>Eric Milkie</v>
      </c>
      <c r="E607">
        <f t="shared" ref="E607:E609" si="153">E606</f>
        <v>522</v>
      </c>
      <c r="F607">
        <f t="shared" si="145"/>
        <v>0</v>
      </c>
    </row>
    <row r="608" spans="1:6" x14ac:dyDescent="0.25">
      <c r="A608" t="str">
        <f t="shared" si="149"/>
        <v>Eric Milkie</v>
      </c>
      <c r="C608">
        <v>1</v>
      </c>
      <c r="D608" t="s">
        <v>61</v>
      </c>
      <c r="E608">
        <f t="shared" si="153"/>
        <v>522</v>
      </c>
      <c r="F608">
        <f t="shared" si="145"/>
        <v>522</v>
      </c>
    </row>
    <row r="609" spans="1:6" x14ac:dyDescent="0.25">
      <c r="A609" t="str">
        <f t="shared" si="149"/>
        <v>Eric Milkie</v>
      </c>
      <c r="E609">
        <f t="shared" si="153"/>
        <v>522</v>
      </c>
      <c r="F609">
        <f t="shared" si="145"/>
        <v>0</v>
      </c>
    </row>
    <row r="610" spans="1:6" x14ac:dyDescent="0.25">
      <c r="A610" t="str">
        <f t="shared" si="149"/>
        <v>Eric Milkie</v>
      </c>
      <c r="B610" t="s">
        <v>205</v>
      </c>
      <c r="E610">
        <v>2</v>
      </c>
      <c r="F610">
        <f t="shared" si="145"/>
        <v>0</v>
      </c>
    </row>
    <row r="611" spans="1:6" x14ac:dyDescent="0.25">
      <c r="A611" t="str">
        <f t="shared" si="149"/>
        <v>Eric Milkie</v>
      </c>
      <c r="E611">
        <f t="shared" ref="E611:E613" si="154">E610</f>
        <v>2</v>
      </c>
      <c r="F611">
        <f t="shared" si="145"/>
        <v>0</v>
      </c>
    </row>
    <row r="612" spans="1:6" x14ac:dyDescent="0.25">
      <c r="A612" t="str">
        <f t="shared" si="149"/>
        <v>Eric Milkie</v>
      </c>
      <c r="C612">
        <v>1</v>
      </c>
      <c r="D612" t="s">
        <v>61</v>
      </c>
      <c r="E612">
        <f t="shared" si="154"/>
        <v>2</v>
      </c>
      <c r="F612">
        <f t="shared" si="145"/>
        <v>2</v>
      </c>
    </row>
    <row r="613" spans="1:6" x14ac:dyDescent="0.25">
      <c r="A613" t="str">
        <f t="shared" si="149"/>
        <v>Eric Milkie</v>
      </c>
      <c r="E613">
        <f t="shared" si="154"/>
        <v>2</v>
      </c>
      <c r="F613">
        <f t="shared" si="145"/>
        <v>0</v>
      </c>
    </row>
    <row r="614" spans="1:6" x14ac:dyDescent="0.25">
      <c r="A614" t="str">
        <f t="shared" si="149"/>
        <v>Eric Milkie</v>
      </c>
      <c r="B614" t="s">
        <v>206</v>
      </c>
      <c r="E614">
        <v>905</v>
      </c>
      <c r="F614">
        <f t="shared" si="145"/>
        <v>0</v>
      </c>
    </row>
    <row r="615" spans="1:6" x14ac:dyDescent="0.25">
      <c r="A615" t="str">
        <f t="shared" si="149"/>
        <v>Eric Milkie</v>
      </c>
      <c r="E615">
        <f t="shared" ref="E615:E618" si="155">E614</f>
        <v>905</v>
      </c>
      <c r="F615">
        <f t="shared" si="145"/>
        <v>0</v>
      </c>
    </row>
    <row r="616" spans="1:6" x14ac:dyDescent="0.25">
      <c r="A616" t="str">
        <f t="shared" si="149"/>
        <v>Eric Milkie</v>
      </c>
      <c r="C616">
        <v>0.997</v>
      </c>
      <c r="D616" t="s">
        <v>61</v>
      </c>
      <c r="E616">
        <f t="shared" si="155"/>
        <v>905</v>
      </c>
      <c r="F616">
        <f t="shared" si="145"/>
        <v>902.28499999999997</v>
      </c>
    </row>
    <row r="617" spans="1:6" x14ac:dyDescent="0.25">
      <c r="A617" t="str">
        <f t="shared" si="149"/>
        <v>Eric Milkie</v>
      </c>
      <c r="C617">
        <v>2E-3</v>
      </c>
      <c r="D617" t="s">
        <v>52</v>
      </c>
      <c r="E617">
        <f t="shared" si="155"/>
        <v>905</v>
      </c>
      <c r="F617">
        <f t="shared" si="145"/>
        <v>1.81</v>
      </c>
    </row>
    <row r="618" spans="1:6" x14ac:dyDescent="0.25">
      <c r="A618" t="str">
        <f t="shared" si="149"/>
        <v>Eric Milkie</v>
      </c>
      <c r="E618">
        <f t="shared" si="155"/>
        <v>905</v>
      </c>
      <c r="F618">
        <f t="shared" si="145"/>
        <v>0</v>
      </c>
    </row>
    <row r="619" spans="1:6" x14ac:dyDescent="0.25">
      <c r="A619" t="str">
        <f t="shared" si="149"/>
        <v>Eric Milkie</v>
      </c>
      <c r="B619" t="s">
        <v>207</v>
      </c>
      <c r="E619">
        <v>2066</v>
      </c>
      <c r="F619">
        <f t="shared" si="145"/>
        <v>0</v>
      </c>
    </row>
    <row r="620" spans="1:6" x14ac:dyDescent="0.25">
      <c r="A620" t="str">
        <f t="shared" si="149"/>
        <v>Eric Milkie</v>
      </c>
      <c r="E620">
        <f t="shared" ref="E620:E632" si="156">E619</f>
        <v>2066</v>
      </c>
      <c r="F620">
        <f t="shared" si="145"/>
        <v>0</v>
      </c>
    </row>
    <row r="621" spans="1:6" x14ac:dyDescent="0.25">
      <c r="A621" t="str">
        <f t="shared" si="149"/>
        <v>Eric Milkie</v>
      </c>
      <c r="C621">
        <v>0.98399999999999999</v>
      </c>
      <c r="D621" t="s">
        <v>208</v>
      </c>
      <c r="E621">
        <f t="shared" si="156"/>
        <v>2066</v>
      </c>
      <c r="F621">
        <f t="shared" si="145"/>
        <v>2032.944</v>
      </c>
    </row>
    <row r="622" spans="1:6" x14ac:dyDescent="0.25">
      <c r="A622" t="str">
        <f t="shared" si="149"/>
        <v>Eric Milkie</v>
      </c>
      <c r="C622">
        <v>0</v>
      </c>
      <c r="D622" t="s">
        <v>209</v>
      </c>
      <c r="E622">
        <f t="shared" si="156"/>
        <v>2066</v>
      </c>
      <c r="F622">
        <f t="shared" si="145"/>
        <v>0</v>
      </c>
    </row>
    <row r="623" spans="1:6" x14ac:dyDescent="0.25">
      <c r="A623" t="str">
        <f t="shared" si="149"/>
        <v>Eric Milkie</v>
      </c>
      <c r="C623">
        <v>0</v>
      </c>
      <c r="D623" t="s">
        <v>117</v>
      </c>
      <c r="E623">
        <f t="shared" si="156"/>
        <v>2066</v>
      </c>
      <c r="F623">
        <f t="shared" si="145"/>
        <v>0</v>
      </c>
    </row>
    <row r="624" spans="1:6" x14ac:dyDescent="0.25">
      <c r="A624" t="str">
        <f t="shared" ref="A624:A650" si="157">A623</f>
        <v>Eric Milkie</v>
      </c>
      <c r="C624">
        <v>0</v>
      </c>
      <c r="D624" t="s">
        <v>29</v>
      </c>
      <c r="E624">
        <f t="shared" si="156"/>
        <v>2066</v>
      </c>
      <c r="F624">
        <f t="shared" si="145"/>
        <v>0</v>
      </c>
    </row>
    <row r="625" spans="1:6" x14ac:dyDescent="0.25">
      <c r="A625" t="str">
        <f t="shared" si="157"/>
        <v>Eric Milkie</v>
      </c>
      <c r="C625">
        <v>1E-3</v>
      </c>
      <c r="D625" t="s">
        <v>47</v>
      </c>
      <c r="E625">
        <f t="shared" si="156"/>
        <v>2066</v>
      </c>
      <c r="F625">
        <f t="shared" si="145"/>
        <v>2.0659999999999998</v>
      </c>
    </row>
    <row r="626" spans="1:6" x14ac:dyDescent="0.25">
      <c r="A626" t="str">
        <f t="shared" si="157"/>
        <v>Eric Milkie</v>
      </c>
      <c r="C626">
        <v>0</v>
      </c>
      <c r="D626" t="s">
        <v>108</v>
      </c>
      <c r="E626">
        <f t="shared" si="156"/>
        <v>2066</v>
      </c>
      <c r="F626">
        <f t="shared" si="145"/>
        <v>0</v>
      </c>
    </row>
    <row r="627" spans="1:6" x14ac:dyDescent="0.25">
      <c r="A627" t="str">
        <f t="shared" si="157"/>
        <v>Eric Milkie</v>
      </c>
      <c r="C627">
        <v>4.0000000000000001E-3</v>
      </c>
      <c r="D627" t="s">
        <v>61</v>
      </c>
      <c r="E627">
        <f t="shared" si="156"/>
        <v>2066</v>
      </c>
      <c r="F627">
        <f t="shared" si="145"/>
        <v>8.2639999999999993</v>
      </c>
    </row>
    <row r="628" spans="1:6" x14ac:dyDescent="0.25">
      <c r="A628" t="str">
        <f t="shared" si="157"/>
        <v>Eric Milkie</v>
      </c>
      <c r="C628">
        <v>1E-3</v>
      </c>
      <c r="D628" t="s">
        <v>38</v>
      </c>
      <c r="E628">
        <f t="shared" si="156"/>
        <v>2066</v>
      </c>
      <c r="F628">
        <f t="shared" si="145"/>
        <v>2.0659999999999998</v>
      </c>
    </row>
    <row r="629" spans="1:6" x14ac:dyDescent="0.25">
      <c r="A629" t="str">
        <f t="shared" si="157"/>
        <v>Eric Milkie</v>
      </c>
      <c r="C629">
        <v>4.0000000000000001E-3</v>
      </c>
      <c r="D629" t="s">
        <v>75</v>
      </c>
      <c r="E629">
        <f t="shared" si="156"/>
        <v>2066</v>
      </c>
      <c r="F629">
        <f t="shared" si="145"/>
        <v>8.2639999999999993</v>
      </c>
    </row>
    <row r="630" spans="1:6" x14ac:dyDescent="0.25">
      <c r="A630" t="str">
        <f t="shared" si="157"/>
        <v>Eric Milkie</v>
      </c>
      <c r="C630">
        <v>0</v>
      </c>
      <c r="D630" t="s">
        <v>138</v>
      </c>
      <c r="E630">
        <f t="shared" si="156"/>
        <v>2066</v>
      </c>
      <c r="F630">
        <f t="shared" si="145"/>
        <v>0</v>
      </c>
    </row>
    <row r="631" spans="1:6" x14ac:dyDescent="0.25">
      <c r="A631" t="str">
        <f t="shared" si="157"/>
        <v>Eric Milkie</v>
      </c>
      <c r="C631">
        <v>0</v>
      </c>
      <c r="D631" t="s">
        <v>52</v>
      </c>
      <c r="E631">
        <f t="shared" si="156"/>
        <v>2066</v>
      </c>
      <c r="F631">
        <f t="shared" si="145"/>
        <v>0</v>
      </c>
    </row>
    <row r="632" spans="1:6" x14ac:dyDescent="0.25">
      <c r="A632" t="str">
        <f t="shared" si="157"/>
        <v>Eric Milkie</v>
      </c>
      <c r="E632">
        <f t="shared" si="156"/>
        <v>2066</v>
      </c>
      <c r="F632">
        <f t="shared" si="145"/>
        <v>0</v>
      </c>
    </row>
    <row r="633" spans="1:6" x14ac:dyDescent="0.25">
      <c r="A633" t="str">
        <f t="shared" si="157"/>
        <v>Eric Milkie</v>
      </c>
      <c r="B633" t="s">
        <v>210</v>
      </c>
      <c r="E633">
        <v>7</v>
      </c>
      <c r="F633">
        <f t="shared" si="145"/>
        <v>0</v>
      </c>
    </row>
    <row r="634" spans="1:6" x14ac:dyDescent="0.25">
      <c r="A634" t="str">
        <f t="shared" si="157"/>
        <v>Eric Milkie</v>
      </c>
      <c r="E634">
        <f t="shared" ref="E634:E636" si="158">E633</f>
        <v>7</v>
      </c>
      <c r="F634">
        <f t="shared" si="145"/>
        <v>0</v>
      </c>
    </row>
    <row r="635" spans="1:6" x14ac:dyDescent="0.25">
      <c r="A635" t="str">
        <f t="shared" si="157"/>
        <v>Eric Milkie</v>
      </c>
      <c r="C635">
        <v>1</v>
      </c>
      <c r="D635" t="s">
        <v>35</v>
      </c>
      <c r="E635">
        <f t="shared" si="158"/>
        <v>7</v>
      </c>
      <c r="F635">
        <f t="shared" si="145"/>
        <v>7</v>
      </c>
    </row>
    <row r="636" spans="1:6" x14ac:dyDescent="0.25">
      <c r="A636" t="str">
        <f t="shared" si="157"/>
        <v>Eric Milkie</v>
      </c>
      <c r="E636">
        <f t="shared" si="158"/>
        <v>7</v>
      </c>
      <c r="F636">
        <f t="shared" si="145"/>
        <v>0</v>
      </c>
    </row>
    <row r="637" spans="1:6" x14ac:dyDescent="0.25">
      <c r="A637" t="str">
        <f t="shared" si="157"/>
        <v>Eric Milkie</v>
      </c>
      <c r="B637" t="s">
        <v>211</v>
      </c>
      <c r="E637">
        <v>3171</v>
      </c>
      <c r="F637">
        <f t="shared" si="145"/>
        <v>0</v>
      </c>
    </row>
    <row r="638" spans="1:6" x14ac:dyDescent="0.25">
      <c r="A638" t="str">
        <f t="shared" si="157"/>
        <v>Eric Milkie</v>
      </c>
      <c r="E638">
        <f t="shared" ref="E638:E643" si="159">E637</f>
        <v>3171</v>
      </c>
      <c r="F638">
        <f t="shared" si="145"/>
        <v>0</v>
      </c>
    </row>
    <row r="639" spans="1:6" x14ac:dyDescent="0.25">
      <c r="A639" t="str">
        <f t="shared" si="157"/>
        <v>Eric Milkie</v>
      </c>
      <c r="C639">
        <v>0.51900000000000002</v>
      </c>
      <c r="D639" t="s">
        <v>208</v>
      </c>
      <c r="E639">
        <f t="shared" si="159"/>
        <v>3171</v>
      </c>
      <c r="F639">
        <f t="shared" si="145"/>
        <v>1645.749</v>
      </c>
    </row>
    <row r="640" spans="1:6" x14ac:dyDescent="0.25">
      <c r="A640" t="str">
        <f t="shared" si="157"/>
        <v>Eric Milkie</v>
      </c>
      <c r="C640">
        <v>0.45500000000000002</v>
      </c>
      <c r="D640" t="s">
        <v>38</v>
      </c>
      <c r="E640">
        <f t="shared" si="159"/>
        <v>3171</v>
      </c>
      <c r="F640">
        <f t="shared" si="145"/>
        <v>1442.8050000000001</v>
      </c>
    </row>
    <row r="641" spans="1:6" x14ac:dyDescent="0.25">
      <c r="A641" t="str">
        <f t="shared" si="157"/>
        <v>Eric Milkie</v>
      </c>
      <c r="C641">
        <v>2.1999999999999999E-2</v>
      </c>
      <c r="D641" t="s">
        <v>75</v>
      </c>
      <c r="E641">
        <f t="shared" si="159"/>
        <v>3171</v>
      </c>
      <c r="F641">
        <f t="shared" si="145"/>
        <v>69.762</v>
      </c>
    </row>
    <row r="642" spans="1:6" x14ac:dyDescent="0.25">
      <c r="A642" t="str">
        <f t="shared" si="157"/>
        <v>Eric Milkie</v>
      </c>
      <c r="C642">
        <v>2E-3</v>
      </c>
      <c r="D642" t="s">
        <v>52</v>
      </c>
      <c r="E642">
        <f t="shared" si="159"/>
        <v>3171</v>
      </c>
      <c r="F642">
        <f t="shared" si="145"/>
        <v>6.3420000000000005</v>
      </c>
    </row>
    <row r="643" spans="1:6" x14ac:dyDescent="0.25">
      <c r="A643" t="str">
        <f t="shared" si="157"/>
        <v>Eric Milkie</v>
      </c>
      <c r="E643">
        <f t="shared" si="159"/>
        <v>3171</v>
      </c>
      <c r="F643">
        <f t="shared" ref="F643:F706" si="160">E643*C643</f>
        <v>0</v>
      </c>
    </row>
    <row r="644" spans="1:6" x14ac:dyDescent="0.25">
      <c r="A644" t="str">
        <f t="shared" si="157"/>
        <v>Eric Milkie</v>
      </c>
      <c r="B644" t="s">
        <v>212</v>
      </c>
      <c r="E644">
        <v>21</v>
      </c>
      <c r="F644">
        <f t="shared" si="160"/>
        <v>0</v>
      </c>
    </row>
    <row r="645" spans="1:6" x14ac:dyDescent="0.25">
      <c r="A645" t="str">
        <f t="shared" si="157"/>
        <v>Eric Milkie</v>
      </c>
      <c r="E645">
        <f t="shared" ref="E645:E647" si="161">E644</f>
        <v>21</v>
      </c>
      <c r="F645">
        <f t="shared" si="160"/>
        <v>0</v>
      </c>
    </row>
    <row r="646" spans="1:6" x14ac:dyDescent="0.25">
      <c r="A646" t="str">
        <f t="shared" si="157"/>
        <v>Eric Milkie</v>
      </c>
      <c r="C646">
        <v>1</v>
      </c>
      <c r="D646" t="s">
        <v>128</v>
      </c>
      <c r="E646">
        <f t="shared" si="161"/>
        <v>21</v>
      </c>
      <c r="F646">
        <f t="shared" si="160"/>
        <v>21</v>
      </c>
    </row>
    <row r="647" spans="1:6" x14ac:dyDescent="0.25">
      <c r="A647" t="str">
        <f t="shared" si="157"/>
        <v>Eric Milkie</v>
      </c>
      <c r="E647">
        <f t="shared" si="161"/>
        <v>21</v>
      </c>
      <c r="F647">
        <f t="shared" si="160"/>
        <v>0</v>
      </c>
    </row>
    <row r="648" spans="1:6" x14ac:dyDescent="0.25">
      <c r="A648" t="str">
        <f t="shared" si="157"/>
        <v>Eric Milkie</v>
      </c>
      <c r="B648" t="s">
        <v>213</v>
      </c>
      <c r="E648">
        <v>2</v>
      </c>
      <c r="F648">
        <f t="shared" si="160"/>
        <v>0</v>
      </c>
    </row>
    <row r="649" spans="1:6" x14ac:dyDescent="0.25">
      <c r="A649" t="str">
        <f t="shared" si="157"/>
        <v>Eric Milkie</v>
      </c>
      <c r="E649">
        <f t="shared" ref="E649:E651" si="162">E648</f>
        <v>2</v>
      </c>
      <c r="F649">
        <f t="shared" si="160"/>
        <v>0</v>
      </c>
    </row>
    <row r="650" spans="1:6" x14ac:dyDescent="0.25">
      <c r="A650" t="str">
        <f t="shared" si="157"/>
        <v>Eric Milkie</v>
      </c>
      <c r="C650">
        <v>1</v>
      </c>
      <c r="D650" t="s">
        <v>184</v>
      </c>
      <c r="E650">
        <f t="shared" si="162"/>
        <v>2</v>
      </c>
      <c r="F650">
        <f t="shared" si="160"/>
        <v>2</v>
      </c>
    </row>
    <row r="651" spans="1:6" x14ac:dyDescent="0.25">
      <c r="A651" t="s">
        <v>444</v>
      </c>
      <c r="E651">
        <f t="shared" si="162"/>
        <v>2</v>
      </c>
      <c r="F651">
        <f t="shared" si="160"/>
        <v>0</v>
      </c>
    </row>
    <row r="652" spans="1:6" x14ac:dyDescent="0.25">
      <c r="A652" t="str">
        <f t="shared" ref="A652:A665" si="163">A651</f>
        <v>Ernie Hershey</v>
      </c>
      <c r="B652" t="s">
        <v>216</v>
      </c>
      <c r="E652">
        <v>14</v>
      </c>
      <c r="F652">
        <f t="shared" si="160"/>
        <v>0</v>
      </c>
    </row>
    <row r="653" spans="1:6" x14ac:dyDescent="0.25">
      <c r="A653" t="str">
        <f t="shared" si="163"/>
        <v>Ernie Hershey</v>
      </c>
      <c r="E653">
        <f t="shared" ref="E653:E656" si="164">E652</f>
        <v>14</v>
      </c>
      <c r="F653">
        <f t="shared" si="160"/>
        <v>0</v>
      </c>
    </row>
    <row r="654" spans="1:6" x14ac:dyDescent="0.25">
      <c r="A654" t="str">
        <f t="shared" si="163"/>
        <v>Ernie Hershey</v>
      </c>
      <c r="C654">
        <v>0.54700000000000004</v>
      </c>
      <c r="D654" t="s">
        <v>217</v>
      </c>
      <c r="E654">
        <f t="shared" si="164"/>
        <v>14</v>
      </c>
      <c r="F654">
        <f t="shared" si="160"/>
        <v>7.6580000000000004</v>
      </c>
    </row>
    <row r="655" spans="1:6" x14ac:dyDescent="0.25">
      <c r="A655" t="str">
        <f t="shared" si="163"/>
        <v>Ernie Hershey</v>
      </c>
      <c r="C655">
        <v>0.25700000000000001</v>
      </c>
      <c r="D655" t="s">
        <v>14</v>
      </c>
      <c r="E655">
        <f t="shared" si="164"/>
        <v>14</v>
      </c>
      <c r="F655">
        <f t="shared" si="160"/>
        <v>3.5979999999999999</v>
      </c>
    </row>
    <row r="656" spans="1:6" x14ac:dyDescent="0.25">
      <c r="A656" t="str">
        <f t="shared" si="163"/>
        <v>Ernie Hershey</v>
      </c>
      <c r="E656">
        <f t="shared" si="164"/>
        <v>14</v>
      </c>
      <c r="F656">
        <f t="shared" si="160"/>
        <v>0</v>
      </c>
    </row>
    <row r="657" spans="1:6" x14ac:dyDescent="0.25">
      <c r="A657" t="str">
        <f t="shared" si="163"/>
        <v>Ernie Hershey</v>
      </c>
      <c r="B657" t="s">
        <v>218</v>
      </c>
      <c r="E657">
        <v>14</v>
      </c>
      <c r="F657">
        <f t="shared" si="160"/>
        <v>0</v>
      </c>
    </row>
    <row r="658" spans="1:6" x14ac:dyDescent="0.25">
      <c r="A658" t="str">
        <f t="shared" si="163"/>
        <v>Ernie Hershey</v>
      </c>
      <c r="E658">
        <f t="shared" ref="E658:E661" si="165">E657</f>
        <v>14</v>
      </c>
      <c r="F658">
        <f t="shared" si="160"/>
        <v>0</v>
      </c>
    </row>
    <row r="659" spans="1:6" x14ac:dyDescent="0.25">
      <c r="A659" t="str">
        <f t="shared" si="163"/>
        <v>Ernie Hershey</v>
      </c>
      <c r="C659">
        <v>0.54700000000000004</v>
      </c>
      <c r="D659" t="s">
        <v>217</v>
      </c>
      <c r="E659">
        <f t="shared" si="165"/>
        <v>14</v>
      </c>
      <c r="F659">
        <f t="shared" si="160"/>
        <v>7.6580000000000004</v>
      </c>
    </row>
    <row r="660" spans="1:6" x14ac:dyDescent="0.25">
      <c r="A660" t="str">
        <f t="shared" si="163"/>
        <v>Ernie Hershey</v>
      </c>
      <c r="C660">
        <v>0.25700000000000001</v>
      </c>
      <c r="D660" t="s">
        <v>14</v>
      </c>
      <c r="E660">
        <f t="shared" si="165"/>
        <v>14</v>
      </c>
      <c r="F660">
        <f t="shared" si="160"/>
        <v>3.5979999999999999</v>
      </c>
    </row>
    <row r="661" spans="1:6" x14ac:dyDescent="0.25">
      <c r="A661" t="str">
        <f t="shared" si="163"/>
        <v>Ernie Hershey</v>
      </c>
      <c r="E661">
        <f t="shared" si="165"/>
        <v>14</v>
      </c>
      <c r="F661">
        <f t="shared" si="160"/>
        <v>0</v>
      </c>
    </row>
    <row r="662" spans="1:6" x14ac:dyDescent="0.25">
      <c r="A662" t="str">
        <f t="shared" si="163"/>
        <v>Ernie Hershey</v>
      </c>
      <c r="B662" t="s">
        <v>219</v>
      </c>
      <c r="E662">
        <v>8</v>
      </c>
      <c r="F662">
        <f t="shared" si="160"/>
        <v>0</v>
      </c>
    </row>
    <row r="663" spans="1:6" x14ac:dyDescent="0.25">
      <c r="A663" t="str">
        <f t="shared" si="163"/>
        <v>Ernie Hershey</v>
      </c>
      <c r="E663">
        <f t="shared" ref="E663:E666" si="166">E662</f>
        <v>8</v>
      </c>
      <c r="F663">
        <f t="shared" si="160"/>
        <v>0</v>
      </c>
    </row>
    <row r="664" spans="1:6" x14ac:dyDescent="0.25">
      <c r="A664" t="str">
        <f t="shared" si="163"/>
        <v>Ernie Hershey</v>
      </c>
      <c r="C664">
        <v>0.50600000000000001</v>
      </c>
      <c r="D664" t="s">
        <v>32</v>
      </c>
      <c r="E664">
        <f t="shared" si="166"/>
        <v>8</v>
      </c>
      <c r="F664">
        <f t="shared" si="160"/>
        <v>4.048</v>
      </c>
    </row>
    <row r="665" spans="1:6" x14ac:dyDescent="0.25">
      <c r="A665" t="str">
        <f t="shared" si="163"/>
        <v>Ernie Hershey</v>
      </c>
      <c r="C665">
        <v>0.49299999999999999</v>
      </c>
      <c r="D665" t="s">
        <v>217</v>
      </c>
      <c r="E665">
        <f t="shared" si="166"/>
        <v>8</v>
      </c>
      <c r="F665">
        <f t="shared" si="160"/>
        <v>3.944</v>
      </c>
    </row>
    <row r="666" spans="1:6" x14ac:dyDescent="0.25">
      <c r="A666" t="s">
        <v>445</v>
      </c>
      <c r="E666">
        <f t="shared" si="166"/>
        <v>8</v>
      </c>
      <c r="F666">
        <f t="shared" si="160"/>
        <v>0</v>
      </c>
    </row>
    <row r="667" spans="1:6" x14ac:dyDescent="0.25">
      <c r="A667" t="str">
        <f t="shared" ref="A667:A683" si="167">A666</f>
        <v>Geert Bosch</v>
      </c>
      <c r="B667" t="s">
        <v>222</v>
      </c>
      <c r="E667">
        <v>22</v>
      </c>
      <c r="F667">
        <f t="shared" si="160"/>
        <v>0</v>
      </c>
    </row>
    <row r="668" spans="1:6" x14ac:dyDescent="0.25">
      <c r="A668" t="str">
        <f t="shared" si="167"/>
        <v>Geert Bosch</v>
      </c>
      <c r="E668">
        <f t="shared" ref="E668:E671" si="168">E667</f>
        <v>22</v>
      </c>
      <c r="F668">
        <f t="shared" si="160"/>
        <v>0</v>
      </c>
    </row>
    <row r="669" spans="1:6" x14ac:dyDescent="0.25">
      <c r="A669" t="str">
        <f t="shared" si="167"/>
        <v>Geert Bosch</v>
      </c>
      <c r="C669">
        <v>0.46400000000000002</v>
      </c>
      <c r="D669" t="s">
        <v>223</v>
      </c>
      <c r="E669">
        <f t="shared" si="168"/>
        <v>22</v>
      </c>
      <c r="F669">
        <f t="shared" si="160"/>
        <v>10.208</v>
      </c>
    </row>
    <row r="670" spans="1:6" x14ac:dyDescent="0.25">
      <c r="A670" t="str">
        <f t="shared" si="167"/>
        <v>Geert Bosch</v>
      </c>
      <c r="C670">
        <v>0.53500000000000003</v>
      </c>
      <c r="D670" t="s">
        <v>224</v>
      </c>
      <c r="E670">
        <f t="shared" si="168"/>
        <v>22</v>
      </c>
      <c r="F670">
        <f t="shared" si="160"/>
        <v>11.770000000000001</v>
      </c>
    </row>
    <row r="671" spans="1:6" x14ac:dyDescent="0.25">
      <c r="A671" t="str">
        <f t="shared" si="167"/>
        <v>Geert Bosch</v>
      </c>
      <c r="E671">
        <f t="shared" si="168"/>
        <v>22</v>
      </c>
      <c r="F671">
        <f t="shared" si="160"/>
        <v>0</v>
      </c>
    </row>
    <row r="672" spans="1:6" x14ac:dyDescent="0.25">
      <c r="A672" t="str">
        <f t="shared" si="167"/>
        <v>Geert Bosch</v>
      </c>
      <c r="B672" t="s">
        <v>225</v>
      </c>
      <c r="E672">
        <v>374</v>
      </c>
      <c r="F672">
        <f t="shared" si="160"/>
        <v>0</v>
      </c>
    </row>
    <row r="673" spans="1:6" x14ac:dyDescent="0.25">
      <c r="A673" t="str">
        <f t="shared" si="167"/>
        <v>Geert Bosch</v>
      </c>
      <c r="E673">
        <f t="shared" ref="E673:E679" si="169">E672</f>
        <v>374</v>
      </c>
      <c r="F673">
        <f t="shared" si="160"/>
        <v>0</v>
      </c>
    </row>
    <row r="674" spans="1:6" x14ac:dyDescent="0.25">
      <c r="A674" t="str">
        <f t="shared" si="167"/>
        <v>Geert Bosch</v>
      </c>
      <c r="C674">
        <v>8.2000000000000003E-2</v>
      </c>
      <c r="D674" t="s">
        <v>128</v>
      </c>
      <c r="E674">
        <f t="shared" si="169"/>
        <v>374</v>
      </c>
      <c r="F674">
        <f t="shared" si="160"/>
        <v>30.668000000000003</v>
      </c>
    </row>
    <row r="675" spans="1:6" x14ac:dyDescent="0.25">
      <c r="A675" t="str">
        <f t="shared" si="167"/>
        <v>Geert Bosch</v>
      </c>
      <c r="C675">
        <v>4.0000000000000001E-3</v>
      </c>
      <c r="D675" t="s">
        <v>21</v>
      </c>
      <c r="E675">
        <f t="shared" si="169"/>
        <v>374</v>
      </c>
      <c r="F675">
        <f t="shared" si="160"/>
        <v>1.496</v>
      </c>
    </row>
    <row r="676" spans="1:6" x14ac:dyDescent="0.25">
      <c r="A676" t="str">
        <f t="shared" si="167"/>
        <v>Geert Bosch</v>
      </c>
      <c r="C676">
        <v>0.52300000000000002</v>
      </c>
      <c r="D676" t="s">
        <v>133</v>
      </c>
      <c r="E676">
        <f t="shared" si="169"/>
        <v>374</v>
      </c>
      <c r="F676">
        <f t="shared" si="160"/>
        <v>195.602</v>
      </c>
    </row>
    <row r="677" spans="1:6" x14ac:dyDescent="0.25">
      <c r="A677" t="str">
        <f t="shared" si="167"/>
        <v>Geert Bosch</v>
      </c>
      <c r="C677">
        <v>0.10100000000000001</v>
      </c>
      <c r="D677" t="s">
        <v>23</v>
      </c>
      <c r="E677">
        <f t="shared" si="169"/>
        <v>374</v>
      </c>
      <c r="F677">
        <f t="shared" si="160"/>
        <v>37.774000000000001</v>
      </c>
    </row>
    <row r="678" spans="1:6" x14ac:dyDescent="0.25">
      <c r="A678" t="str">
        <f t="shared" si="167"/>
        <v>Geert Bosch</v>
      </c>
      <c r="C678">
        <v>0.28699999999999998</v>
      </c>
      <c r="D678" t="s">
        <v>75</v>
      </c>
      <c r="E678">
        <f t="shared" si="169"/>
        <v>374</v>
      </c>
      <c r="F678">
        <f t="shared" si="160"/>
        <v>107.33799999999999</v>
      </c>
    </row>
    <row r="679" spans="1:6" x14ac:dyDescent="0.25">
      <c r="A679" t="str">
        <f t="shared" si="167"/>
        <v>Geert Bosch</v>
      </c>
      <c r="E679">
        <f t="shared" si="169"/>
        <v>374</v>
      </c>
      <c r="F679">
        <f t="shared" si="160"/>
        <v>0</v>
      </c>
    </row>
    <row r="680" spans="1:6" x14ac:dyDescent="0.25">
      <c r="A680" t="str">
        <f t="shared" si="167"/>
        <v>Geert Bosch</v>
      </c>
      <c r="B680" t="s">
        <v>226</v>
      </c>
      <c r="E680">
        <v>484</v>
      </c>
      <c r="F680">
        <f t="shared" si="160"/>
        <v>0</v>
      </c>
    </row>
    <row r="681" spans="1:6" x14ac:dyDescent="0.25">
      <c r="A681" t="str">
        <f t="shared" si="167"/>
        <v>Geert Bosch</v>
      </c>
      <c r="E681">
        <f t="shared" ref="E681:E684" si="170">E680</f>
        <v>484</v>
      </c>
      <c r="F681">
        <f t="shared" si="160"/>
        <v>0</v>
      </c>
    </row>
    <row r="682" spans="1:6" x14ac:dyDescent="0.25">
      <c r="A682" t="str">
        <f t="shared" si="167"/>
        <v>Geert Bosch</v>
      </c>
      <c r="C682">
        <v>0.4</v>
      </c>
      <c r="D682" t="s">
        <v>133</v>
      </c>
      <c r="E682">
        <f t="shared" si="170"/>
        <v>484</v>
      </c>
      <c r="F682">
        <f t="shared" si="160"/>
        <v>193.60000000000002</v>
      </c>
    </row>
    <row r="683" spans="1:6" x14ac:dyDescent="0.25">
      <c r="A683" t="str">
        <f t="shared" si="167"/>
        <v>Geert Bosch</v>
      </c>
      <c r="C683">
        <v>0.59899999999999998</v>
      </c>
      <c r="D683" t="s">
        <v>75</v>
      </c>
      <c r="E683">
        <f t="shared" si="170"/>
        <v>484</v>
      </c>
      <c r="F683">
        <f t="shared" si="160"/>
        <v>289.916</v>
      </c>
    </row>
    <row r="684" spans="1:6" x14ac:dyDescent="0.25">
      <c r="A684" t="s">
        <v>446</v>
      </c>
      <c r="E684">
        <f t="shared" si="170"/>
        <v>484</v>
      </c>
      <c r="F684">
        <f t="shared" si="160"/>
        <v>0</v>
      </c>
    </row>
    <row r="685" spans="1:6" x14ac:dyDescent="0.25">
      <c r="A685" t="str">
        <f t="shared" ref="A685:A716" si="171">A684</f>
        <v>Greg Studer</v>
      </c>
      <c r="B685" t="s">
        <v>229</v>
      </c>
      <c r="E685">
        <v>4087</v>
      </c>
      <c r="F685">
        <f t="shared" si="160"/>
        <v>0</v>
      </c>
    </row>
    <row r="686" spans="1:6" x14ac:dyDescent="0.25">
      <c r="A686" t="str">
        <f t="shared" si="171"/>
        <v>Greg Studer</v>
      </c>
      <c r="E686">
        <f t="shared" ref="E686:E695" si="172">E685</f>
        <v>4087</v>
      </c>
      <c r="F686">
        <f t="shared" si="160"/>
        <v>0</v>
      </c>
    </row>
    <row r="687" spans="1:6" x14ac:dyDescent="0.25">
      <c r="A687" t="str">
        <f t="shared" si="171"/>
        <v>Greg Studer</v>
      </c>
      <c r="C687">
        <v>0</v>
      </c>
      <c r="D687" t="s">
        <v>104</v>
      </c>
      <c r="E687">
        <f t="shared" si="172"/>
        <v>4087</v>
      </c>
      <c r="F687">
        <f t="shared" si="160"/>
        <v>0</v>
      </c>
    </row>
    <row r="688" spans="1:6" x14ac:dyDescent="0.25">
      <c r="A688" t="str">
        <f t="shared" si="171"/>
        <v>Greg Studer</v>
      </c>
      <c r="C688">
        <v>0</v>
      </c>
      <c r="D688" t="s">
        <v>35</v>
      </c>
      <c r="E688">
        <f t="shared" si="172"/>
        <v>4087</v>
      </c>
      <c r="F688">
        <f t="shared" si="160"/>
        <v>0</v>
      </c>
    </row>
    <row r="689" spans="1:6" x14ac:dyDescent="0.25">
      <c r="A689" t="str">
        <f t="shared" si="171"/>
        <v>Greg Studer</v>
      </c>
      <c r="C689">
        <v>1.7999999999999999E-2</v>
      </c>
      <c r="D689" t="s">
        <v>129</v>
      </c>
      <c r="E689">
        <f t="shared" si="172"/>
        <v>4087</v>
      </c>
      <c r="F689">
        <f t="shared" si="160"/>
        <v>73.565999999999988</v>
      </c>
    </row>
    <row r="690" spans="1:6" x14ac:dyDescent="0.25">
      <c r="A690" t="str">
        <f t="shared" si="171"/>
        <v>Greg Studer</v>
      </c>
      <c r="C690">
        <v>0.80600000000000005</v>
      </c>
      <c r="D690" t="s">
        <v>130</v>
      </c>
      <c r="E690">
        <f t="shared" si="172"/>
        <v>4087</v>
      </c>
      <c r="F690">
        <f t="shared" si="160"/>
        <v>3294.1220000000003</v>
      </c>
    </row>
    <row r="691" spans="1:6" x14ac:dyDescent="0.25">
      <c r="A691" t="str">
        <f t="shared" si="171"/>
        <v>Greg Studer</v>
      </c>
      <c r="C691">
        <v>6.2E-2</v>
      </c>
      <c r="D691" t="s">
        <v>131</v>
      </c>
      <c r="E691">
        <f t="shared" si="172"/>
        <v>4087</v>
      </c>
      <c r="F691">
        <f t="shared" si="160"/>
        <v>253.39400000000001</v>
      </c>
    </row>
    <row r="692" spans="1:6" x14ac:dyDescent="0.25">
      <c r="A692" t="str">
        <f t="shared" si="171"/>
        <v>Greg Studer</v>
      </c>
      <c r="C692">
        <v>1E-3</v>
      </c>
      <c r="D692" t="s">
        <v>47</v>
      </c>
      <c r="E692">
        <f t="shared" si="172"/>
        <v>4087</v>
      </c>
      <c r="F692">
        <f t="shared" si="160"/>
        <v>4.0869999999999997</v>
      </c>
    </row>
    <row r="693" spans="1:6" x14ac:dyDescent="0.25">
      <c r="A693" t="str">
        <f t="shared" si="171"/>
        <v>Greg Studer</v>
      </c>
      <c r="C693">
        <v>9.9000000000000005E-2</v>
      </c>
      <c r="D693" t="s">
        <v>108</v>
      </c>
      <c r="E693">
        <f t="shared" si="172"/>
        <v>4087</v>
      </c>
      <c r="F693">
        <f t="shared" si="160"/>
        <v>404.613</v>
      </c>
    </row>
    <row r="694" spans="1:6" x14ac:dyDescent="0.25">
      <c r="A694" t="str">
        <f t="shared" si="171"/>
        <v>Greg Studer</v>
      </c>
      <c r="C694">
        <v>8.9999999999999993E-3</v>
      </c>
      <c r="D694" t="s">
        <v>52</v>
      </c>
      <c r="E694">
        <f t="shared" si="172"/>
        <v>4087</v>
      </c>
      <c r="F694">
        <f t="shared" si="160"/>
        <v>36.782999999999994</v>
      </c>
    </row>
    <row r="695" spans="1:6" x14ac:dyDescent="0.25">
      <c r="A695" t="str">
        <f t="shared" si="171"/>
        <v>Greg Studer</v>
      </c>
      <c r="E695">
        <f t="shared" si="172"/>
        <v>4087</v>
      </c>
      <c r="F695">
        <f t="shared" si="160"/>
        <v>0</v>
      </c>
    </row>
    <row r="696" spans="1:6" x14ac:dyDescent="0.25">
      <c r="A696" t="str">
        <f t="shared" si="171"/>
        <v>Greg Studer</v>
      </c>
      <c r="B696" t="s">
        <v>230</v>
      </c>
      <c r="E696">
        <v>4</v>
      </c>
      <c r="F696">
        <f t="shared" si="160"/>
        <v>0</v>
      </c>
    </row>
    <row r="697" spans="1:6" x14ac:dyDescent="0.25">
      <c r="A697" t="str">
        <f t="shared" si="171"/>
        <v>Greg Studer</v>
      </c>
      <c r="E697">
        <f t="shared" ref="E697:E699" si="173">E696</f>
        <v>4</v>
      </c>
      <c r="F697">
        <f t="shared" si="160"/>
        <v>0</v>
      </c>
    </row>
    <row r="698" spans="1:6" x14ac:dyDescent="0.25">
      <c r="A698" t="str">
        <f t="shared" si="171"/>
        <v>Greg Studer</v>
      </c>
      <c r="C698">
        <v>1</v>
      </c>
      <c r="D698" t="s">
        <v>35</v>
      </c>
      <c r="E698">
        <f t="shared" si="173"/>
        <v>4</v>
      </c>
      <c r="F698">
        <f t="shared" si="160"/>
        <v>4</v>
      </c>
    </row>
    <row r="699" spans="1:6" x14ac:dyDescent="0.25">
      <c r="A699" t="str">
        <f t="shared" si="171"/>
        <v>Greg Studer</v>
      </c>
      <c r="E699">
        <f t="shared" si="173"/>
        <v>4</v>
      </c>
      <c r="F699">
        <f t="shared" si="160"/>
        <v>0</v>
      </c>
    </row>
    <row r="700" spans="1:6" x14ac:dyDescent="0.25">
      <c r="A700" t="str">
        <f t="shared" si="171"/>
        <v>Greg Studer</v>
      </c>
      <c r="B700" t="s">
        <v>231</v>
      </c>
      <c r="E700">
        <v>54</v>
      </c>
      <c r="F700">
        <f t="shared" si="160"/>
        <v>0</v>
      </c>
    </row>
    <row r="701" spans="1:6" x14ac:dyDescent="0.25">
      <c r="A701" t="str">
        <f t="shared" si="171"/>
        <v>Greg Studer</v>
      </c>
      <c r="E701">
        <f t="shared" ref="E701:E704" si="174">E700</f>
        <v>54</v>
      </c>
      <c r="F701">
        <f t="shared" si="160"/>
        <v>0</v>
      </c>
    </row>
    <row r="702" spans="1:6" x14ac:dyDescent="0.25">
      <c r="A702" t="str">
        <f t="shared" si="171"/>
        <v>Greg Studer</v>
      </c>
      <c r="C702">
        <v>0.51</v>
      </c>
      <c r="D702" t="s">
        <v>10</v>
      </c>
      <c r="E702">
        <f t="shared" si="174"/>
        <v>54</v>
      </c>
      <c r="F702">
        <f t="shared" si="160"/>
        <v>27.54</v>
      </c>
    </row>
    <row r="703" spans="1:6" x14ac:dyDescent="0.25">
      <c r="A703" t="str">
        <f t="shared" si="171"/>
        <v>Greg Studer</v>
      </c>
      <c r="C703">
        <v>0.48899999999999999</v>
      </c>
      <c r="D703" t="s">
        <v>138</v>
      </c>
      <c r="E703">
        <f t="shared" si="174"/>
        <v>54</v>
      </c>
      <c r="F703">
        <f t="shared" si="160"/>
        <v>26.405999999999999</v>
      </c>
    </row>
    <row r="704" spans="1:6" x14ac:dyDescent="0.25">
      <c r="A704" t="str">
        <f t="shared" si="171"/>
        <v>Greg Studer</v>
      </c>
      <c r="E704">
        <f t="shared" si="174"/>
        <v>54</v>
      </c>
      <c r="F704">
        <f t="shared" si="160"/>
        <v>0</v>
      </c>
    </row>
    <row r="705" spans="1:6" x14ac:dyDescent="0.25">
      <c r="A705" t="str">
        <f t="shared" si="171"/>
        <v>Greg Studer</v>
      </c>
      <c r="B705" t="s">
        <v>232</v>
      </c>
      <c r="E705">
        <v>6052</v>
      </c>
      <c r="F705">
        <f t="shared" si="160"/>
        <v>0</v>
      </c>
    </row>
    <row r="706" spans="1:6" x14ac:dyDescent="0.25">
      <c r="A706" t="str">
        <f t="shared" si="171"/>
        <v>Greg Studer</v>
      </c>
      <c r="E706">
        <f t="shared" ref="E706:E717" si="175">E705</f>
        <v>6052</v>
      </c>
      <c r="F706">
        <f t="shared" si="160"/>
        <v>0</v>
      </c>
    </row>
    <row r="707" spans="1:6" x14ac:dyDescent="0.25">
      <c r="A707" t="str">
        <f t="shared" si="171"/>
        <v>Greg Studer</v>
      </c>
      <c r="C707">
        <v>4.0000000000000001E-3</v>
      </c>
      <c r="D707" t="s">
        <v>104</v>
      </c>
      <c r="E707">
        <f t="shared" si="175"/>
        <v>6052</v>
      </c>
      <c r="F707">
        <f t="shared" ref="F707:F770" si="176">E707*C707</f>
        <v>24.208000000000002</v>
      </c>
    </row>
    <row r="708" spans="1:6" x14ac:dyDescent="0.25">
      <c r="A708" t="str">
        <f t="shared" si="171"/>
        <v>Greg Studer</v>
      </c>
      <c r="C708">
        <v>0</v>
      </c>
      <c r="D708" t="s">
        <v>37</v>
      </c>
      <c r="E708">
        <f t="shared" si="175"/>
        <v>6052</v>
      </c>
      <c r="F708">
        <f t="shared" si="176"/>
        <v>0</v>
      </c>
    </row>
    <row r="709" spans="1:6" x14ac:dyDescent="0.25">
      <c r="A709" t="str">
        <f t="shared" si="171"/>
        <v>Greg Studer</v>
      </c>
      <c r="C709">
        <v>0.114</v>
      </c>
      <c r="D709" t="s">
        <v>35</v>
      </c>
      <c r="E709">
        <f t="shared" si="175"/>
        <v>6052</v>
      </c>
      <c r="F709">
        <f t="shared" si="176"/>
        <v>689.928</v>
      </c>
    </row>
    <row r="710" spans="1:6" x14ac:dyDescent="0.25">
      <c r="A710" t="str">
        <f t="shared" si="171"/>
        <v>Greg Studer</v>
      </c>
      <c r="C710">
        <v>0.65900000000000003</v>
      </c>
      <c r="D710" t="s">
        <v>129</v>
      </c>
      <c r="E710">
        <f t="shared" si="175"/>
        <v>6052</v>
      </c>
      <c r="F710">
        <f t="shared" si="176"/>
        <v>3988.268</v>
      </c>
    </row>
    <row r="711" spans="1:6" x14ac:dyDescent="0.25">
      <c r="A711" t="str">
        <f t="shared" si="171"/>
        <v>Greg Studer</v>
      </c>
      <c r="C711">
        <v>9.6000000000000002E-2</v>
      </c>
      <c r="D711" t="s">
        <v>130</v>
      </c>
      <c r="E711">
        <f t="shared" si="175"/>
        <v>6052</v>
      </c>
      <c r="F711">
        <f t="shared" si="176"/>
        <v>580.99199999999996</v>
      </c>
    </row>
    <row r="712" spans="1:6" x14ac:dyDescent="0.25">
      <c r="A712" t="str">
        <f t="shared" si="171"/>
        <v>Greg Studer</v>
      </c>
      <c r="C712">
        <v>8.9999999999999993E-3</v>
      </c>
      <c r="D712" t="s">
        <v>131</v>
      </c>
      <c r="E712">
        <f t="shared" si="175"/>
        <v>6052</v>
      </c>
      <c r="F712">
        <f t="shared" si="176"/>
        <v>54.467999999999996</v>
      </c>
    </row>
    <row r="713" spans="1:6" x14ac:dyDescent="0.25">
      <c r="A713" t="str">
        <f t="shared" si="171"/>
        <v>Greg Studer</v>
      </c>
      <c r="C713">
        <v>6.0000000000000001E-3</v>
      </c>
      <c r="D713" t="s">
        <v>47</v>
      </c>
      <c r="E713">
        <f t="shared" si="175"/>
        <v>6052</v>
      </c>
      <c r="F713">
        <f t="shared" si="176"/>
        <v>36.311999999999998</v>
      </c>
    </row>
    <row r="714" spans="1:6" x14ac:dyDescent="0.25">
      <c r="A714" t="str">
        <f t="shared" si="171"/>
        <v>Greg Studer</v>
      </c>
      <c r="C714">
        <v>6.8000000000000005E-2</v>
      </c>
      <c r="D714" t="s">
        <v>108</v>
      </c>
      <c r="E714">
        <f t="shared" si="175"/>
        <v>6052</v>
      </c>
      <c r="F714">
        <f t="shared" si="176"/>
        <v>411.536</v>
      </c>
    </row>
    <row r="715" spans="1:6" x14ac:dyDescent="0.25">
      <c r="A715" t="str">
        <f t="shared" si="171"/>
        <v>Greg Studer</v>
      </c>
      <c r="C715">
        <v>0.04</v>
      </c>
      <c r="D715" t="s">
        <v>75</v>
      </c>
      <c r="E715">
        <f t="shared" si="175"/>
        <v>6052</v>
      </c>
      <c r="F715">
        <f t="shared" si="176"/>
        <v>242.08</v>
      </c>
    </row>
    <row r="716" spans="1:6" x14ac:dyDescent="0.25">
      <c r="A716" t="str">
        <f t="shared" si="171"/>
        <v>Greg Studer</v>
      </c>
      <c r="C716">
        <v>0</v>
      </c>
      <c r="D716" t="s">
        <v>52</v>
      </c>
      <c r="E716">
        <f t="shared" si="175"/>
        <v>6052</v>
      </c>
      <c r="F716">
        <f t="shared" si="176"/>
        <v>0</v>
      </c>
    </row>
    <row r="717" spans="1:6" x14ac:dyDescent="0.25">
      <c r="A717" t="s">
        <v>447</v>
      </c>
      <c r="E717">
        <f t="shared" si="175"/>
        <v>6052</v>
      </c>
      <c r="F717">
        <f t="shared" si="176"/>
        <v>0</v>
      </c>
    </row>
    <row r="718" spans="1:6" x14ac:dyDescent="0.25">
      <c r="A718" t="str">
        <f t="shared" ref="A718:A748" si="177">A717</f>
        <v>Hari Khalsa</v>
      </c>
      <c r="B718" t="s">
        <v>235</v>
      </c>
      <c r="E718">
        <v>179</v>
      </c>
      <c r="F718">
        <f t="shared" si="176"/>
        <v>0</v>
      </c>
    </row>
    <row r="719" spans="1:6" x14ac:dyDescent="0.25">
      <c r="A719" t="str">
        <f t="shared" si="177"/>
        <v>Hari Khalsa</v>
      </c>
      <c r="E719">
        <f t="shared" ref="E719:E727" si="178">E718</f>
        <v>179</v>
      </c>
      <c r="F719">
        <f t="shared" si="176"/>
        <v>0</v>
      </c>
    </row>
    <row r="720" spans="1:6" x14ac:dyDescent="0.25">
      <c r="A720" t="str">
        <f t="shared" si="177"/>
        <v>Hari Khalsa</v>
      </c>
      <c r="C720">
        <v>4.1000000000000002E-2</v>
      </c>
      <c r="D720" t="s">
        <v>29</v>
      </c>
      <c r="E720">
        <f t="shared" si="178"/>
        <v>179</v>
      </c>
      <c r="F720">
        <f t="shared" si="176"/>
        <v>7.3390000000000004</v>
      </c>
    </row>
    <row r="721" spans="1:6" x14ac:dyDescent="0.25">
      <c r="A721" t="str">
        <f t="shared" si="177"/>
        <v>Hari Khalsa</v>
      </c>
      <c r="C721">
        <v>0.105</v>
      </c>
      <c r="D721" t="s">
        <v>128</v>
      </c>
      <c r="E721">
        <f t="shared" si="178"/>
        <v>179</v>
      </c>
      <c r="F721">
        <f t="shared" si="176"/>
        <v>18.794999999999998</v>
      </c>
    </row>
    <row r="722" spans="1:6" x14ac:dyDescent="0.25">
      <c r="A722" t="str">
        <f t="shared" si="177"/>
        <v>Hari Khalsa</v>
      </c>
      <c r="C722">
        <v>0.151</v>
      </c>
      <c r="D722" t="s">
        <v>35</v>
      </c>
      <c r="E722">
        <f t="shared" si="178"/>
        <v>179</v>
      </c>
      <c r="F722">
        <f t="shared" si="176"/>
        <v>27.029</v>
      </c>
    </row>
    <row r="723" spans="1:6" x14ac:dyDescent="0.25">
      <c r="A723" t="str">
        <f t="shared" si="177"/>
        <v>Hari Khalsa</v>
      </c>
      <c r="C723">
        <v>9.4E-2</v>
      </c>
      <c r="D723" t="s">
        <v>61</v>
      </c>
      <c r="E723">
        <f t="shared" si="178"/>
        <v>179</v>
      </c>
      <c r="F723">
        <f t="shared" si="176"/>
        <v>16.826000000000001</v>
      </c>
    </row>
    <row r="724" spans="1:6" x14ac:dyDescent="0.25">
      <c r="A724" t="str">
        <f t="shared" si="177"/>
        <v>Hari Khalsa</v>
      </c>
      <c r="C724">
        <v>0.16700000000000001</v>
      </c>
      <c r="D724" t="s">
        <v>23</v>
      </c>
      <c r="E724">
        <f t="shared" si="178"/>
        <v>179</v>
      </c>
      <c r="F724">
        <f t="shared" si="176"/>
        <v>29.893000000000001</v>
      </c>
    </row>
    <row r="725" spans="1:6" x14ac:dyDescent="0.25">
      <c r="A725" t="str">
        <f t="shared" si="177"/>
        <v>Hari Khalsa</v>
      </c>
      <c r="C725">
        <v>0.40100000000000002</v>
      </c>
      <c r="D725" t="s">
        <v>38</v>
      </c>
      <c r="E725">
        <f t="shared" si="178"/>
        <v>179</v>
      </c>
      <c r="F725">
        <f t="shared" si="176"/>
        <v>71.779000000000011</v>
      </c>
    </row>
    <row r="726" spans="1:6" x14ac:dyDescent="0.25">
      <c r="A726" t="str">
        <f t="shared" si="177"/>
        <v>Hari Khalsa</v>
      </c>
      <c r="C726">
        <v>3.7999999999999999E-2</v>
      </c>
      <c r="D726" t="s">
        <v>92</v>
      </c>
      <c r="E726">
        <f t="shared" si="178"/>
        <v>179</v>
      </c>
      <c r="F726">
        <f t="shared" si="176"/>
        <v>6.8019999999999996</v>
      </c>
    </row>
    <row r="727" spans="1:6" x14ac:dyDescent="0.25">
      <c r="A727" t="str">
        <f t="shared" si="177"/>
        <v>Hari Khalsa</v>
      </c>
      <c r="E727">
        <f t="shared" si="178"/>
        <v>179</v>
      </c>
      <c r="F727">
        <f t="shared" si="176"/>
        <v>0</v>
      </c>
    </row>
    <row r="728" spans="1:6" x14ac:dyDescent="0.25">
      <c r="A728" t="str">
        <f t="shared" si="177"/>
        <v>Hari Khalsa</v>
      </c>
      <c r="B728" t="s">
        <v>236</v>
      </c>
      <c r="E728">
        <v>34066</v>
      </c>
      <c r="F728">
        <f t="shared" si="176"/>
        <v>0</v>
      </c>
    </row>
    <row r="729" spans="1:6" x14ac:dyDescent="0.25">
      <c r="A729" t="str">
        <f t="shared" si="177"/>
        <v>Hari Khalsa</v>
      </c>
      <c r="E729">
        <f t="shared" ref="E729:E749" si="179">E728</f>
        <v>34066</v>
      </c>
      <c r="F729">
        <f t="shared" si="176"/>
        <v>0</v>
      </c>
    </row>
    <row r="730" spans="1:6" x14ac:dyDescent="0.25">
      <c r="A730" t="str">
        <f t="shared" si="177"/>
        <v>Hari Khalsa</v>
      </c>
      <c r="C730">
        <v>7.0000000000000001E-3</v>
      </c>
      <c r="D730" t="s">
        <v>128</v>
      </c>
      <c r="E730">
        <f t="shared" si="179"/>
        <v>34066</v>
      </c>
      <c r="F730">
        <f t="shared" si="176"/>
        <v>238.46200000000002</v>
      </c>
    </row>
    <row r="731" spans="1:6" x14ac:dyDescent="0.25">
      <c r="A731" t="str">
        <f t="shared" si="177"/>
        <v>Hari Khalsa</v>
      </c>
      <c r="C731">
        <v>0</v>
      </c>
      <c r="D731" t="s">
        <v>237</v>
      </c>
      <c r="E731">
        <f t="shared" si="179"/>
        <v>34066</v>
      </c>
      <c r="F731">
        <f t="shared" si="176"/>
        <v>0</v>
      </c>
    </row>
    <row r="732" spans="1:6" x14ac:dyDescent="0.25">
      <c r="A732" t="str">
        <f t="shared" si="177"/>
        <v>Hari Khalsa</v>
      </c>
      <c r="C732">
        <v>0</v>
      </c>
      <c r="D732" t="s">
        <v>35</v>
      </c>
      <c r="E732">
        <f t="shared" si="179"/>
        <v>34066</v>
      </c>
      <c r="F732">
        <f t="shared" si="176"/>
        <v>0</v>
      </c>
    </row>
    <row r="733" spans="1:6" x14ac:dyDescent="0.25">
      <c r="A733" t="str">
        <f t="shared" si="177"/>
        <v>Hari Khalsa</v>
      </c>
      <c r="C733">
        <v>2E-3</v>
      </c>
      <c r="D733" t="s">
        <v>131</v>
      </c>
      <c r="E733">
        <f t="shared" si="179"/>
        <v>34066</v>
      </c>
      <c r="F733">
        <f t="shared" si="176"/>
        <v>68.132000000000005</v>
      </c>
    </row>
    <row r="734" spans="1:6" x14ac:dyDescent="0.25">
      <c r="A734" t="str">
        <f t="shared" si="177"/>
        <v>Hari Khalsa</v>
      </c>
      <c r="C734">
        <v>0</v>
      </c>
      <c r="D734" t="s">
        <v>132</v>
      </c>
      <c r="E734">
        <f t="shared" si="179"/>
        <v>34066</v>
      </c>
      <c r="F734">
        <f t="shared" si="176"/>
        <v>0</v>
      </c>
    </row>
    <row r="735" spans="1:6" x14ac:dyDescent="0.25">
      <c r="A735" t="str">
        <f t="shared" si="177"/>
        <v>Hari Khalsa</v>
      </c>
      <c r="C735">
        <v>2.4E-2</v>
      </c>
      <c r="D735" t="s">
        <v>21</v>
      </c>
      <c r="E735">
        <f t="shared" si="179"/>
        <v>34066</v>
      </c>
      <c r="F735">
        <f t="shared" si="176"/>
        <v>817.58400000000006</v>
      </c>
    </row>
    <row r="736" spans="1:6" x14ac:dyDescent="0.25">
      <c r="A736" t="str">
        <f t="shared" si="177"/>
        <v>Hari Khalsa</v>
      </c>
      <c r="C736">
        <v>0.21199999999999999</v>
      </c>
      <c r="D736" t="s">
        <v>169</v>
      </c>
      <c r="E736">
        <f t="shared" si="179"/>
        <v>34066</v>
      </c>
      <c r="F736">
        <f t="shared" si="176"/>
        <v>7221.9920000000002</v>
      </c>
    </row>
    <row r="737" spans="1:6" x14ac:dyDescent="0.25">
      <c r="A737" t="str">
        <f t="shared" si="177"/>
        <v>Hari Khalsa</v>
      </c>
      <c r="C737">
        <v>6.3E-2</v>
      </c>
      <c r="D737" t="s">
        <v>238</v>
      </c>
      <c r="E737">
        <f t="shared" si="179"/>
        <v>34066</v>
      </c>
      <c r="F737">
        <f t="shared" si="176"/>
        <v>2146.1579999999999</v>
      </c>
    </row>
    <row r="738" spans="1:6" x14ac:dyDescent="0.25">
      <c r="A738" t="str">
        <f t="shared" si="177"/>
        <v>Hari Khalsa</v>
      </c>
      <c r="C738">
        <v>0.17599999999999999</v>
      </c>
      <c r="D738" t="s">
        <v>133</v>
      </c>
      <c r="E738">
        <f t="shared" si="179"/>
        <v>34066</v>
      </c>
      <c r="F738">
        <f t="shared" si="176"/>
        <v>5995.616</v>
      </c>
    </row>
    <row r="739" spans="1:6" x14ac:dyDescent="0.25">
      <c r="A739" t="str">
        <f t="shared" si="177"/>
        <v>Hari Khalsa</v>
      </c>
      <c r="C739">
        <v>0</v>
      </c>
      <c r="D739" t="s">
        <v>134</v>
      </c>
      <c r="E739">
        <f t="shared" si="179"/>
        <v>34066</v>
      </c>
      <c r="F739">
        <f t="shared" si="176"/>
        <v>0</v>
      </c>
    </row>
    <row r="740" spans="1:6" x14ac:dyDescent="0.25">
      <c r="A740" t="str">
        <f t="shared" si="177"/>
        <v>Hari Khalsa</v>
      </c>
      <c r="C740">
        <v>1.4999999999999999E-2</v>
      </c>
      <c r="D740" t="s">
        <v>23</v>
      </c>
      <c r="E740">
        <f t="shared" si="179"/>
        <v>34066</v>
      </c>
      <c r="F740">
        <f t="shared" si="176"/>
        <v>510.99</v>
      </c>
    </row>
    <row r="741" spans="1:6" x14ac:dyDescent="0.25">
      <c r="A741" t="str">
        <f t="shared" si="177"/>
        <v>Hari Khalsa</v>
      </c>
      <c r="C741">
        <v>0.216</v>
      </c>
      <c r="D741" t="s">
        <v>135</v>
      </c>
      <c r="E741">
        <f t="shared" si="179"/>
        <v>34066</v>
      </c>
      <c r="F741">
        <f t="shared" si="176"/>
        <v>7358.2560000000003</v>
      </c>
    </row>
    <row r="742" spans="1:6" x14ac:dyDescent="0.25">
      <c r="A742" t="str">
        <f t="shared" si="177"/>
        <v>Hari Khalsa</v>
      </c>
      <c r="C742">
        <v>6.2E-2</v>
      </c>
      <c r="D742" t="s">
        <v>136</v>
      </c>
      <c r="E742">
        <f t="shared" si="179"/>
        <v>34066</v>
      </c>
      <c r="F742">
        <f t="shared" si="176"/>
        <v>2112.0920000000001</v>
      </c>
    </row>
    <row r="743" spans="1:6" x14ac:dyDescent="0.25">
      <c r="A743" t="str">
        <f t="shared" si="177"/>
        <v>Hari Khalsa</v>
      </c>
      <c r="C743">
        <v>0.21199999999999999</v>
      </c>
      <c r="D743" t="s">
        <v>137</v>
      </c>
      <c r="E743">
        <f t="shared" si="179"/>
        <v>34066</v>
      </c>
      <c r="F743">
        <f t="shared" si="176"/>
        <v>7221.9920000000002</v>
      </c>
    </row>
    <row r="744" spans="1:6" x14ac:dyDescent="0.25">
      <c r="A744" t="str">
        <f t="shared" si="177"/>
        <v>Hari Khalsa</v>
      </c>
      <c r="C744">
        <v>2E-3</v>
      </c>
      <c r="D744" t="s">
        <v>38</v>
      </c>
      <c r="E744">
        <f t="shared" si="179"/>
        <v>34066</v>
      </c>
      <c r="F744">
        <f t="shared" si="176"/>
        <v>68.132000000000005</v>
      </c>
    </row>
    <row r="745" spans="1:6" x14ac:dyDescent="0.25">
      <c r="A745" t="str">
        <f t="shared" si="177"/>
        <v>Hari Khalsa</v>
      </c>
      <c r="C745">
        <v>0</v>
      </c>
      <c r="D745" t="s">
        <v>75</v>
      </c>
      <c r="E745">
        <f t="shared" si="179"/>
        <v>34066</v>
      </c>
      <c r="F745">
        <f t="shared" si="176"/>
        <v>0</v>
      </c>
    </row>
    <row r="746" spans="1:6" x14ac:dyDescent="0.25">
      <c r="A746" t="str">
        <f t="shared" si="177"/>
        <v>Hari Khalsa</v>
      </c>
      <c r="C746">
        <v>0</v>
      </c>
      <c r="D746" t="s">
        <v>138</v>
      </c>
      <c r="E746">
        <f t="shared" si="179"/>
        <v>34066</v>
      </c>
      <c r="F746">
        <f t="shared" si="176"/>
        <v>0</v>
      </c>
    </row>
    <row r="747" spans="1:6" x14ac:dyDescent="0.25">
      <c r="A747" t="str">
        <f t="shared" si="177"/>
        <v>Hari Khalsa</v>
      </c>
      <c r="C747">
        <v>0</v>
      </c>
      <c r="D747" t="s">
        <v>14</v>
      </c>
      <c r="E747">
        <f t="shared" si="179"/>
        <v>34066</v>
      </c>
      <c r="F747">
        <f t="shared" si="176"/>
        <v>0</v>
      </c>
    </row>
    <row r="748" spans="1:6" x14ac:dyDescent="0.25">
      <c r="A748" t="str">
        <f t="shared" si="177"/>
        <v>Hari Khalsa</v>
      </c>
      <c r="C748">
        <v>1E-3</v>
      </c>
      <c r="D748" t="s">
        <v>52</v>
      </c>
      <c r="E748">
        <f t="shared" si="179"/>
        <v>34066</v>
      </c>
      <c r="F748">
        <f t="shared" si="176"/>
        <v>34.066000000000003</v>
      </c>
    </row>
    <row r="749" spans="1:6" x14ac:dyDescent="0.25">
      <c r="A749" t="s">
        <v>448</v>
      </c>
      <c r="E749">
        <f t="shared" si="179"/>
        <v>34066</v>
      </c>
      <c r="F749">
        <f t="shared" si="176"/>
        <v>0</v>
      </c>
    </row>
    <row r="750" spans="1:6" x14ac:dyDescent="0.25">
      <c r="A750" t="str">
        <f t="shared" ref="A750:A781" si="180">A749</f>
        <v>Jason Rassi</v>
      </c>
      <c r="B750" t="s">
        <v>241</v>
      </c>
      <c r="E750">
        <v>736</v>
      </c>
      <c r="F750">
        <f t="shared" si="176"/>
        <v>0</v>
      </c>
    </row>
    <row r="751" spans="1:6" x14ac:dyDescent="0.25">
      <c r="A751" t="str">
        <f t="shared" si="180"/>
        <v>Jason Rassi</v>
      </c>
      <c r="E751">
        <f t="shared" ref="E751:E757" si="181">E750</f>
        <v>736</v>
      </c>
      <c r="F751">
        <f t="shared" si="176"/>
        <v>0</v>
      </c>
    </row>
    <row r="752" spans="1:6" x14ac:dyDescent="0.25">
      <c r="A752" t="str">
        <f t="shared" si="180"/>
        <v>Jason Rassi</v>
      </c>
      <c r="C752">
        <v>0.04</v>
      </c>
      <c r="D752" t="s">
        <v>104</v>
      </c>
      <c r="E752">
        <f t="shared" si="181"/>
        <v>736</v>
      </c>
      <c r="F752">
        <f t="shared" si="176"/>
        <v>29.44</v>
      </c>
    </row>
    <row r="753" spans="1:6" x14ac:dyDescent="0.25">
      <c r="A753" t="str">
        <f t="shared" si="180"/>
        <v>Jason Rassi</v>
      </c>
      <c r="C753">
        <v>0.42199999999999999</v>
      </c>
      <c r="D753" t="s">
        <v>129</v>
      </c>
      <c r="E753">
        <f t="shared" si="181"/>
        <v>736</v>
      </c>
      <c r="F753">
        <f t="shared" si="176"/>
        <v>310.59199999999998</v>
      </c>
    </row>
    <row r="754" spans="1:6" x14ac:dyDescent="0.25">
      <c r="A754" t="str">
        <f t="shared" si="180"/>
        <v>Jason Rassi</v>
      </c>
      <c r="C754">
        <v>0.151</v>
      </c>
      <c r="D754" t="s">
        <v>132</v>
      </c>
      <c r="E754">
        <f t="shared" si="181"/>
        <v>736</v>
      </c>
      <c r="F754">
        <f t="shared" si="176"/>
        <v>111.136</v>
      </c>
    </row>
    <row r="755" spans="1:6" x14ac:dyDescent="0.25">
      <c r="A755" t="str">
        <f t="shared" si="180"/>
        <v>Jason Rassi</v>
      </c>
      <c r="C755">
        <v>0.17199999999999999</v>
      </c>
      <c r="D755" t="s">
        <v>108</v>
      </c>
      <c r="E755">
        <f t="shared" si="181"/>
        <v>736</v>
      </c>
      <c r="F755">
        <f t="shared" si="176"/>
        <v>126.59199999999998</v>
      </c>
    </row>
    <row r="756" spans="1:6" x14ac:dyDescent="0.25">
      <c r="A756" t="str">
        <f t="shared" si="180"/>
        <v>Jason Rassi</v>
      </c>
      <c r="C756">
        <v>0.21299999999999999</v>
      </c>
      <c r="D756" t="s">
        <v>75</v>
      </c>
      <c r="E756">
        <f t="shared" si="181"/>
        <v>736</v>
      </c>
      <c r="F756">
        <f t="shared" si="176"/>
        <v>156.768</v>
      </c>
    </row>
    <row r="757" spans="1:6" x14ac:dyDescent="0.25">
      <c r="A757" t="str">
        <f t="shared" si="180"/>
        <v>Jason Rassi</v>
      </c>
      <c r="E757">
        <f t="shared" si="181"/>
        <v>736</v>
      </c>
      <c r="F757">
        <f t="shared" si="176"/>
        <v>0</v>
      </c>
    </row>
    <row r="758" spans="1:6" x14ac:dyDescent="0.25">
      <c r="A758" t="str">
        <f t="shared" si="180"/>
        <v>Jason Rassi</v>
      </c>
      <c r="B758" t="s">
        <v>242</v>
      </c>
      <c r="E758">
        <v>519</v>
      </c>
      <c r="F758">
        <f t="shared" si="176"/>
        <v>0</v>
      </c>
    </row>
    <row r="759" spans="1:6" x14ac:dyDescent="0.25">
      <c r="A759" t="str">
        <f t="shared" si="180"/>
        <v>Jason Rassi</v>
      </c>
      <c r="E759">
        <f t="shared" ref="E759:E762" si="182">E758</f>
        <v>519</v>
      </c>
      <c r="F759">
        <f t="shared" si="176"/>
        <v>0</v>
      </c>
    </row>
    <row r="760" spans="1:6" x14ac:dyDescent="0.25">
      <c r="A760" t="str">
        <f t="shared" si="180"/>
        <v>Jason Rassi</v>
      </c>
      <c r="C760">
        <v>4.0000000000000001E-3</v>
      </c>
      <c r="D760" t="s">
        <v>132</v>
      </c>
      <c r="E760">
        <f t="shared" si="182"/>
        <v>519</v>
      </c>
      <c r="F760">
        <f t="shared" si="176"/>
        <v>2.0760000000000001</v>
      </c>
    </row>
    <row r="761" spans="1:6" x14ac:dyDescent="0.25">
      <c r="A761" t="str">
        <f t="shared" si="180"/>
        <v>Jason Rassi</v>
      </c>
      <c r="C761">
        <v>0.995</v>
      </c>
      <c r="D761" t="s">
        <v>108</v>
      </c>
      <c r="E761">
        <f t="shared" si="182"/>
        <v>519</v>
      </c>
      <c r="F761">
        <f t="shared" si="176"/>
        <v>516.40499999999997</v>
      </c>
    </row>
    <row r="762" spans="1:6" x14ac:dyDescent="0.25">
      <c r="A762" t="str">
        <f t="shared" si="180"/>
        <v>Jason Rassi</v>
      </c>
      <c r="E762">
        <f t="shared" si="182"/>
        <v>519</v>
      </c>
      <c r="F762">
        <f t="shared" si="176"/>
        <v>0</v>
      </c>
    </row>
    <row r="763" spans="1:6" x14ac:dyDescent="0.25">
      <c r="A763" t="str">
        <f t="shared" si="180"/>
        <v>Jason Rassi</v>
      </c>
      <c r="B763" t="s">
        <v>243</v>
      </c>
      <c r="E763">
        <v>2</v>
      </c>
      <c r="F763">
        <f t="shared" si="176"/>
        <v>0</v>
      </c>
    </row>
    <row r="764" spans="1:6" x14ac:dyDescent="0.25">
      <c r="A764" t="str">
        <f t="shared" si="180"/>
        <v>Jason Rassi</v>
      </c>
      <c r="E764">
        <f t="shared" ref="E764:E766" si="183">E763</f>
        <v>2</v>
      </c>
      <c r="F764">
        <f t="shared" si="176"/>
        <v>0</v>
      </c>
    </row>
    <row r="765" spans="1:6" x14ac:dyDescent="0.25">
      <c r="A765" t="str">
        <f t="shared" si="180"/>
        <v>Jason Rassi</v>
      </c>
      <c r="C765">
        <v>1</v>
      </c>
      <c r="D765" t="s">
        <v>92</v>
      </c>
      <c r="E765">
        <f t="shared" si="183"/>
        <v>2</v>
      </c>
      <c r="F765">
        <f t="shared" si="176"/>
        <v>2</v>
      </c>
    </row>
    <row r="766" spans="1:6" x14ac:dyDescent="0.25">
      <c r="A766" t="str">
        <f t="shared" si="180"/>
        <v>Jason Rassi</v>
      </c>
      <c r="E766">
        <f t="shared" si="183"/>
        <v>2</v>
      </c>
      <c r="F766">
        <f t="shared" si="176"/>
        <v>0</v>
      </c>
    </row>
    <row r="767" spans="1:6" x14ac:dyDescent="0.25">
      <c r="A767" t="str">
        <f t="shared" si="180"/>
        <v>Jason Rassi</v>
      </c>
      <c r="B767" t="s">
        <v>244</v>
      </c>
      <c r="E767">
        <v>53</v>
      </c>
      <c r="F767">
        <f t="shared" si="176"/>
        <v>0</v>
      </c>
    </row>
    <row r="768" spans="1:6" x14ac:dyDescent="0.25">
      <c r="A768" t="str">
        <f t="shared" si="180"/>
        <v>Jason Rassi</v>
      </c>
      <c r="E768">
        <f t="shared" ref="E768:E770" si="184">E767</f>
        <v>53</v>
      </c>
      <c r="F768">
        <f t="shared" si="176"/>
        <v>0</v>
      </c>
    </row>
    <row r="769" spans="1:6" x14ac:dyDescent="0.25">
      <c r="A769" t="str">
        <f t="shared" si="180"/>
        <v>Jason Rassi</v>
      </c>
      <c r="C769">
        <v>1</v>
      </c>
      <c r="D769" t="s">
        <v>10</v>
      </c>
      <c r="E769">
        <f t="shared" si="184"/>
        <v>53</v>
      </c>
      <c r="F769">
        <f t="shared" si="176"/>
        <v>53</v>
      </c>
    </row>
    <row r="770" spans="1:6" x14ac:dyDescent="0.25">
      <c r="A770" t="str">
        <f t="shared" si="180"/>
        <v>Jason Rassi</v>
      </c>
      <c r="E770">
        <f t="shared" si="184"/>
        <v>53</v>
      </c>
      <c r="F770">
        <f t="shared" si="176"/>
        <v>0</v>
      </c>
    </row>
    <row r="771" spans="1:6" x14ac:dyDescent="0.25">
      <c r="A771" t="str">
        <f t="shared" si="180"/>
        <v>Jason Rassi</v>
      </c>
      <c r="B771" t="s">
        <v>245</v>
      </c>
      <c r="E771">
        <v>8</v>
      </c>
      <c r="F771">
        <f t="shared" ref="F771:F834" si="185">E771*C771</f>
        <v>0</v>
      </c>
    </row>
    <row r="772" spans="1:6" x14ac:dyDescent="0.25">
      <c r="A772" t="str">
        <f t="shared" si="180"/>
        <v>Jason Rassi</v>
      </c>
      <c r="E772">
        <f t="shared" ref="E772:E774" si="186">E771</f>
        <v>8</v>
      </c>
      <c r="F772">
        <f t="shared" si="185"/>
        <v>0</v>
      </c>
    </row>
    <row r="773" spans="1:6" x14ac:dyDescent="0.25">
      <c r="A773" t="str">
        <f t="shared" si="180"/>
        <v>Jason Rassi</v>
      </c>
      <c r="C773">
        <v>1</v>
      </c>
      <c r="D773" t="s">
        <v>157</v>
      </c>
      <c r="E773">
        <f t="shared" si="186"/>
        <v>8</v>
      </c>
      <c r="F773">
        <f t="shared" si="185"/>
        <v>8</v>
      </c>
    </row>
    <row r="774" spans="1:6" x14ac:dyDescent="0.25">
      <c r="A774" t="str">
        <f t="shared" si="180"/>
        <v>Jason Rassi</v>
      </c>
      <c r="E774">
        <f t="shared" si="186"/>
        <v>8</v>
      </c>
      <c r="F774">
        <f t="shared" si="185"/>
        <v>0</v>
      </c>
    </row>
    <row r="775" spans="1:6" x14ac:dyDescent="0.25">
      <c r="A775" t="str">
        <f t="shared" si="180"/>
        <v>Jason Rassi</v>
      </c>
      <c r="B775" t="s">
        <v>246</v>
      </c>
      <c r="E775">
        <v>4</v>
      </c>
      <c r="F775">
        <f t="shared" si="185"/>
        <v>0</v>
      </c>
    </row>
    <row r="776" spans="1:6" x14ac:dyDescent="0.25">
      <c r="A776" t="str">
        <f t="shared" si="180"/>
        <v>Jason Rassi</v>
      </c>
      <c r="E776">
        <f t="shared" ref="E776:E778" si="187">E775</f>
        <v>4</v>
      </c>
      <c r="F776">
        <f t="shared" si="185"/>
        <v>0</v>
      </c>
    </row>
    <row r="777" spans="1:6" x14ac:dyDescent="0.25">
      <c r="A777" t="str">
        <f t="shared" si="180"/>
        <v>Jason Rassi</v>
      </c>
      <c r="C777">
        <v>1</v>
      </c>
      <c r="D777" t="s">
        <v>104</v>
      </c>
      <c r="E777">
        <f t="shared" si="187"/>
        <v>4</v>
      </c>
      <c r="F777">
        <f t="shared" si="185"/>
        <v>4</v>
      </c>
    </row>
    <row r="778" spans="1:6" x14ac:dyDescent="0.25">
      <c r="A778" t="str">
        <f t="shared" si="180"/>
        <v>Jason Rassi</v>
      </c>
      <c r="E778">
        <f t="shared" si="187"/>
        <v>4</v>
      </c>
      <c r="F778">
        <f t="shared" si="185"/>
        <v>0</v>
      </c>
    </row>
    <row r="779" spans="1:6" x14ac:dyDescent="0.25">
      <c r="A779" t="str">
        <f t="shared" si="180"/>
        <v>Jason Rassi</v>
      </c>
      <c r="B779" t="s">
        <v>247</v>
      </c>
      <c r="E779">
        <v>2</v>
      </c>
      <c r="F779">
        <f t="shared" si="185"/>
        <v>0</v>
      </c>
    </row>
    <row r="780" spans="1:6" x14ac:dyDescent="0.25">
      <c r="A780" t="str">
        <f t="shared" si="180"/>
        <v>Jason Rassi</v>
      </c>
      <c r="E780">
        <f t="shared" ref="E780:E782" si="188">E779</f>
        <v>2</v>
      </c>
      <c r="F780">
        <f t="shared" si="185"/>
        <v>0</v>
      </c>
    </row>
    <row r="781" spans="1:6" x14ac:dyDescent="0.25">
      <c r="A781" t="str">
        <f t="shared" si="180"/>
        <v>Jason Rassi</v>
      </c>
      <c r="C781">
        <v>1</v>
      </c>
      <c r="D781" t="s">
        <v>38</v>
      </c>
      <c r="E781">
        <f t="shared" si="188"/>
        <v>2</v>
      </c>
      <c r="F781">
        <f t="shared" si="185"/>
        <v>2</v>
      </c>
    </row>
    <row r="782" spans="1:6" x14ac:dyDescent="0.25">
      <c r="A782" t="s">
        <v>449</v>
      </c>
      <c r="E782">
        <f t="shared" si="188"/>
        <v>2</v>
      </c>
      <c r="F782">
        <f t="shared" si="185"/>
        <v>0</v>
      </c>
    </row>
    <row r="783" spans="1:6" x14ac:dyDescent="0.25">
      <c r="A783" t="str">
        <f t="shared" ref="A783:A786" si="189">A782</f>
        <v>Jim OLeary</v>
      </c>
      <c r="B783" t="s">
        <v>250</v>
      </c>
      <c r="E783">
        <v>18</v>
      </c>
      <c r="F783">
        <f t="shared" si="185"/>
        <v>0</v>
      </c>
    </row>
    <row r="784" spans="1:6" x14ac:dyDescent="0.25">
      <c r="A784" t="str">
        <f t="shared" si="189"/>
        <v>Jim OLeary</v>
      </c>
      <c r="E784">
        <f t="shared" ref="E784:E787" si="190">E783</f>
        <v>18</v>
      </c>
      <c r="F784">
        <f t="shared" si="185"/>
        <v>0</v>
      </c>
    </row>
    <row r="785" spans="1:6" x14ac:dyDescent="0.25">
      <c r="A785" t="str">
        <f t="shared" si="189"/>
        <v>Jim OLeary</v>
      </c>
      <c r="C785">
        <v>0.78</v>
      </c>
      <c r="D785" t="s">
        <v>104</v>
      </c>
      <c r="E785">
        <f t="shared" si="190"/>
        <v>18</v>
      </c>
      <c r="F785">
        <f t="shared" si="185"/>
        <v>14.040000000000001</v>
      </c>
    </row>
    <row r="786" spans="1:6" x14ac:dyDescent="0.25">
      <c r="A786" t="str">
        <f t="shared" si="189"/>
        <v>Jim OLeary</v>
      </c>
      <c r="C786">
        <v>0.219</v>
      </c>
      <c r="D786" t="s">
        <v>11</v>
      </c>
      <c r="E786">
        <f t="shared" si="190"/>
        <v>18</v>
      </c>
      <c r="F786">
        <f t="shared" si="185"/>
        <v>3.9420000000000002</v>
      </c>
    </row>
    <row r="787" spans="1:6" x14ac:dyDescent="0.25">
      <c r="A787" t="s">
        <v>450</v>
      </c>
      <c r="E787">
        <f t="shared" si="190"/>
        <v>18</v>
      </c>
      <c r="F787">
        <f t="shared" si="185"/>
        <v>0</v>
      </c>
    </row>
    <row r="788" spans="1:6" x14ac:dyDescent="0.25">
      <c r="A788" t="str">
        <f t="shared" ref="A788:A812" si="191">A787</f>
        <v xml:space="preserve">Jonathan </v>
      </c>
      <c r="B788" t="s">
        <v>252</v>
      </c>
      <c r="E788">
        <v>379</v>
      </c>
      <c r="F788">
        <f t="shared" si="185"/>
        <v>0</v>
      </c>
    </row>
    <row r="789" spans="1:6" x14ac:dyDescent="0.25">
      <c r="A789" t="str">
        <f t="shared" si="191"/>
        <v xml:space="preserve">Jonathan </v>
      </c>
      <c r="E789">
        <f t="shared" ref="E789:E791" si="192">E788</f>
        <v>379</v>
      </c>
      <c r="F789">
        <f t="shared" si="185"/>
        <v>0</v>
      </c>
    </row>
    <row r="790" spans="1:6" x14ac:dyDescent="0.25">
      <c r="A790" t="str">
        <f t="shared" si="191"/>
        <v xml:space="preserve">Jonathan </v>
      </c>
      <c r="C790">
        <v>1</v>
      </c>
      <c r="D790" t="s">
        <v>104</v>
      </c>
      <c r="E790">
        <f t="shared" si="192"/>
        <v>379</v>
      </c>
      <c r="F790">
        <f t="shared" si="185"/>
        <v>379</v>
      </c>
    </row>
    <row r="791" spans="1:6" x14ac:dyDescent="0.25">
      <c r="A791" t="str">
        <f t="shared" si="191"/>
        <v xml:space="preserve">Jonathan </v>
      </c>
      <c r="E791">
        <f t="shared" si="192"/>
        <v>379</v>
      </c>
      <c r="F791">
        <f t="shared" si="185"/>
        <v>0</v>
      </c>
    </row>
    <row r="792" spans="1:6" x14ac:dyDescent="0.25">
      <c r="A792" t="str">
        <f t="shared" si="191"/>
        <v xml:space="preserve">Jonathan </v>
      </c>
      <c r="B792" t="s">
        <v>253</v>
      </c>
      <c r="E792">
        <v>288</v>
      </c>
      <c r="F792">
        <f t="shared" si="185"/>
        <v>0</v>
      </c>
    </row>
    <row r="793" spans="1:6" x14ac:dyDescent="0.25">
      <c r="A793" t="str">
        <f t="shared" si="191"/>
        <v xml:space="preserve">Jonathan </v>
      </c>
      <c r="E793">
        <f t="shared" ref="E793:E799" si="193">E792</f>
        <v>288</v>
      </c>
      <c r="F793">
        <f t="shared" si="185"/>
        <v>0</v>
      </c>
    </row>
    <row r="794" spans="1:6" x14ac:dyDescent="0.25">
      <c r="A794" t="str">
        <f t="shared" si="191"/>
        <v xml:space="preserve">Jonathan </v>
      </c>
      <c r="C794">
        <v>1.4999999999999999E-2</v>
      </c>
      <c r="D794" t="s">
        <v>184</v>
      </c>
      <c r="E794">
        <f t="shared" si="193"/>
        <v>288</v>
      </c>
      <c r="F794">
        <f t="shared" si="185"/>
        <v>4.32</v>
      </c>
    </row>
    <row r="795" spans="1:6" x14ac:dyDescent="0.25">
      <c r="A795" t="str">
        <f t="shared" si="191"/>
        <v xml:space="preserve">Jonathan </v>
      </c>
      <c r="C795">
        <v>0.25600000000000001</v>
      </c>
      <c r="D795" t="s">
        <v>28</v>
      </c>
      <c r="E795">
        <f t="shared" si="193"/>
        <v>288</v>
      </c>
      <c r="F795">
        <f t="shared" si="185"/>
        <v>73.728000000000009</v>
      </c>
    </row>
    <row r="796" spans="1:6" x14ac:dyDescent="0.25">
      <c r="A796" t="str">
        <f t="shared" si="191"/>
        <v xml:space="preserve">Jonathan </v>
      </c>
      <c r="C796">
        <v>0.10199999999999999</v>
      </c>
      <c r="D796" t="s">
        <v>157</v>
      </c>
      <c r="E796">
        <f t="shared" si="193"/>
        <v>288</v>
      </c>
      <c r="F796">
        <f t="shared" si="185"/>
        <v>29.375999999999998</v>
      </c>
    </row>
    <row r="797" spans="1:6" x14ac:dyDescent="0.25">
      <c r="A797" t="str">
        <f t="shared" si="191"/>
        <v xml:space="preserve">Jonathan </v>
      </c>
      <c r="C797">
        <v>0.41199999999999998</v>
      </c>
      <c r="D797" t="s">
        <v>254</v>
      </c>
      <c r="E797">
        <f t="shared" si="193"/>
        <v>288</v>
      </c>
      <c r="F797">
        <f t="shared" si="185"/>
        <v>118.65599999999999</v>
      </c>
    </row>
    <row r="798" spans="1:6" x14ac:dyDescent="0.25">
      <c r="A798" t="str">
        <f t="shared" si="191"/>
        <v xml:space="preserve">Jonathan </v>
      </c>
      <c r="C798">
        <v>0.21199999999999999</v>
      </c>
      <c r="D798" t="s">
        <v>10</v>
      </c>
      <c r="E798">
        <f t="shared" si="193"/>
        <v>288</v>
      </c>
      <c r="F798">
        <f t="shared" si="185"/>
        <v>61.055999999999997</v>
      </c>
    </row>
    <row r="799" spans="1:6" x14ac:dyDescent="0.25">
      <c r="A799" t="str">
        <f t="shared" si="191"/>
        <v xml:space="preserve">Jonathan </v>
      </c>
      <c r="E799">
        <f t="shared" si="193"/>
        <v>288</v>
      </c>
      <c r="F799">
        <f t="shared" si="185"/>
        <v>0</v>
      </c>
    </row>
    <row r="800" spans="1:6" x14ac:dyDescent="0.25">
      <c r="A800" t="str">
        <f t="shared" si="191"/>
        <v xml:space="preserve">Jonathan </v>
      </c>
      <c r="B800" t="s">
        <v>255</v>
      </c>
      <c r="E800">
        <v>376</v>
      </c>
      <c r="F800">
        <f t="shared" si="185"/>
        <v>0</v>
      </c>
    </row>
    <row r="801" spans="1:6" x14ac:dyDescent="0.25">
      <c r="A801" t="str">
        <f t="shared" si="191"/>
        <v xml:space="preserve">Jonathan </v>
      </c>
      <c r="E801">
        <f t="shared" ref="E801:E803" si="194">E800</f>
        <v>376</v>
      </c>
      <c r="F801">
        <f t="shared" si="185"/>
        <v>0</v>
      </c>
    </row>
    <row r="802" spans="1:6" x14ac:dyDescent="0.25">
      <c r="A802" t="str">
        <f t="shared" si="191"/>
        <v xml:space="preserve">Jonathan </v>
      </c>
      <c r="C802">
        <v>1</v>
      </c>
      <c r="D802" t="s">
        <v>104</v>
      </c>
      <c r="E802">
        <f t="shared" si="194"/>
        <v>376</v>
      </c>
      <c r="F802">
        <f t="shared" si="185"/>
        <v>376</v>
      </c>
    </row>
    <row r="803" spans="1:6" x14ac:dyDescent="0.25">
      <c r="A803" t="str">
        <f t="shared" si="191"/>
        <v xml:space="preserve">Jonathan </v>
      </c>
      <c r="E803">
        <f t="shared" si="194"/>
        <v>376</v>
      </c>
      <c r="F803">
        <f t="shared" si="185"/>
        <v>0</v>
      </c>
    </row>
    <row r="804" spans="1:6" x14ac:dyDescent="0.25">
      <c r="A804" t="str">
        <f t="shared" si="191"/>
        <v xml:space="preserve">Jonathan </v>
      </c>
      <c r="B804" t="s">
        <v>256</v>
      </c>
      <c r="E804">
        <v>14</v>
      </c>
      <c r="F804">
        <f t="shared" si="185"/>
        <v>0</v>
      </c>
    </row>
    <row r="805" spans="1:6" x14ac:dyDescent="0.25">
      <c r="A805" t="str">
        <f t="shared" si="191"/>
        <v xml:space="preserve">Jonathan </v>
      </c>
      <c r="E805">
        <f t="shared" ref="E805:E808" si="195">E804</f>
        <v>14</v>
      </c>
      <c r="F805">
        <f t="shared" si="185"/>
        <v>0</v>
      </c>
    </row>
    <row r="806" spans="1:6" x14ac:dyDescent="0.25">
      <c r="A806" t="str">
        <f t="shared" si="191"/>
        <v xml:space="preserve">Jonathan </v>
      </c>
      <c r="C806">
        <v>0.54700000000000004</v>
      </c>
      <c r="D806" t="s">
        <v>217</v>
      </c>
      <c r="E806">
        <f t="shared" si="195"/>
        <v>14</v>
      </c>
      <c r="F806">
        <f t="shared" si="185"/>
        <v>7.6580000000000004</v>
      </c>
    </row>
    <row r="807" spans="1:6" x14ac:dyDescent="0.25">
      <c r="A807" t="str">
        <f t="shared" si="191"/>
        <v xml:space="preserve">Jonathan </v>
      </c>
      <c r="C807">
        <v>0.25700000000000001</v>
      </c>
      <c r="D807" t="s">
        <v>14</v>
      </c>
      <c r="E807">
        <f t="shared" si="195"/>
        <v>14</v>
      </c>
      <c r="F807">
        <f t="shared" si="185"/>
        <v>3.5979999999999999</v>
      </c>
    </row>
    <row r="808" spans="1:6" x14ac:dyDescent="0.25">
      <c r="A808" t="str">
        <f t="shared" si="191"/>
        <v xml:space="preserve">Jonathan </v>
      </c>
      <c r="E808">
        <f t="shared" si="195"/>
        <v>14</v>
      </c>
      <c r="F808">
        <f t="shared" si="185"/>
        <v>0</v>
      </c>
    </row>
    <row r="809" spans="1:6" x14ac:dyDescent="0.25">
      <c r="A809" t="str">
        <f t="shared" si="191"/>
        <v xml:space="preserve">Jonathan </v>
      </c>
      <c r="B809" t="s">
        <v>257</v>
      </c>
      <c r="E809">
        <v>14</v>
      </c>
      <c r="F809">
        <f t="shared" si="185"/>
        <v>0</v>
      </c>
    </row>
    <row r="810" spans="1:6" x14ac:dyDescent="0.25">
      <c r="A810" t="str">
        <f t="shared" si="191"/>
        <v xml:space="preserve">Jonathan </v>
      </c>
      <c r="E810">
        <f t="shared" ref="E810:E813" si="196">E809</f>
        <v>14</v>
      </c>
      <c r="F810">
        <f t="shared" si="185"/>
        <v>0</v>
      </c>
    </row>
    <row r="811" spans="1:6" x14ac:dyDescent="0.25">
      <c r="A811" t="str">
        <f t="shared" si="191"/>
        <v xml:space="preserve">Jonathan </v>
      </c>
      <c r="C811">
        <v>0.54700000000000004</v>
      </c>
      <c r="D811" t="s">
        <v>217</v>
      </c>
      <c r="E811">
        <f t="shared" si="196"/>
        <v>14</v>
      </c>
      <c r="F811">
        <f t="shared" si="185"/>
        <v>7.6580000000000004</v>
      </c>
    </row>
    <row r="812" spans="1:6" x14ac:dyDescent="0.25">
      <c r="A812" t="str">
        <f t="shared" si="191"/>
        <v xml:space="preserve">Jonathan </v>
      </c>
      <c r="C812">
        <v>0.25700000000000001</v>
      </c>
      <c r="D812" t="s">
        <v>14</v>
      </c>
      <c r="E812">
        <f t="shared" si="196"/>
        <v>14</v>
      </c>
      <c r="F812">
        <f t="shared" si="185"/>
        <v>3.5979999999999999</v>
      </c>
    </row>
    <row r="813" spans="1:6" x14ac:dyDescent="0.25">
      <c r="A813" t="s">
        <v>451</v>
      </c>
      <c r="E813">
        <f t="shared" si="196"/>
        <v>14</v>
      </c>
      <c r="F813">
        <f t="shared" si="185"/>
        <v>0</v>
      </c>
    </row>
    <row r="814" spans="1:6" x14ac:dyDescent="0.25">
      <c r="A814" t="str">
        <f t="shared" ref="A814:A822" si="197">A813</f>
        <v>Jonathan Reams</v>
      </c>
      <c r="B814" t="s">
        <v>256</v>
      </c>
      <c r="E814">
        <v>14</v>
      </c>
      <c r="F814">
        <f t="shared" si="185"/>
        <v>0</v>
      </c>
    </row>
    <row r="815" spans="1:6" x14ac:dyDescent="0.25">
      <c r="A815" t="str">
        <f t="shared" si="197"/>
        <v>Jonathan Reams</v>
      </c>
      <c r="E815">
        <f t="shared" ref="E815:E818" si="198">E814</f>
        <v>14</v>
      </c>
      <c r="F815">
        <f t="shared" si="185"/>
        <v>0</v>
      </c>
    </row>
    <row r="816" spans="1:6" x14ac:dyDescent="0.25">
      <c r="A816" t="str">
        <f t="shared" si="197"/>
        <v>Jonathan Reams</v>
      </c>
      <c r="C816">
        <v>0.54700000000000004</v>
      </c>
      <c r="D816" t="s">
        <v>217</v>
      </c>
      <c r="E816">
        <f t="shared" si="198"/>
        <v>14</v>
      </c>
      <c r="F816">
        <f t="shared" si="185"/>
        <v>7.6580000000000004</v>
      </c>
    </row>
    <row r="817" spans="1:6" x14ac:dyDescent="0.25">
      <c r="A817" t="str">
        <f t="shared" si="197"/>
        <v>Jonathan Reams</v>
      </c>
      <c r="C817">
        <v>0.25700000000000001</v>
      </c>
      <c r="D817" t="s">
        <v>14</v>
      </c>
      <c r="E817">
        <f t="shared" si="198"/>
        <v>14</v>
      </c>
      <c r="F817">
        <f t="shared" si="185"/>
        <v>3.5979999999999999</v>
      </c>
    </row>
    <row r="818" spans="1:6" x14ac:dyDescent="0.25">
      <c r="A818" t="str">
        <f t="shared" si="197"/>
        <v>Jonathan Reams</v>
      </c>
      <c r="E818">
        <f t="shared" si="198"/>
        <v>14</v>
      </c>
      <c r="F818">
        <f t="shared" si="185"/>
        <v>0</v>
      </c>
    </row>
    <row r="819" spans="1:6" x14ac:dyDescent="0.25">
      <c r="A819" t="str">
        <f t="shared" si="197"/>
        <v>Jonathan Reams</v>
      </c>
      <c r="B819" t="s">
        <v>257</v>
      </c>
      <c r="E819">
        <v>14</v>
      </c>
      <c r="F819">
        <f t="shared" si="185"/>
        <v>0</v>
      </c>
    </row>
    <row r="820" spans="1:6" x14ac:dyDescent="0.25">
      <c r="A820" t="str">
        <f t="shared" si="197"/>
        <v>Jonathan Reams</v>
      </c>
      <c r="E820">
        <f t="shared" ref="E820:E823" si="199">E819</f>
        <v>14</v>
      </c>
      <c r="F820">
        <f t="shared" si="185"/>
        <v>0</v>
      </c>
    </row>
    <row r="821" spans="1:6" x14ac:dyDescent="0.25">
      <c r="A821" t="str">
        <f t="shared" si="197"/>
        <v>Jonathan Reams</v>
      </c>
      <c r="C821">
        <v>0.54700000000000004</v>
      </c>
      <c r="D821" t="s">
        <v>217</v>
      </c>
      <c r="E821">
        <f t="shared" si="199"/>
        <v>14</v>
      </c>
      <c r="F821">
        <f t="shared" si="185"/>
        <v>7.6580000000000004</v>
      </c>
    </row>
    <row r="822" spans="1:6" x14ac:dyDescent="0.25">
      <c r="A822" t="str">
        <f t="shared" si="197"/>
        <v>Jonathan Reams</v>
      </c>
      <c r="C822">
        <v>0.25700000000000001</v>
      </c>
      <c r="D822" t="s">
        <v>14</v>
      </c>
      <c r="E822">
        <f t="shared" si="199"/>
        <v>14</v>
      </c>
      <c r="F822">
        <f t="shared" si="185"/>
        <v>3.5979999999999999</v>
      </c>
    </row>
    <row r="823" spans="1:6" x14ac:dyDescent="0.25">
      <c r="A823" t="s">
        <v>452</v>
      </c>
      <c r="E823">
        <f t="shared" si="199"/>
        <v>14</v>
      </c>
      <c r="F823">
        <f t="shared" si="185"/>
        <v>0</v>
      </c>
    </row>
    <row r="824" spans="1:6" x14ac:dyDescent="0.25">
      <c r="A824" t="str">
        <f t="shared" ref="A824:A826" si="200">A823</f>
        <v>Justin Case</v>
      </c>
      <c r="B824" t="s">
        <v>261</v>
      </c>
      <c r="E824">
        <v>1</v>
      </c>
      <c r="F824">
        <f t="shared" si="185"/>
        <v>0</v>
      </c>
    </row>
    <row r="825" spans="1:6" x14ac:dyDescent="0.25">
      <c r="A825" t="str">
        <f t="shared" si="200"/>
        <v>Justin Case</v>
      </c>
      <c r="E825">
        <f t="shared" ref="E825:E827" si="201">E824</f>
        <v>1</v>
      </c>
      <c r="F825">
        <f t="shared" si="185"/>
        <v>0</v>
      </c>
    </row>
    <row r="826" spans="1:6" x14ac:dyDescent="0.25">
      <c r="A826" t="str">
        <f t="shared" si="200"/>
        <v>Justin Case</v>
      </c>
      <c r="C826">
        <v>1</v>
      </c>
      <c r="D826" t="s">
        <v>11</v>
      </c>
      <c r="E826">
        <f t="shared" si="201"/>
        <v>1</v>
      </c>
      <c r="F826">
        <f t="shared" si="185"/>
        <v>1</v>
      </c>
    </row>
    <row r="827" spans="1:6" x14ac:dyDescent="0.25">
      <c r="A827" t="s">
        <v>453</v>
      </c>
      <c r="E827">
        <f t="shared" si="201"/>
        <v>1</v>
      </c>
      <c r="F827">
        <f t="shared" si="185"/>
        <v>0</v>
      </c>
    </row>
    <row r="828" spans="1:6" x14ac:dyDescent="0.25">
      <c r="A828" t="str">
        <f t="shared" ref="A828:A859" si="202">A827</f>
        <v>Kaloian Manassiev</v>
      </c>
      <c r="B828" t="s">
        <v>264</v>
      </c>
      <c r="E828">
        <v>17</v>
      </c>
      <c r="F828">
        <f t="shared" si="185"/>
        <v>0</v>
      </c>
    </row>
    <row r="829" spans="1:6" x14ac:dyDescent="0.25">
      <c r="A829" t="str">
        <f t="shared" si="202"/>
        <v>Kaloian Manassiev</v>
      </c>
      <c r="E829">
        <f t="shared" ref="E829:E831" si="203">E828</f>
        <v>17</v>
      </c>
      <c r="F829">
        <f t="shared" si="185"/>
        <v>0</v>
      </c>
    </row>
    <row r="830" spans="1:6" x14ac:dyDescent="0.25">
      <c r="A830" t="str">
        <f t="shared" si="202"/>
        <v>Kaloian Manassiev</v>
      </c>
      <c r="C830">
        <v>1</v>
      </c>
      <c r="D830" t="s">
        <v>38</v>
      </c>
      <c r="E830">
        <f t="shared" si="203"/>
        <v>17</v>
      </c>
      <c r="F830">
        <f t="shared" si="185"/>
        <v>17</v>
      </c>
    </row>
    <row r="831" spans="1:6" x14ac:dyDescent="0.25">
      <c r="A831" t="str">
        <f t="shared" si="202"/>
        <v>Kaloian Manassiev</v>
      </c>
      <c r="E831">
        <f t="shared" si="203"/>
        <v>17</v>
      </c>
      <c r="F831">
        <f t="shared" si="185"/>
        <v>0</v>
      </c>
    </row>
    <row r="832" spans="1:6" x14ac:dyDescent="0.25">
      <c r="A832" t="str">
        <f t="shared" si="202"/>
        <v>Kaloian Manassiev</v>
      </c>
      <c r="B832" t="s">
        <v>265</v>
      </c>
      <c r="E832">
        <v>213</v>
      </c>
      <c r="F832">
        <f t="shared" si="185"/>
        <v>0</v>
      </c>
    </row>
    <row r="833" spans="1:6" x14ac:dyDescent="0.25">
      <c r="A833" t="str">
        <f t="shared" si="202"/>
        <v>Kaloian Manassiev</v>
      </c>
      <c r="E833">
        <f t="shared" ref="E833:E844" si="204">E832</f>
        <v>213</v>
      </c>
      <c r="F833">
        <f t="shared" si="185"/>
        <v>0</v>
      </c>
    </row>
    <row r="834" spans="1:6" x14ac:dyDescent="0.25">
      <c r="A834" t="str">
        <f t="shared" si="202"/>
        <v>Kaloian Manassiev</v>
      </c>
      <c r="C834">
        <v>4.4999999999999998E-2</v>
      </c>
      <c r="D834" t="s">
        <v>117</v>
      </c>
      <c r="E834">
        <f t="shared" si="204"/>
        <v>213</v>
      </c>
      <c r="F834">
        <f t="shared" si="185"/>
        <v>9.5849999999999991</v>
      </c>
    </row>
    <row r="835" spans="1:6" x14ac:dyDescent="0.25">
      <c r="A835" t="str">
        <f t="shared" si="202"/>
        <v>Kaloian Manassiev</v>
      </c>
      <c r="C835">
        <v>3.5999999999999997E-2</v>
      </c>
      <c r="D835" t="s">
        <v>35</v>
      </c>
      <c r="E835">
        <f t="shared" si="204"/>
        <v>213</v>
      </c>
      <c r="F835">
        <f t="shared" ref="F835:F898" si="205">E835*C835</f>
        <v>7.6679999999999993</v>
      </c>
    </row>
    <row r="836" spans="1:6" x14ac:dyDescent="0.25">
      <c r="A836" t="str">
        <f t="shared" si="202"/>
        <v>Kaloian Manassiev</v>
      </c>
      <c r="C836">
        <v>2.7E-2</v>
      </c>
      <c r="D836" t="s">
        <v>47</v>
      </c>
      <c r="E836">
        <f t="shared" si="204"/>
        <v>213</v>
      </c>
      <c r="F836">
        <f t="shared" si="205"/>
        <v>5.7510000000000003</v>
      </c>
    </row>
    <row r="837" spans="1:6" x14ac:dyDescent="0.25">
      <c r="A837" t="str">
        <f t="shared" si="202"/>
        <v>Kaloian Manassiev</v>
      </c>
      <c r="C837">
        <v>0.14699999999999999</v>
      </c>
      <c r="D837" t="s">
        <v>38</v>
      </c>
      <c r="E837">
        <f t="shared" si="204"/>
        <v>213</v>
      </c>
      <c r="F837">
        <f t="shared" si="205"/>
        <v>31.311</v>
      </c>
    </row>
    <row r="838" spans="1:6" x14ac:dyDescent="0.25">
      <c r="A838" t="str">
        <f t="shared" si="202"/>
        <v>Kaloian Manassiev</v>
      </c>
      <c r="C838">
        <v>2.4E-2</v>
      </c>
      <c r="D838" t="s">
        <v>266</v>
      </c>
      <c r="E838">
        <f t="shared" si="204"/>
        <v>213</v>
      </c>
      <c r="F838">
        <f t="shared" si="205"/>
        <v>5.1120000000000001</v>
      </c>
    </row>
    <row r="839" spans="1:6" x14ac:dyDescent="0.25">
      <c r="A839" t="str">
        <f t="shared" si="202"/>
        <v>Kaloian Manassiev</v>
      </c>
      <c r="C839">
        <v>9.5000000000000001E-2</v>
      </c>
      <c r="D839" t="s">
        <v>75</v>
      </c>
      <c r="E839">
        <f t="shared" si="204"/>
        <v>213</v>
      </c>
      <c r="F839">
        <f t="shared" si="205"/>
        <v>20.234999999999999</v>
      </c>
    </row>
    <row r="840" spans="1:6" x14ac:dyDescent="0.25">
      <c r="A840" t="str">
        <f t="shared" si="202"/>
        <v>Kaloian Manassiev</v>
      </c>
      <c r="C840">
        <v>1.2E-2</v>
      </c>
      <c r="D840" t="s">
        <v>138</v>
      </c>
      <c r="E840">
        <f t="shared" si="204"/>
        <v>213</v>
      </c>
      <c r="F840">
        <f t="shared" si="205"/>
        <v>2.556</v>
      </c>
    </row>
    <row r="841" spans="1:6" x14ac:dyDescent="0.25">
      <c r="A841" t="str">
        <f t="shared" si="202"/>
        <v>Kaloian Manassiev</v>
      </c>
      <c r="C841">
        <v>0.56599999999999995</v>
      </c>
      <c r="D841" t="s">
        <v>106</v>
      </c>
      <c r="E841">
        <f t="shared" si="204"/>
        <v>213</v>
      </c>
      <c r="F841">
        <f t="shared" si="205"/>
        <v>120.55799999999999</v>
      </c>
    </row>
    <row r="842" spans="1:6" x14ac:dyDescent="0.25">
      <c r="A842" t="str">
        <f t="shared" si="202"/>
        <v>Kaloian Manassiev</v>
      </c>
      <c r="C842">
        <v>2.7E-2</v>
      </c>
      <c r="D842" t="s">
        <v>11</v>
      </c>
      <c r="E842">
        <f t="shared" si="204"/>
        <v>213</v>
      </c>
      <c r="F842">
        <f t="shared" si="205"/>
        <v>5.7510000000000003</v>
      </c>
    </row>
    <row r="843" spans="1:6" x14ac:dyDescent="0.25">
      <c r="A843" t="str">
        <f t="shared" si="202"/>
        <v>Kaloian Manassiev</v>
      </c>
      <c r="C843">
        <v>1.4999999999999999E-2</v>
      </c>
      <c r="D843" t="s">
        <v>49</v>
      </c>
      <c r="E843">
        <f t="shared" si="204"/>
        <v>213</v>
      </c>
      <c r="F843">
        <f t="shared" si="205"/>
        <v>3.1949999999999998</v>
      </c>
    </row>
    <row r="844" spans="1:6" x14ac:dyDescent="0.25">
      <c r="A844" t="str">
        <f t="shared" si="202"/>
        <v>Kaloian Manassiev</v>
      </c>
      <c r="E844">
        <f t="shared" si="204"/>
        <v>213</v>
      </c>
      <c r="F844">
        <f t="shared" si="205"/>
        <v>0</v>
      </c>
    </row>
    <row r="845" spans="1:6" x14ac:dyDescent="0.25">
      <c r="A845" t="str">
        <f t="shared" si="202"/>
        <v>Kaloian Manassiev</v>
      </c>
      <c r="B845" t="s">
        <v>267</v>
      </c>
      <c r="E845">
        <v>46</v>
      </c>
      <c r="F845">
        <f t="shared" si="205"/>
        <v>0</v>
      </c>
    </row>
    <row r="846" spans="1:6" x14ac:dyDescent="0.25">
      <c r="A846" t="str">
        <f t="shared" si="202"/>
        <v>Kaloian Manassiev</v>
      </c>
      <c r="E846">
        <f t="shared" ref="E846:E849" si="206">E845</f>
        <v>46</v>
      </c>
      <c r="F846">
        <f t="shared" si="205"/>
        <v>0</v>
      </c>
    </row>
    <row r="847" spans="1:6" x14ac:dyDescent="0.25">
      <c r="A847" t="str">
        <f t="shared" si="202"/>
        <v>Kaloian Manassiev</v>
      </c>
      <c r="C847">
        <v>0.32800000000000001</v>
      </c>
      <c r="D847" t="s">
        <v>38</v>
      </c>
      <c r="E847">
        <f t="shared" si="206"/>
        <v>46</v>
      </c>
      <c r="F847">
        <f t="shared" si="205"/>
        <v>15.088000000000001</v>
      </c>
    </row>
    <row r="848" spans="1:6" x14ac:dyDescent="0.25">
      <c r="A848" t="str">
        <f t="shared" si="202"/>
        <v>Kaloian Manassiev</v>
      </c>
      <c r="C848">
        <v>0.67100000000000004</v>
      </c>
      <c r="D848" t="s">
        <v>14</v>
      </c>
      <c r="E848">
        <f t="shared" si="206"/>
        <v>46</v>
      </c>
      <c r="F848">
        <f t="shared" si="205"/>
        <v>30.866000000000003</v>
      </c>
    </row>
    <row r="849" spans="1:6" x14ac:dyDescent="0.25">
      <c r="A849" t="str">
        <f t="shared" si="202"/>
        <v>Kaloian Manassiev</v>
      </c>
      <c r="E849">
        <f t="shared" si="206"/>
        <v>46</v>
      </c>
      <c r="F849">
        <f t="shared" si="205"/>
        <v>0</v>
      </c>
    </row>
    <row r="850" spans="1:6" x14ac:dyDescent="0.25">
      <c r="A850" t="str">
        <f t="shared" si="202"/>
        <v>Kaloian Manassiev</v>
      </c>
      <c r="B850" t="s">
        <v>268</v>
      </c>
      <c r="E850">
        <v>6</v>
      </c>
      <c r="F850">
        <f t="shared" si="205"/>
        <v>0</v>
      </c>
    </row>
    <row r="851" spans="1:6" x14ac:dyDescent="0.25">
      <c r="A851" t="str">
        <f t="shared" si="202"/>
        <v>Kaloian Manassiev</v>
      </c>
      <c r="E851">
        <f t="shared" ref="E851:E853" si="207">E850</f>
        <v>6</v>
      </c>
      <c r="F851">
        <f t="shared" si="205"/>
        <v>0</v>
      </c>
    </row>
    <row r="852" spans="1:6" x14ac:dyDescent="0.25">
      <c r="A852" t="str">
        <f t="shared" si="202"/>
        <v>Kaloian Manassiev</v>
      </c>
      <c r="C852">
        <v>1</v>
      </c>
      <c r="D852" t="s">
        <v>18</v>
      </c>
      <c r="E852">
        <f t="shared" si="207"/>
        <v>6</v>
      </c>
      <c r="F852">
        <f t="shared" si="205"/>
        <v>6</v>
      </c>
    </row>
    <row r="853" spans="1:6" x14ac:dyDescent="0.25">
      <c r="A853" t="str">
        <f t="shared" si="202"/>
        <v>Kaloian Manassiev</v>
      </c>
      <c r="E853">
        <f t="shared" si="207"/>
        <v>6</v>
      </c>
      <c r="F853">
        <f t="shared" si="205"/>
        <v>0</v>
      </c>
    </row>
    <row r="854" spans="1:6" x14ac:dyDescent="0.25">
      <c r="A854" t="str">
        <f t="shared" si="202"/>
        <v>Kaloian Manassiev</v>
      </c>
      <c r="B854" t="s">
        <v>269</v>
      </c>
      <c r="E854">
        <v>231</v>
      </c>
      <c r="F854">
        <f t="shared" si="205"/>
        <v>0</v>
      </c>
    </row>
    <row r="855" spans="1:6" x14ac:dyDescent="0.25">
      <c r="A855" t="str">
        <f t="shared" si="202"/>
        <v>Kaloian Manassiev</v>
      </c>
      <c r="E855">
        <f t="shared" ref="E855:E859" si="208">E854</f>
        <v>231</v>
      </c>
      <c r="F855">
        <f t="shared" si="205"/>
        <v>0</v>
      </c>
    </row>
    <row r="856" spans="1:6" x14ac:dyDescent="0.25">
      <c r="A856" t="str">
        <f t="shared" si="202"/>
        <v>Kaloian Manassiev</v>
      </c>
      <c r="C856">
        <v>7.0000000000000001E-3</v>
      </c>
      <c r="D856" t="s">
        <v>108</v>
      </c>
      <c r="E856">
        <f t="shared" si="208"/>
        <v>231</v>
      </c>
      <c r="F856">
        <f t="shared" si="205"/>
        <v>1.617</v>
      </c>
    </row>
    <row r="857" spans="1:6" x14ac:dyDescent="0.25">
      <c r="A857" t="str">
        <f t="shared" si="202"/>
        <v>Kaloian Manassiev</v>
      </c>
      <c r="C857">
        <v>0.95899999999999996</v>
      </c>
      <c r="D857" t="s">
        <v>61</v>
      </c>
      <c r="E857">
        <f t="shared" si="208"/>
        <v>231</v>
      </c>
      <c r="F857">
        <f t="shared" si="205"/>
        <v>221.529</v>
      </c>
    </row>
    <row r="858" spans="1:6" x14ac:dyDescent="0.25">
      <c r="A858" t="str">
        <f t="shared" si="202"/>
        <v>Kaloian Manassiev</v>
      </c>
      <c r="C858">
        <v>3.3000000000000002E-2</v>
      </c>
      <c r="D858" t="s">
        <v>38</v>
      </c>
      <c r="E858">
        <f t="shared" si="208"/>
        <v>231</v>
      </c>
      <c r="F858">
        <f t="shared" si="205"/>
        <v>7.6230000000000002</v>
      </c>
    </row>
    <row r="859" spans="1:6" x14ac:dyDescent="0.25">
      <c r="A859" t="str">
        <f t="shared" si="202"/>
        <v>Kaloian Manassiev</v>
      </c>
      <c r="E859">
        <f t="shared" si="208"/>
        <v>231</v>
      </c>
      <c r="F859">
        <f t="shared" si="205"/>
        <v>0</v>
      </c>
    </row>
    <row r="860" spans="1:6" x14ac:dyDescent="0.25">
      <c r="A860" t="str">
        <f t="shared" ref="A860:A891" si="209">A859</f>
        <v>Kaloian Manassiev</v>
      </c>
      <c r="B860" t="s">
        <v>270</v>
      </c>
      <c r="E860">
        <v>2</v>
      </c>
      <c r="F860">
        <f t="shared" si="205"/>
        <v>0</v>
      </c>
    </row>
    <row r="861" spans="1:6" x14ac:dyDescent="0.25">
      <c r="A861" t="str">
        <f t="shared" si="209"/>
        <v>Kaloian Manassiev</v>
      </c>
      <c r="E861">
        <f t="shared" ref="E861:E863" si="210">E860</f>
        <v>2</v>
      </c>
      <c r="F861">
        <f t="shared" si="205"/>
        <v>0</v>
      </c>
    </row>
    <row r="862" spans="1:6" x14ac:dyDescent="0.25">
      <c r="A862" t="str">
        <f t="shared" si="209"/>
        <v>Kaloian Manassiev</v>
      </c>
      <c r="C862">
        <v>1</v>
      </c>
      <c r="D862" t="s">
        <v>38</v>
      </c>
      <c r="E862">
        <f t="shared" si="210"/>
        <v>2</v>
      </c>
      <c r="F862">
        <f t="shared" si="205"/>
        <v>2</v>
      </c>
    </row>
    <row r="863" spans="1:6" x14ac:dyDescent="0.25">
      <c r="A863" t="str">
        <f t="shared" si="209"/>
        <v>Kaloian Manassiev</v>
      </c>
      <c r="E863">
        <f t="shared" si="210"/>
        <v>2</v>
      </c>
      <c r="F863">
        <f t="shared" si="205"/>
        <v>0</v>
      </c>
    </row>
    <row r="864" spans="1:6" x14ac:dyDescent="0.25">
      <c r="A864" t="str">
        <f t="shared" si="209"/>
        <v>Kaloian Manassiev</v>
      </c>
      <c r="B864" t="s">
        <v>271</v>
      </c>
      <c r="E864">
        <v>80</v>
      </c>
      <c r="F864">
        <f t="shared" si="205"/>
        <v>0</v>
      </c>
    </row>
    <row r="865" spans="1:6" x14ac:dyDescent="0.25">
      <c r="A865" t="str">
        <f t="shared" si="209"/>
        <v>Kaloian Manassiev</v>
      </c>
      <c r="E865">
        <f t="shared" ref="E865:E871" si="211">E864</f>
        <v>80</v>
      </c>
      <c r="F865">
        <f t="shared" si="205"/>
        <v>0</v>
      </c>
    </row>
    <row r="866" spans="1:6" x14ac:dyDescent="0.25">
      <c r="A866" t="str">
        <f t="shared" si="209"/>
        <v>Kaloian Manassiev</v>
      </c>
      <c r="C866">
        <v>0.64800000000000002</v>
      </c>
      <c r="D866" t="s">
        <v>29</v>
      </c>
      <c r="E866">
        <f t="shared" si="211"/>
        <v>80</v>
      </c>
      <c r="F866">
        <f t="shared" si="205"/>
        <v>51.84</v>
      </c>
    </row>
    <row r="867" spans="1:6" x14ac:dyDescent="0.25">
      <c r="A867" t="str">
        <f t="shared" si="209"/>
        <v>Kaloian Manassiev</v>
      </c>
      <c r="C867">
        <v>0.26200000000000001</v>
      </c>
      <c r="D867" t="s">
        <v>35</v>
      </c>
      <c r="E867">
        <f t="shared" si="211"/>
        <v>80</v>
      </c>
      <c r="F867">
        <f t="shared" si="205"/>
        <v>20.96</v>
      </c>
    </row>
    <row r="868" spans="1:6" x14ac:dyDescent="0.25">
      <c r="A868" t="str">
        <f t="shared" si="209"/>
        <v>Kaloian Manassiev</v>
      </c>
      <c r="C868">
        <v>8.9999999999999993E-3</v>
      </c>
      <c r="D868" t="s">
        <v>61</v>
      </c>
      <c r="E868">
        <f t="shared" si="211"/>
        <v>80</v>
      </c>
      <c r="F868">
        <f t="shared" si="205"/>
        <v>0.72</v>
      </c>
    </row>
    <row r="869" spans="1:6" x14ac:dyDescent="0.25">
      <c r="A869" t="str">
        <f t="shared" si="209"/>
        <v>Kaloian Manassiev</v>
      </c>
      <c r="C869">
        <v>5.6000000000000001E-2</v>
      </c>
      <c r="D869" t="s">
        <v>38</v>
      </c>
      <c r="E869">
        <f t="shared" si="211"/>
        <v>80</v>
      </c>
      <c r="F869">
        <f t="shared" si="205"/>
        <v>4.4800000000000004</v>
      </c>
    </row>
    <row r="870" spans="1:6" x14ac:dyDescent="0.25">
      <c r="A870" t="str">
        <f t="shared" si="209"/>
        <v>Kaloian Manassiev</v>
      </c>
      <c r="C870">
        <v>2.1999999999999999E-2</v>
      </c>
      <c r="D870" t="s">
        <v>138</v>
      </c>
      <c r="E870">
        <f t="shared" si="211"/>
        <v>80</v>
      </c>
      <c r="F870">
        <f t="shared" si="205"/>
        <v>1.7599999999999998</v>
      </c>
    </row>
    <row r="871" spans="1:6" x14ac:dyDescent="0.25">
      <c r="A871" t="str">
        <f t="shared" si="209"/>
        <v>Kaloian Manassiev</v>
      </c>
      <c r="E871">
        <f t="shared" si="211"/>
        <v>80</v>
      </c>
      <c r="F871">
        <f t="shared" si="205"/>
        <v>0</v>
      </c>
    </row>
    <row r="872" spans="1:6" x14ac:dyDescent="0.25">
      <c r="A872" t="str">
        <f t="shared" si="209"/>
        <v>Kaloian Manassiev</v>
      </c>
      <c r="B872" t="s">
        <v>272</v>
      </c>
      <c r="E872">
        <v>227</v>
      </c>
      <c r="F872">
        <f t="shared" si="205"/>
        <v>0</v>
      </c>
    </row>
    <row r="873" spans="1:6" x14ac:dyDescent="0.25">
      <c r="A873" t="str">
        <f t="shared" si="209"/>
        <v>Kaloian Manassiev</v>
      </c>
      <c r="E873">
        <f t="shared" ref="E873:E876" si="212">E872</f>
        <v>227</v>
      </c>
      <c r="F873">
        <f t="shared" si="205"/>
        <v>0</v>
      </c>
    </row>
    <row r="874" spans="1:6" x14ac:dyDescent="0.25">
      <c r="A874" t="str">
        <f t="shared" si="209"/>
        <v>Kaloian Manassiev</v>
      </c>
      <c r="C874">
        <v>0.94299999999999995</v>
      </c>
      <c r="D874" t="s">
        <v>61</v>
      </c>
      <c r="E874">
        <f t="shared" si="212"/>
        <v>227</v>
      </c>
      <c r="F874">
        <f t="shared" si="205"/>
        <v>214.06099999999998</v>
      </c>
    </row>
    <row r="875" spans="1:6" x14ac:dyDescent="0.25">
      <c r="A875" t="str">
        <f t="shared" si="209"/>
        <v>Kaloian Manassiev</v>
      </c>
      <c r="C875">
        <v>5.6000000000000001E-2</v>
      </c>
      <c r="D875" t="s">
        <v>38</v>
      </c>
      <c r="E875">
        <f t="shared" si="212"/>
        <v>227</v>
      </c>
      <c r="F875">
        <f t="shared" si="205"/>
        <v>12.712</v>
      </c>
    </row>
    <row r="876" spans="1:6" x14ac:dyDescent="0.25">
      <c r="A876" t="str">
        <f t="shared" si="209"/>
        <v>Kaloian Manassiev</v>
      </c>
      <c r="E876">
        <f t="shared" si="212"/>
        <v>227</v>
      </c>
      <c r="F876">
        <f t="shared" si="205"/>
        <v>0</v>
      </c>
    </row>
    <row r="877" spans="1:6" x14ac:dyDescent="0.25">
      <c r="A877" t="str">
        <f t="shared" si="209"/>
        <v>Kaloian Manassiev</v>
      </c>
      <c r="B877" t="s">
        <v>273</v>
      </c>
      <c r="E877">
        <v>2</v>
      </c>
      <c r="F877">
        <f t="shared" si="205"/>
        <v>0</v>
      </c>
    </row>
    <row r="878" spans="1:6" x14ac:dyDescent="0.25">
      <c r="A878" t="str">
        <f t="shared" si="209"/>
        <v>Kaloian Manassiev</v>
      </c>
      <c r="E878">
        <f t="shared" ref="E878:E880" si="213">E877</f>
        <v>2</v>
      </c>
      <c r="F878">
        <f t="shared" si="205"/>
        <v>0</v>
      </c>
    </row>
    <row r="879" spans="1:6" x14ac:dyDescent="0.25">
      <c r="A879" t="str">
        <f t="shared" si="209"/>
        <v>Kaloian Manassiev</v>
      </c>
      <c r="C879">
        <v>1</v>
      </c>
      <c r="D879" t="s">
        <v>61</v>
      </c>
      <c r="E879">
        <f t="shared" si="213"/>
        <v>2</v>
      </c>
      <c r="F879">
        <f t="shared" si="205"/>
        <v>2</v>
      </c>
    </row>
    <row r="880" spans="1:6" x14ac:dyDescent="0.25">
      <c r="A880" t="str">
        <f t="shared" si="209"/>
        <v>Kaloian Manassiev</v>
      </c>
      <c r="E880">
        <f t="shared" si="213"/>
        <v>2</v>
      </c>
      <c r="F880">
        <f t="shared" si="205"/>
        <v>0</v>
      </c>
    </row>
    <row r="881" spans="1:6" x14ac:dyDescent="0.25">
      <c r="A881" t="str">
        <f t="shared" si="209"/>
        <v>Kaloian Manassiev</v>
      </c>
      <c r="B881" t="s">
        <v>274</v>
      </c>
      <c r="E881">
        <v>457</v>
      </c>
      <c r="F881">
        <f t="shared" si="205"/>
        <v>0</v>
      </c>
    </row>
    <row r="882" spans="1:6" x14ac:dyDescent="0.25">
      <c r="A882" t="str">
        <f t="shared" si="209"/>
        <v>Kaloian Manassiev</v>
      </c>
      <c r="E882">
        <f t="shared" ref="E882:E894" si="214">E881</f>
        <v>457</v>
      </c>
      <c r="F882">
        <f t="shared" si="205"/>
        <v>0</v>
      </c>
    </row>
    <row r="883" spans="1:6" x14ac:dyDescent="0.25">
      <c r="A883" t="str">
        <f t="shared" si="209"/>
        <v>Kaloian Manassiev</v>
      </c>
      <c r="C883">
        <v>1.6E-2</v>
      </c>
      <c r="D883" t="s">
        <v>237</v>
      </c>
      <c r="E883">
        <f t="shared" si="214"/>
        <v>457</v>
      </c>
      <c r="F883">
        <f t="shared" si="205"/>
        <v>7.3120000000000003</v>
      </c>
    </row>
    <row r="884" spans="1:6" x14ac:dyDescent="0.25">
      <c r="A884" t="str">
        <f t="shared" si="209"/>
        <v>Kaloian Manassiev</v>
      </c>
      <c r="C884">
        <v>0.53100000000000003</v>
      </c>
      <c r="D884" t="s">
        <v>35</v>
      </c>
      <c r="E884">
        <f t="shared" si="214"/>
        <v>457</v>
      </c>
      <c r="F884">
        <f t="shared" si="205"/>
        <v>242.667</v>
      </c>
    </row>
    <row r="885" spans="1:6" x14ac:dyDescent="0.25">
      <c r="A885" t="str">
        <f t="shared" si="209"/>
        <v>Kaloian Manassiev</v>
      </c>
      <c r="C885">
        <v>7.0000000000000001E-3</v>
      </c>
      <c r="D885" t="s">
        <v>129</v>
      </c>
      <c r="E885">
        <f t="shared" si="214"/>
        <v>457</v>
      </c>
      <c r="F885">
        <f t="shared" si="205"/>
        <v>3.1990000000000003</v>
      </c>
    </row>
    <row r="886" spans="1:6" x14ac:dyDescent="0.25">
      <c r="A886" t="str">
        <f t="shared" si="209"/>
        <v>Kaloian Manassiev</v>
      </c>
      <c r="C886">
        <v>2E-3</v>
      </c>
      <c r="D886" t="s">
        <v>46</v>
      </c>
      <c r="E886">
        <f t="shared" si="214"/>
        <v>457</v>
      </c>
      <c r="F886">
        <f t="shared" si="205"/>
        <v>0.91400000000000003</v>
      </c>
    </row>
    <row r="887" spans="1:6" x14ac:dyDescent="0.25">
      <c r="A887" t="str">
        <f t="shared" si="209"/>
        <v>Kaloian Manassiev</v>
      </c>
      <c r="C887">
        <v>0.05</v>
      </c>
      <c r="D887" t="s">
        <v>47</v>
      </c>
      <c r="E887">
        <f t="shared" si="214"/>
        <v>457</v>
      </c>
      <c r="F887">
        <f t="shared" si="205"/>
        <v>22.85</v>
      </c>
    </row>
    <row r="888" spans="1:6" x14ac:dyDescent="0.25">
      <c r="A888" t="str">
        <f t="shared" si="209"/>
        <v>Kaloian Manassiev</v>
      </c>
      <c r="C888">
        <v>0.22</v>
      </c>
      <c r="D888" t="s">
        <v>132</v>
      </c>
      <c r="E888">
        <f t="shared" si="214"/>
        <v>457</v>
      </c>
      <c r="F888">
        <f t="shared" si="205"/>
        <v>100.54</v>
      </c>
    </row>
    <row r="889" spans="1:6" x14ac:dyDescent="0.25">
      <c r="A889" t="str">
        <f t="shared" si="209"/>
        <v>Kaloian Manassiev</v>
      </c>
      <c r="C889">
        <v>5.0000000000000001E-3</v>
      </c>
      <c r="D889" t="s">
        <v>18</v>
      </c>
      <c r="E889">
        <f t="shared" si="214"/>
        <v>457</v>
      </c>
      <c r="F889">
        <f t="shared" si="205"/>
        <v>2.2850000000000001</v>
      </c>
    </row>
    <row r="890" spans="1:6" x14ac:dyDescent="0.25">
      <c r="A890" t="str">
        <f t="shared" si="209"/>
        <v>Kaloian Manassiev</v>
      </c>
      <c r="C890">
        <v>6.4000000000000001E-2</v>
      </c>
      <c r="D890" t="s">
        <v>108</v>
      </c>
      <c r="E890">
        <f t="shared" si="214"/>
        <v>457</v>
      </c>
      <c r="F890">
        <f t="shared" si="205"/>
        <v>29.248000000000001</v>
      </c>
    </row>
    <row r="891" spans="1:6" x14ac:dyDescent="0.25">
      <c r="A891" t="str">
        <f t="shared" si="209"/>
        <v>Kaloian Manassiev</v>
      </c>
      <c r="C891">
        <v>4.1000000000000002E-2</v>
      </c>
      <c r="D891" t="s">
        <v>61</v>
      </c>
      <c r="E891">
        <f t="shared" si="214"/>
        <v>457</v>
      </c>
      <c r="F891">
        <f t="shared" si="205"/>
        <v>18.737000000000002</v>
      </c>
    </row>
    <row r="892" spans="1:6" x14ac:dyDescent="0.25">
      <c r="A892" t="str">
        <f t="shared" ref="A892:A923" si="215">A891</f>
        <v>Kaloian Manassiev</v>
      </c>
      <c r="C892">
        <v>5.3999999999999999E-2</v>
      </c>
      <c r="D892" t="s">
        <v>38</v>
      </c>
      <c r="E892">
        <f t="shared" si="214"/>
        <v>457</v>
      </c>
      <c r="F892">
        <f t="shared" si="205"/>
        <v>24.678000000000001</v>
      </c>
    </row>
    <row r="893" spans="1:6" x14ac:dyDescent="0.25">
      <c r="A893" t="str">
        <f t="shared" si="215"/>
        <v>Kaloian Manassiev</v>
      </c>
      <c r="C893">
        <v>4.0000000000000001E-3</v>
      </c>
      <c r="D893" t="s">
        <v>75</v>
      </c>
      <c r="E893">
        <f t="shared" si="214"/>
        <v>457</v>
      </c>
      <c r="F893">
        <f t="shared" si="205"/>
        <v>1.8280000000000001</v>
      </c>
    </row>
    <row r="894" spans="1:6" x14ac:dyDescent="0.25">
      <c r="A894" t="str">
        <f t="shared" si="215"/>
        <v>Kaloian Manassiev</v>
      </c>
      <c r="E894">
        <f t="shared" si="214"/>
        <v>457</v>
      </c>
      <c r="F894">
        <f t="shared" si="205"/>
        <v>0</v>
      </c>
    </row>
    <row r="895" spans="1:6" x14ac:dyDescent="0.25">
      <c r="A895" t="str">
        <f t="shared" si="215"/>
        <v>Kaloian Manassiev</v>
      </c>
      <c r="B895" t="s">
        <v>275</v>
      </c>
      <c r="E895">
        <v>624</v>
      </c>
      <c r="F895">
        <f t="shared" si="205"/>
        <v>0</v>
      </c>
    </row>
    <row r="896" spans="1:6" x14ac:dyDescent="0.25">
      <c r="A896" t="str">
        <f t="shared" si="215"/>
        <v>Kaloian Manassiev</v>
      </c>
      <c r="E896">
        <f t="shared" ref="E896:E903" si="216">E895</f>
        <v>624</v>
      </c>
      <c r="F896">
        <f t="shared" si="205"/>
        <v>0</v>
      </c>
    </row>
    <row r="897" spans="1:6" x14ac:dyDescent="0.25">
      <c r="A897" t="str">
        <f t="shared" si="215"/>
        <v>Kaloian Manassiev</v>
      </c>
      <c r="C897">
        <v>5.0000000000000001E-3</v>
      </c>
      <c r="D897" t="s">
        <v>237</v>
      </c>
      <c r="E897">
        <f t="shared" si="216"/>
        <v>624</v>
      </c>
      <c r="F897">
        <f t="shared" si="205"/>
        <v>3.12</v>
      </c>
    </row>
    <row r="898" spans="1:6" x14ac:dyDescent="0.25">
      <c r="A898" t="str">
        <f t="shared" si="215"/>
        <v>Kaloian Manassiev</v>
      </c>
      <c r="C898">
        <v>0.01</v>
      </c>
      <c r="D898" t="s">
        <v>35</v>
      </c>
      <c r="E898">
        <f t="shared" si="216"/>
        <v>624</v>
      </c>
      <c r="F898">
        <f t="shared" si="205"/>
        <v>6.24</v>
      </c>
    </row>
    <row r="899" spans="1:6" x14ac:dyDescent="0.25">
      <c r="A899" t="str">
        <f t="shared" si="215"/>
        <v>Kaloian Manassiev</v>
      </c>
      <c r="C899">
        <v>0.625</v>
      </c>
      <c r="D899" t="s">
        <v>61</v>
      </c>
      <c r="E899">
        <f t="shared" si="216"/>
        <v>624</v>
      </c>
      <c r="F899">
        <f t="shared" ref="F899:F962" si="217">E899*C899</f>
        <v>390</v>
      </c>
    </row>
    <row r="900" spans="1:6" x14ac:dyDescent="0.25">
      <c r="A900" t="str">
        <f t="shared" si="215"/>
        <v>Kaloian Manassiev</v>
      </c>
      <c r="C900">
        <v>3.1E-2</v>
      </c>
      <c r="D900" t="s">
        <v>38</v>
      </c>
      <c r="E900">
        <f t="shared" si="216"/>
        <v>624</v>
      </c>
      <c r="F900">
        <f t="shared" si="217"/>
        <v>19.344000000000001</v>
      </c>
    </row>
    <row r="901" spans="1:6" x14ac:dyDescent="0.25">
      <c r="A901" t="str">
        <f t="shared" si="215"/>
        <v>Kaloian Manassiev</v>
      </c>
      <c r="C901">
        <v>0.22600000000000001</v>
      </c>
      <c r="D901" t="s">
        <v>75</v>
      </c>
      <c r="E901">
        <f t="shared" si="216"/>
        <v>624</v>
      </c>
      <c r="F901">
        <f t="shared" si="217"/>
        <v>141.024</v>
      </c>
    </row>
    <row r="902" spans="1:6" x14ac:dyDescent="0.25">
      <c r="A902" t="str">
        <f t="shared" si="215"/>
        <v>Kaloian Manassiev</v>
      </c>
      <c r="C902">
        <v>9.9000000000000005E-2</v>
      </c>
      <c r="D902" t="s">
        <v>138</v>
      </c>
      <c r="E902">
        <f t="shared" si="216"/>
        <v>624</v>
      </c>
      <c r="F902">
        <f t="shared" si="217"/>
        <v>61.776000000000003</v>
      </c>
    </row>
    <row r="903" spans="1:6" x14ac:dyDescent="0.25">
      <c r="A903" t="str">
        <f t="shared" si="215"/>
        <v>Kaloian Manassiev</v>
      </c>
      <c r="E903">
        <f t="shared" si="216"/>
        <v>624</v>
      </c>
      <c r="F903">
        <f t="shared" si="217"/>
        <v>0</v>
      </c>
    </row>
    <row r="904" spans="1:6" x14ac:dyDescent="0.25">
      <c r="A904" t="str">
        <f t="shared" si="215"/>
        <v>Kaloian Manassiev</v>
      </c>
      <c r="B904" t="s">
        <v>276</v>
      </c>
      <c r="E904">
        <v>21</v>
      </c>
      <c r="F904">
        <f t="shared" si="217"/>
        <v>0</v>
      </c>
    </row>
    <row r="905" spans="1:6" x14ac:dyDescent="0.25">
      <c r="A905" t="str">
        <f t="shared" si="215"/>
        <v>Kaloian Manassiev</v>
      </c>
      <c r="E905">
        <f t="shared" ref="E905:E907" si="218">E904</f>
        <v>21</v>
      </c>
      <c r="F905">
        <f t="shared" si="217"/>
        <v>0</v>
      </c>
    </row>
    <row r="906" spans="1:6" x14ac:dyDescent="0.25">
      <c r="A906" t="str">
        <f t="shared" si="215"/>
        <v>Kaloian Manassiev</v>
      </c>
      <c r="C906">
        <v>1</v>
      </c>
      <c r="D906" t="s">
        <v>38</v>
      </c>
      <c r="E906">
        <f t="shared" si="218"/>
        <v>21</v>
      </c>
      <c r="F906">
        <f t="shared" si="217"/>
        <v>21</v>
      </c>
    </row>
    <row r="907" spans="1:6" x14ac:dyDescent="0.25">
      <c r="A907" t="str">
        <f t="shared" si="215"/>
        <v>Kaloian Manassiev</v>
      </c>
      <c r="E907">
        <f t="shared" si="218"/>
        <v>21</v>
      </c>
      <c r="F907">
        <f t="shared" si="217"/>
        <v>0</v>
      </c>
    </row>
    <row r="908" spans="1:6" x14ac:dyDescent="0.25">
      <c r="A908" t="str">
        <f t="shared" si="215"/>
        <v>Kaloian Manassiev</v>
      </c>
      <c r="B908" t="s">
        <v>277</v>
      </c>
      <c r="E908">
        <v>2748</v>
      </c>
      <c r="F908">
        <f t="shared" si="217"/>
        <v>0</v>
      </c>
    </row>
    <row r="909" spans="1:6" x14ac:dyDescent="0.25">
      <c r="A909" t="str">
        <f t="shared" si="215"/>
        <v>Kaloian Manassiev</v>
      </c>
      <c r="E909">
        <f t="shared" ref="E909:E913" si="219">E908</f>
        <v>2748</v>
      </c>
      <c r="F909">
        <f t="shared" si="217"/>
        <v>0</v>
      </c>
    </row>
    <row r="910" spans="1:6" x14ac:dyDescent="0.25">
      <c r="A910" t="str">
        <f t="shared" si="215"/>
        <v>Kaloian Manassiev</v>
      </c>
      <c r="C910">
        <v>0.499</v>
      </c>
      <c r="D910" t="s">
        <v>106</v>
      </c>
      <c r="E910">
        <f t="shared" si="219"/>
        <v>2748</v>
      </c>
      <c r="F910">
        <f t="shared" si="217"/>
        <v>1371.252</v>
      </c>
    </row>
    <row r="911" spans="1:6" x14ac:dyDescent="0.25">
      <c r="A911" t="str">
        <f t="shared" si="215"/>
        <v>Kaloian Manassiev</v>
      </c>
      <c r="C911">
        <v>0.499</v>
      </c>
      <c r="D911" t="s">
        <v>11</v>
      </c>
      <c r="E911">
        <f t="shared" si="219"/>
        <v>2748</v>
      </c>
      <c r="F911">
        <f t="shared" si="217"/>
        <v>1371.252</v>
      </c>
    </row>
    <row r="912" spans="1:6" x14ac:dyDescent="0.25">
      <c r="A912" t="str">
        <f t="shared" si="215"/>
        <v>Kaloian Manassiev</v>
      </c>
      <c r="C912">
        <v>1E-3</v>
      </c>
      <c r="D912" t="s">
        <v>52</v>
      </c>
      <c r="E912">
        <f t="shared" si="219"/>
        <v>2748</v>
      </c>
      <c r="F912">
        <f t="shared" si="217"/>
        <v>2.7480000000000002</v>
      </c>
    </row>
    <row r="913" spans="1:6" x14ac:dyDescent="0.25">
      <c r="A913" t="str">
        <f t="shared" si="215"/>
        <v>Kaloian Manassiev</v>
      </c>
      <c r="E913">
        <f t="shared" si="219"/>
        <v>2748</v>
      </c>
      <c r="F913">
        <f t="shared" si="217"/>
        <v>0</v>
      </c>
    </row>
    <row r="914" spans="1:6" x14ac:dyDescent="0.25">
      <c r="A914" t="str">
        <f t="shared" si="215"/>
        <v>Kaloian Manassiev</v>
      </c>
      <c r="B914" t="s">
        <v>278</v>
      </c>
      <c r="E914">
        <v>2</v>
      </c>
      <c r="F914">
        <f t="shared" si="217"/>
        <v>0</v>
      </c>
    </row>
    <row r="915" spans="1:6" x14ac:dyDescent="0.25">
      <c r="A915" t="str">
        <f t="shared" si="215"/>
        <v>Kaloian Manassiev</v>
      </c>
      <c r="E915">
        <f t="shared" ref="E915:E917" si="220">E914</f>
        <v>2</v>
      </c>
      <c r="F915">
        <f t="shared" si="217"/>
        <v>0</v>
      </c>
    </row>
    <row r="916" spans="1:6" x14ac:dyDescent="0.25">
      <c r="A916" t="str">
        <f t="shared" si="215"/>
        <v>Kaloian Manassiev</v>
      </c>
      <c r="C916">
        <v>1</v>
      </c>
      <c r="D916" t="s">
        <v>279</v>
      </c>
      <c r="E916">
        <f t="shared" si="220"/>
        <v>2</v>
      </c>
      <c r="F916">
        <f t="shared" si="217"/>
        <v>2</v>
      </c>
    </row>
    <row r="917" spans="1:6" x14ac:dyDescent="0.25">
      <c r="A917" t="str">
        <f t="shared" si="215"/>
        <v>Kaloian Manassiev</v>
      </c>
      <c r="E917">
        <f t="shared" si="220"/>
        <v>2</v>
      </c>
      <c r="F917">
        <f t="shared" si="217"/>
        <v>0</v>
      </c>
    </row>
    <row r="918" spans="1:6" x14ac:dyDescent="0.25">
      <c r="A918" t="str">
        <f t="shared" si="215"/>
        <v>Kaloian Manassiev</v>
      </c>
      <c r="B918" t="s">
        <v>280</v>
      </c>
      <c r="E918">
        <v>12</v>
      </c>
      <c r="F918">
        <f t="shared" si="217"/>
        <v>0</v>
      </c>
    </row>
    <row r="919" spans="1:6" x14ac:dyDescent="0.25">
      <c r="A919" t="str">
        <f t="shared" si="215"/>
        <v>Kaloian Manassiev</v>
      </c>
      <c r="E919">
        <f t="shared" ref="E919:E924" si="221">E918</f>
        <v>12</v>
      </c>
      <c r="F919">
        <f t="shared" si="217"/>
        <v>0</v>
      </c>
    </row>
    <row r="920" spans="1:6" x14ac:dyDescent="0.25">
      <c r="A920" t="str">
        <f t="shared" si="215"/>
        <v>Kaloian Manassiev</v>
      </c>
      <c r="C920">
        <v>0.495</v>
      </c>
      <c r="D920" t="s">
        <v>35</v>
      </c>
      <c r="E920">
        <f t="shared" si="221"/>
        <v>12</v>
      </c>
      <c r="F920">
        <f t="shared" si="217"/>
        <v>5.9399999999999995</v>
      </c>
    </row>
    <row r="921" spans="1:6" x14ac:dyDescent="0.25">
      <c r="A921" t="str">
        <f t="shared" si="215"/>
        <v>Kaloian Manassiev</v>
      </c>
      <c r="C921">
        <v>0.16500000000000001</v>
      </c>
      <c r="D921" t="s">
        <v>46</v>
      </c>
      <c r="E921">
        <f t="shared" si="221"/>
        <v>12</v>
      </c>
      <c r="F921">
        <f t="shared" si="217"/>
        <v>1.98</v>
      </c>
    </row>
    <row r="922" spans="1:6" x14ac:dyDescent="0.25">
      <c r="A922" t="str">
        <f t="shared" si="215"/>
        <v>Kaloian Manassiev</v>
      </c>
      <c r="C922">
        <v>0.16500000000000001</v>
      </c>
      <c r="D922" t="s">
        <v>38</v>
      </c>
      <c r="E922">
        <f t="shared" si="221"/>
        <v>12</v>
      </c>
      <c r="F922">
        <f t="shared" si="217"/>
        <v>1.98</v>
      </c>
    </row>
    <row r="923" spans="1:6" x14ac:dyDescent="0.25">
      <c r="A923" t="str">
        <f t="shared" si="215"/>
        <v>Kaloian Manassiev</v>
      </c>
      <c r="C923">
        <v>0.17399999999999999</v>
      </c>
      <c r="D923" t="s">
        <v>279</v>
      </c>
      <c r="E923">
        <f t="shared" si="221"/>
        <v>12</v>
      </c>
      <c r="F923">
        <f t="shared" si="217"/>
        <v>2.0880000000000001</v>
      </c>
    </row>
    <row r="924" spans="1:6" x14ac:dyDescent="0.25">
      <c r="A924" t="s">
        <v>454</v>
      </c>
      <c r="E924">
        <f t="shared" si="221"/>
        <v>12</v>
      </c>
      <c r="F924">
        <f t="shared" si="217"/>
        <v>0</v>
      </c>
    </row>
    <row r="925" spans="1:6" x14ac:dyDescent="0.25">
      <c r="A925" t="str">
        <f t="shared" ref="A925:A926" si="222">A924</f>
        <v>Kamran Khan</v>
      </c>
      <c r="B925" t="s">
        <v>283</v>
      </c>
      <c r="E925">
        <v>42</v>
      </c>
      <c r="F925">
        <f t="shared" si="217"/>
        <v>0</v>
      </c>
    </row>
    <row r="926" spans="1:6" x14ac:dyDescent="0.25">
      <c r="A926" t="str">
        <f t="shared" si="222"/>
        <v>Kamran Khan</v>
      </c>
      <c r="E926">
        <f t="shared" ref="E926:E927" si="223">E925</f>
        <v>42</v>
      </c>
      <c r="F926">
        <f t="shared" si="217"/>
        <v>0</v>
      </c>
    </row>
    <row r="927" spans="1:6" x14ac:dyDescent="0.25">
      <c r="A927" t="s">
        <v>455</v>
      </c>
      <c r="E927">
        <f t="shared" si="223"/>
        <v>42</v>
      </c>
      <c r="F927">
        <f t="shared" si="217"/>
        <v>0</v>
      </c>
    </row>
    <row r="928" spans="1:6" x14ac:dyDescent="0.25">
      <c r="A928" t="str">
        <f t="shared" ref="A928:A947" si="224">A927</f>
        <v>Mark Benvenuto</v>
      </c>
      <c r="B928" t="s">
        <v>286</v>
      </c>
      <c r="E928">
        <v>510</v>
      </c>
      <c r="F928">
        <f t="shared" si="217"/>
        <v>0</v>
      </c>
    </row>
    <row r="929" spans="1:6" x14ac:dyDescent="0.25">
      <c r="A929" t="str">
        <f t="shared" si="224"/>
        <v>Mark Benvenuto</v>
      </c>
      <c r="E929">
        <f t="shared" ref="E929:E935" si="225">E928</f>
        <v>510</v>
      </c>
      <c r="F929">
        <f t="shared" si="217"/>
        <v>0</v>
      </c>
    </row>
    <row r="930" spans="1:6" x14ac:dyDescent="0.25">
      <c r="A930" t="str">
        <f t="shared" si="224"/>
        <v>Mark Benvenuto</v>
      </c>
      <c r="C930">
        <v>2.3E-2</v>
      </c>
      <c r="D930" t="s">
        <v>128</v>
      </c>
      <c r="E930">
        <f t="shared" si="225"/>
        <v>510</v>
      </c>
      <c r="F930">
        <f t="shared" si="217"/>
        <v>11.73</v>
      </c>
    </row>
    <row r="931" spans="1:6" x14ac:dyDescent="0.25">
      <c r="A931" t="str">
        <f t="shared" si="224"/>
        <v>Mark Benvenuto</v>
      </c>
      <c r="C931">
        <v>0.91</v>
      </c>
      <c r="D931" t="s">
        <v>38</v>
      </c>
      <c r="E931">
        <f t="shared" si="225"/>
        <v>510</v>
      </c>
      <c r="F931">
        <f t="shared" si="217"/>
        <v>464.1</v>
      </c>
    </row>
    <row r="932" spans="1:6" x14ac:dyDescent="0.25">
      <c r="A932" t="str">
        <f t="shared" si="224"/>
        <v>Mark Benvenuto</v>
      </c>
      <c r="C932">
        <v>3.6999999999999998E-2</v>
      </c>
      <c r="D932" t="s">
        <v>138</v>
      </c>
      <c r="E932">
        <f t="shared" si="225"/>
        <v>510</v>
      </c>
      <c r="F932">
        <f t="shared" si="217"/>
        <v>18.869999999999997</v>
      </c>
    </row>
    <row r="933" spans="1:6" x14ac:dyDescent="0.25">
      <c r="A933" t="str">
        <f t="shared" si="224"/>
        <v>Mark Benvenuto</v>
      </c>
      <c r="C933">
        <v>1.4E-2</v>
      </c>
      <c r="D933" t="s">
        <v>92</v>
      </c>
      <c r="E933">
        <f t="shared" si="225"/>
        <v>510</v>
      </c>
      <c r="F933">
        <f t="shared" si="217"/>
        <v>7.1400000000000006</v>
      </c>
    </row>
    <row r="934" spans="1:6" x14ac:dyDescent="0.25">
      <c r="A934" t="str">
        <f t="shared" si="224"/>
        <v>Mark Benvenuto</v>
      </c>
      <c r="C934">
        <v>1.4E-2</v>
      </c>
      <c r="D934" t="s">
        <v>50</v>
      </c>
      <c r="E934">
        <f t="shared" si="225"/>
        <v>510</v>
      </c>
      <c r="F934">
        <f t="shared" si="217"/>
        <v>7.1400000000000006</v>
      </c>
    </row>
    <row r="935" spans="1:6" x14ac:dyDescent="0.25">
      <c r="A935" t="str">
        <f t="shared" si="224"/>
        <v>Mark Benvenuto</v>
      </c>
      <c r="E935">
        <f t="shared" si="225"/>
        <v>510</v>
      </c>
      <c r="F935">
        <f t="shared" si="217"/>
        <v>0</v>
      </c>
    </row>
    <row r="936" spans="1:6" x14ac:dyDescent="0.25">
      <c r="A936" t="str">
        <f t="shared" si="224"/>
        <v>Mark Benvenuto</v>
      </c>
      <c r="B936" t="s">
        <v>287</v>
      </c>
      <c r="E936">
        <v>387</v>
      </c>
      <c r="F936">
        <f t="shared" si="217"/>
        <v>0</v>
      </c>
    </row>
    <row r="937" spans="1:6" x14ac:dyDescent="0.25">
      <c r="A937" t="str">
        <f t="shared" si="224"/>
        <v>Mark Benvenuto</v>
      </c>
      <c r="E937">
        <f t="shared" ref="E937:E939" si="226">E936</f>
        <v>387</v>
      </c>
      <c r="F937">
        <f t="shared" si="217"/>
        <v>0</v>
      </c>
    </row>
    <row r="938" spans="1:6" x14ac:dyDescent="0.25">
      <c r="A938" t="str">
        <f t="shared" si="224"/>
        <v>Mark Benvenuto</v>
      </c>
      <c r="C938">
        <v>1</v>
      </c>
      <c r="D938" t="s">
        <v>184</v>
      </c>
      <c r="E938">
        <f t="shared" si="226"/>
        <v>387</v>
      </c>
      <c r="F938">
        <f t="shared" si="217"/>
        <v>387</v>
      </c>
    </row>
    <row r="939" spans="1:6" x14ac:dyDescent="0.25">
      <c r="A939" t="str">
        <f t="shared" si="224"/>
        <v>Mark Benvenuto</v>
      </c>
      <c r="E939">
        <f t="shared" si="226"/>
        <v>387</v>
      </c>
      <c r="F939">
        <f t="shared" si="217"/>
        <v>0</v>
      </c>
    </row>
    <row r="940" spans="1:6" x14ac:dyDescent="0.25">
      <c r="A940" t="str">
        <f t="shared" si="224"/>
        <v>Mark Benvenuto</v>
      </c>
      <c r="B940" t="s">
        <v>288</v>
      </c>
      <c r="E940">
        <v>72</v>
      </c>
      <c r="F940">
        <f t="shared" si="217"/>
        <v>0</v>
      </c>
    </row>
    <row r="941" spans="1:6" x14ac:dyDescent="0.25">
      <c r="A941" t="str">
        <f t="shared" si="224"/>
        <v>Mark Benvenuto</v>
      </c>
      <c r="E941">
        <f t="shared" ref="E941:E944" si="227">E940</f>
        <v>72</v>
      </c>
      <c r="F941">
        <f t="shared" si="217"/>
        <v>0</v>
      </c>
    </row>
    <row r="942" spans="1:6" x14ac:dyDescent="0.25">
      <c r="A942" t="str">
        <f t="shared" si="224"/>
        <v>Mark Benvenuto</v>
      </c>
      <c r="C942">
        <v>6.0999999999999999E-2</v>
      </c>
      <c r="D942" t="s">
        <v>133</v>
      </c>
      <c r="E942">
        <f t="shared" si="227"/>
        <v>72</v>
      </c>
      <c r="F942">
        <f t="shared" si="217"/>
        <v>4.3919999999999995</v>
      </c>
    </row>
    <row r="943" spans="1:6" x14ac:dyDescent="0.25">
      <c r="A943" t="str">
        <f t="shared" si="224"/>
        <v>Mark Benvenuto</v>
      </c>
      <c r="C943">
        <v>0.93799999999999994</v>
      </c>
      <c r="D943" t="s">
        <v>14</v>
      </c>
      <c r="E943">
        <f t="shared" si="227"/>
        <v>72</v>
      </c>
      <c r="F943">
        <f t="shared" si="217"/>
        <v>67.536000000000001</v>
      </c>
    </row>
    <row r="944" spans="1:6" x14ac:dyDescent="0.25">
      <c r="A944" t="str">
        <f t="shared" si="224"/>
        <v>Mark Benvenuto</v>
      </c>
      <c r="E944">
        <f t="shared" si="227"/>
        <v>72</v>
      </c>
      <c r="F944">
        <f t="shared" si="217"/>
        <v>0</v>
      </c>
    </row>
    <row r="945" spans="1:6" x14ac:dyDescent="0.25">
      <c r="A945" t="str">
        <f t="shared" si="224"/>
        <v>Mark Benvenuto</v>
      </c>
      <c r="B945" t="s">
        <v>289</v>
      </c>
      <c r="E945">
        <v>6</v>
      </c>
      <c r="F945">
        <f t="shared" si="217"/>
        <v>0</v>
      </c>
    </row>
    <row r="946" spans="1:6" x14ac:dyDescent="0.25">
      <c r="A946" t="str">
        <f t="shared" si="224"/>
        <v>Mark Benvenuto</v>
      </c>
      <c r="E946">
        <f t="shared" ref="E946:E948" si="228">E945</f>
        <v>6</v>
      </c>
      <c r="F946">
        <f t="shared" si="217"/>
        <v>0</v>
      </c>
    </row>
    <row r="947" spans="1:6" x14ac:dyDescent="0.25">
      <c r="A947" t="str">
        <f t="shared" si="224"/>
        <v>Mark Benvenuto</v>
      </c>
      <c r="C947">
        <v>1</v>
      </c>
      <c r="D947" t="s">
        <v>184</v>
      </c>
      <c r="E947">
        <f t="shared" si="228"/>
        <v>6</v>
      </c>
      <c r="F947">
        <f t="shared" si="217"/>
        <v>6</v>
      </c>
    </row>
    <row r="948" spans="1:6" x14ac:dyDescent="0.25">
      <c r="A948" t="s">
        <v>456</v>
      </c>
      <c r="E948">
        <f t="shared" si="228"/>
        <v>6</v>
      </c>
      <c r="F948">
        <f t="shared" si="217"/>
        <v>0</v>
      </c>
    </row>
    <row r="949" spans="1:6" x14ac:dyDescent="0.25">
      <c r="A949" t="str">
        <f t="shared" ref="A949:A951" si="229">A948</f>
        <v>Markus W.</v>
      </c>
      <c r="B949" t="s">
        <v>292</v>
      </c>
      <c r="E949">
        <v>6</v>
      </c>
      <c r="F949">
        <f t="shared" si="217"/>
        <v>0</v>
      </c>
    </row>
    <row r="950" spans="1:6" x14ac:dyDescent="0.25">
      <c r="A950" t="str">
        <f t="shared" si="229"/>
        <v>Markus W.</v>
      </c>
      <c r="E950">
        <f t="shared" ref="E950:E952" si="230">E949</f>
        <v>6</v>
      </c>
      <c r="F950">
        <f t="shared" si="217"/>
        <v>0</v>
      </c>
    </row>
    <row r="951" spans="1:6" x14ac:dyDescent="0.25">
      <c r="A951" t="str">
        <f t="shared" si="229"/>
        <v>Markus W.</v>
      </c>
      <c r="C951">
        <v>1</v>
      </c>
      <c r="D951" t="s">
        <v>217</v>
      </c>
      <c r="E951">
        <f t="shared" si="230"/>
        <v>6</v>
      </c>
      <c r="F951">
        <f t="shared" si="217"/>
        <v>6</v>
      </c>
    </row>
    <row r="952" spans="1:6" x14ac:dyDescent="0.25">
      <c r="A952" t="s">
        <v>457</v>
      </c>
      <c r="E952">
        <f t="shared" si="230"/>
        <v>6</v>
      </c>
      <c r="F952">
        <f t="shared" si="217"/>
        <v>0</v>
      </c>
    </row>
    <row r="953" spans="1:6" x14ac:dyDescent="0.25">
      <c r="A953" t="str">
        <f t="shared" ref="A953:A993" si="231">A952</f>
        <v>Mathias Stearn</v>
      </c>
      <c r="B953" t="s">
        <v>295</v>
      </c>
      <c r="E953">
        <v>36</v>
      </c>
      <c r="F953">
        <f t="shared" si="217"/>
        <v>0</v>
      </c>
    </row>
    <row r="954" spans="1:6" x14ac:dyDescent="0.25">
      <c r="A954" t="str">
        <f t="shared" si="231"/>
        <v>Mathias Stearn</v>
      </c>
      <c r="E954">
        <f t="shared" ref="E954:E958" si="232">E953</f>
        <v>36</v>
      </c>
      <c r="F954">
        <f t="shared" si="217"/>
        <v>0</v>
      </c>
    </row>
    <row r="955" spans="1:6" x14ac:dyDescent="0.25">
      <c r="A955" t="str">
        <f t="shared" si="231"/>
        <v>Mathias Stearn</v>
      </c>
      <c r="C955">
        <v>0.53900000000000003</v>
      </c>
      <c r="D955" t="s">
        <v>237</v>
      </c>
      <c r="E955">
        <f t="shared" si="232"/>
        <v>36</v>
      </c>
      <c r="F955">
        <f t="shared" si="217"/>
        <v>19.404</v>
      </c>
    </row>
    <row r="956" spans="1:6" x14ac:dyDescent="0.25">
      <c r="A956" t="str">
        <f t="shared" si="231"/>
        <v>Mathias Stearn</v>
      </c>
      <c r="C956">
        <v>0.30399999999999999</v>
      </c>
      <c r="D956" t="s">
        <v>132</v>
      </c>
      <c r="E956">
        <f t="shared" si="232"/>
        <v>36</v>
      </c>
      <c r="F956">
        <f t="shared" si="217"/>
        <v>10.943999999999999</v>
      </c>
    </row>
    <row r="957" spans="1:6" x14ac:dyDescent="0.25">
      <c r="A957" t="str">
        <f t="shared" si="231"/>
        <v>Mathias Stearn</v>
      </c>
      <c r="C957">
        <v>0.155</v>
      </c>
      <c r="D957" t="s">
        <v>38</v>
      </c>
      <c r="E957">
        <f t="shared" si="232"/>
        <v>36</v>
      </c>
      <c r="F957">
        <f t="shared" si="217"/>
        <v>5.58</v>
      </c>
    </row>
    <row r="958" spans="1:6" x14ac:dyDescent="0.25">
      <c r="A958" t="str">
        <f t="shared" si="231"/>
        <v>Mathias Stearn</v>
      </c>
      <c r="E958">
        <f t="shared" si="232"/>
        <v>36</v>
      </c>
      <c r="F958">
        <f t="shared" si="217"/>
        <v>0</v>
      </c>
    </row>
    <row r="959" spans="1:6" x14ac:dyDescent="0.25">
      <c r="A959" t="str">
        <f t="shared" si="231"/>
        <v>Mathias Stearn</v>
      </c>
      <c r="B959" t="s">
        <v>296</v>
      </c>
      <c r="E959">
        <v>53</v>
      </c>
      <c r="F959">
        <f t="shared" si="217"/>
        <v>0</v>
      </c>
    </row>
    <row r="960" spans="1:6" x14ac:dyDescent="0.25">
      <c r="A960" t="str">
        <f t="shared" si="231"/>
        <v>Mathias Stearn</v>
      </c>
      <c r="E960">
        <f t="shared" ref="E960:E962" si="233">E959</f>
        <v>53</v>
      </c>
      <c r="F960">
        <f t="shared" si="217"/>
        <v>0</v>
      </c>
    </row>
    <row r="961" spans="1:6" x14ac:dyDescent="0.25">
      <c r="A961" t="str">
        <f t="shared" si="231"/>
        <v>Mathias Stearn</v>
      </c>
      <c r="C961">
        <v>1</v>
      </c>
      <c r="D961" t="s">
        <v>169</v>
      </c>
      <c r="E961">
        <f t="shared" si="233"/>
        <v>53</v>
      </c>
      <c r="F961">
        <f t="shared" si="217"/>
        <v>53</v>
      </c>
    </row>
    <row r="962" spans="1:6" x14ac:dyDescent="0.25">
      <c r="A962" t="str">
        <f t="shared" si="231"/>
        <v>Mathias Stearn</v>
      </c>
      <c r="E962">
        <f t="shared" si="233"/>
        <v>53</v>
      </c>
      <c r="F962">
        <f t="shared" si="217"/>
        <v>0</v>
      </c>
    </row>
    <row r="963" spans="1:6" x14ac:dyDescent="0.25">
      <c r="A963" t="str">
        <f t="shared" si="231"/>
        <v>Mathias Stearn</v>
      </c>
      <c r="B963" t="s">
        <v>297</v>
      </c>
      <c r="E963">
        <v>333</v>
      </c>
      <c r="F963">
        <f t="shared" ref="F963:F1026" si="234">E963*C963</f>
        <v>0</v>
      </c>
    </row>
    <row r="964" spans="1:6" x14ac:dyDescent="0.25">
      <c r="A964" t="str">
        <f t="shared" si="231"/>
        <v>Mathias Stearn</v>
      </c>
      <c r="E964">
        <f t="shared" ref="E964:E968" si="235">E963</f>
        <v>333</v>
      </c>
      <c r="F964">
        <f t="shared" si="234"/>
        <v>0</v>
      </c>
    </row>
    <row r="965" spans="1:6" x14ac:dyDescent="0.25">
      <c r="A965" t="str">
        <f t="shared" si="231"/>
        <v>Mathias Stearn</v>
      </c>
      <c r="C965">
        <v>6.0000000000000001E-3</v>
      </c>
      <c r="D965" t="s">
        <v>131</v>
      </c>
      <c r="E965">
        <f t="shared" si="235"/>
        <v>333</v>
      </c>
      <c r="F965">
        <f t="shared" si="234"/>
        <v>1.998</v>
      </c>
    </row>
    <row r="966" spans="1:6" x14ac:dyDescent="0.25">
      <c r="A966" t="str">
        <f t="shared" si="231"/>
        <v>Mathias Stearn</v>
      </c>
      <c r="C966">
        <v>0.98099999999999998</v>
      </c>
      <c r="D966" t="s">
        <v>169</v>
      </c>
      <c r="E966">
        <f t="shared" si="235"/>
        <v>333</v>
      </c>
      <c r="F966">
        <f t="shared" si="234"/>
        <v>326.673</v>
      </c>
    </row>
    <row r="967" spans="1:6" x14ac:dyDescent="0.25">
      <c r="A967" t="str">
        <f t="shared" si="231"/>
        <v>Mathias Stearn</v>
      </c>
      <c r="C967">
        <v>1.0999999999999999E-2</v>
      </c>
      <c r="D967" t="s">
        <v>133</v>
      </c>
      <c r="E967">
        <f t="shared" si="235"/>
        <v>333</v>
      </c>
      <c r="F967">
        <f t="shared" si="234"/>
        <v>3.6629999999999998</v>
      </c>
    </row>
    <row r="968" spans="1:6" x14ac:dyDescent="0.25">
      <c r="A968" t="str">
        <f t="shared" si="231"/>
        <v>Mathias Stearn</v>
      </c>
      <c r="E968">
        <f t="shared" si="235"/>
        <v>333</v>
      </c>
      <c r="F968">
        <f t="shared" si="234"/>
        <v>0</v>
      </c>
    </row>
    <row r="969" spans="1:6" x14ac:dyDescent="0.25">
      <c r="A969" t="str">
        <f t="shared" si="231"/>
        <v>Mathias Stearn</v>
      </c>
      <c r="B969" t="s">
        <v>298</v>
      </c>
      <c r="E969">
        <v>45</v>
      </c>
      <c r="F969">
        <f t="shared" si="234"/>
        <v>0</v>
      </c>
    </row>
    <row r="970" spans="1:6" x14ac:dyDescent="0.25">
      <c r="A970" t="str">
        <f t="shared" si="231"/>
        <v>Mathias Stearn</v>
      </c>
      <c r="E970">
        <f t="shared" ref="E970:E973" si="236">E969</f>
        <v>45</v>
      </c>
      <c r="F970">
        <f t="shared" si="234"/>
        <v>0</v>
      </c>
    </row>
    <row r="971" spans="1:6" x14ac:dyDescent="0.25">
      <c r="A971" t="str">
        <f t="shared" si="231"/>
        <v>Mathias Stearn</v>
      </c>
      <c r="C971">
        <v>0.93500000000000005</v>
      </c>
      <c r="D971" t="s">
        <v>128</v>
      </c>
      <c r="E971">
        <f t="shared" si="236"/>
        <v>45</v>
      </c>
      <c r="F971">
        <f t="shared" si="234"/>
        <v>42.075000000000003</v>
      </c>
    </row>
    <row r="972" spans="1:6" x14ac:dyDescent="0.25">
      <c r="A972" t="str">
        <f t="shared" si="231"/>
        <v>Mathias Stearn</v>
      </c>
      <c r="C972">
        <v>6.4000000000000001E-2</v>
      </c>
      <c r="D972" t="s">
        <v>38</v>
      </c>
      <c r="E972">
        <f t="shared" si="236"/>
        <v>45</v>
      </c>
      <c r="F972">
        <f t="shared" si="234"/>
        <v>2.88</v>
      </c>
    </row>
    <row r="973" spans="1:6" x14ac:dyDescent="0.25">
      <c r="A973" t="str">
        <f t="shared" si="231"/>
        <v>Mathias Stearn</v>
      </c>
      <c r="E973">
        <f t="shared" si="236"/>
        <v>45</v>
      </c>
      <c r="F973">
        <f t="shared" si="234"/>
        <v>0</v>
      </c>
    </row>
    <row r="974" spans="1:6" x14ac:dyDescent="0.25">
      <c r="A974" t="str">
        <f t="shared" si="231"/>
        <v>Mathias Stearn</v>
      </c>
      <c r="B974" t="s">
        <v>299</v>
      </c>
      <c r="E974">
        <v>21</v>
      </c>
      <c r="F974">
        <f t="shared" si="234"/>
        <v>0</v>
      </c>
    </row>
    <row r="975" spans="1:6" x14ac:dyDescent="0.25">
      <c r="A975" t="str">
        <f t="shared" si="231"/>
        <v>Mathias Stearn</v>
      </c>
      <c r="E975">
        <f t="shared" ref="E975:E976" si="237">E974</f>
        <v>21</v>
      </c>
      <c r="F975">
        <f t="shared" si="234"/>
        <v>0</v>
      </c>
    </row>
    <row r="976" spans="1:6" x14ac:dyDescent="0.25">
      <c r="A976" t="str">
        <f t="shared" si="231"/>
        <v>Mathias Stearn</v>
      </c>
      <c r="E976">
        <f t="shared" si="237"/>
        <v>21</v>
      </c>
      <c r="F976">
        <f t="shared" si="234"/>
        <v>0</v>
      </c>
    </row>
    <row r="977" spans="1:6" x14ac:dyDescent="0.25">
      <c r="A977" t="str">
        <f t="shared" si="231"/>
        <v>Mathias Stearn</v>
      </c>
      <c r="B977" t="s">
        <v>300</v>
      </c>
      <c r="E977">
        <v>690</v>
      </c>
      <c r="F977">
        <f t="shared" si="234"/>
        <v>0</v>
      </c>
    </row>
    <row r="978" spans="1:6" x14ac:dyDescent="0.25">
      <c r="A978" t="str">
        <f t="shared" si="231"/>
        <v>Mathias Stearn</v>
      </c>
      <c r="E978">
        <f t="shared" ref="E978:E985" si="238">E977</f>
        <v>690</v>
      </c>
      <c r="F978">
        <f t="shared" si="234"/>
        <v>0</v>
      </c>
    </row>
    <row r="979" spans="1:6" x14ac:dyDescent="0.25">
      <c r="A979" t="str">
        <f t="shared" si="231"/>
        <v>Mathias Stearn</v>
      </c>
      <c r="C979">
        <v>1E-3</v>
      </c>
      <c r="D979" t="s">
        <v>37</v>
      </c>
      <c r="E979">
        <f t="shared" si="238"/>
        <v>690</v>
      </c>
      <c r="F979">
        <f t="shared" si="234"/>
        <v>0.69000000000000006</v>
      </c>
    </row>
    <row r="980" spans="1:6" x14ac:dyDescent="0.25">
      <c r="A980" t="str">
        <f t="shared" si="231"/>
        <v>Mathias Stearn</v>
      </c>
      <c r="C980">
        <v>0.44</v>
      </c>
      <c r="D980" t="s">
        <v>133</v>
      </c>
      <c r="E980">
        <f t="shared" si="238"/>
        <v>690</v>
      </c>
      <c r="F980">
        <f t="shared" si="234"/>
        <v>303.60000000000002</v>
      </c>
    </row>
    <row r="981" spans="1:6" x14ac:dyDescent="0.25">
      <c r="A981" t="str">
        <f t="shared" si="231"/>
        <v>Mathias Stearn</v>
      </c>
      <c r="C981">
        <v>4.5999999999999999E-2</v>
      </c>
      <c r="D981" t="s">
        <v>23</v>
      </c>
      <c r="E981">
        <f t="shared" si="238"/>
        <v>690</v>
      </c>
      <c r="F981">
        <f t="shared" si="234"/>
        <v>31.74</v>
      </c>
    </row>
    <row r="982" spans="1:6" x14ac:dyDescent="0.25">
      <c r="A982" t="str">
        <f t="shared" si="231"/>
        <v>Mathias Stearn</v>
      </c>
      <c r="C982">
        <v>0.45700000000000002</v>
      </c>
      <c r="D982" t="s">
        <v>38</v>
      </c>
      <c r="E982">
        <f t="shared" si="238"/>
        <v>690</v>
      </c>
      <c r="F982">
        <f t="shared" si="234"/>
        <v>315.33</v>
      </c>
    </row>
    <row r="983" spans="1:6" x14ac:dyDescent="0.25">
      <c r="A983" t="str">
        <f t="shared" si="231"/>
        <v>Mathias Stearn</v>
      </c>
      <c r="C983">
        <v>1.7000000000000001E-2</v>
      </c>
      <c r="D983" t="s">
        <v>75</v>
      </c>
      <c r="E983">
        <f t="shared" si="238"/>
        <v>690</v>
      </c>
      <c r="F983">
        <f t="shared" si="234"/>
        <v>11.73</v>
      </c>
    </row>
    <row r="984" spans="1:6" x14ac:dyDescent="0.25">
      <c r="A984" t="str">
        <f t="shared" si="231"/>
        <v>Mathias Stearn</v>
      </c>
      <c r="C984">
        <v>3.6999999999999998E-2</v>
      </c>
      <c r="D984" t="s">
        <v>92</v>
      </c>
      <c r="E984">
        <f t="shared" si="238"/>
        <v>690</v>
      </c>
      <c r="F984">
        <f t="shared" si="234"/>
        <v>25.529999999999998</v>
      </c>
    </row>
    <row r="985" spans="1:6" x14ac:dyDescent="0.25">
      <c r="A985" t="str">
        <f t="shared" si="231"/>
        <v>Mathias Stearn</v>
      </c>
      <c r="E985">
        <f t="shared" si="238"/>
        <v>690</v>
      </c>
      <c r="F985">
        <f t="shared" si="234"/>
        <v>0</v>
      </c>
    </row>
    <row r="986" spans="1:6" x14ac:dyDescent="0.25">
      <c r="A986" t="str">
        <f t="shared" si="231"/>
        <v>Mathias Stearn</v>
      </c>
      <c r="B986" t="s">
        <v>301</v>
      </c>
      <c r="E986">
        <v>27</v>
      </c>
      <c r="F986">
        <f t="shared" si="234"/>
        <v>0</v>
      </c>
    </row>
    <row r="987" spans="1:6" x14ac:dyDescent="0.25">
      <c r="A987" t="str">
        <f t="shared" si="231"/>
        <v>Mathias Stearn</v>
      </c>
      <c r="E987">
        <f t="shared" ref="E987:E990" si="239">E986</f>
        <v>27</v>
      </c>
      <c r="F987">
        <f t="shared" si="234"/>
        <v>0</v>
      </c>
    </row>
    <row r="988" spans="1:6" x14ac:dyDescent="0.25">
      <c r="A988" t="str">
        <f t="shared" si="231"/>
        <v>Mathias Stearn</v>
      </c>
      <c r="C988">
        <v>0.29399999999999998</v>
      </c>
      <c r="D988" t="s">
        <v>61</v>
      </c>
      <c r="E988">
        <f t="shared" si="239"/>
        <v>27</v>
      </c>
      <c r="F988">
        <f t="shared" si="234"/>
        <v>7.9379999999999997</v>
      </c>
    </row>
    <row r="989" spans="1:6" x14ac:dyDescent="0.25">
      <c r="A989" t="str">
        <f t="shared" si="231"/>
        <v>Mathias Stearn</v>
      </c>
      <c r="C989">
        <v>0.70499999999999996</v>
      </c>
      <c r="D989" t="s">
        <v>38</v>
      </c>
      <c r="E989">
        <f t="shared" si="239"/>
        <v>27</v>
      </c>
      <c r="F989">
        <f t="shared" si="234"/>
        <v>19.035</v>
      </c>
    </row>
    <row r="990" spans="1:6" x14ac:dyDescent="0.25">
      <c r="A990" t="str">
        <f t="shared" si="231"/>
        <v>Mathias Stearn</v>
      </c>
      <c r="E990">
        <f t="shared" si="239"/>
        <v>27</v>
      </c>
      <c r="F990">
        <f t="shared" si="234"/>
        <v>0</v>
      </c>
    </row>
    <row r="991" spans="1:6" x14ac:dyDescent="0.25">
      <c r="A991" t="str">
        <f t="shared" si="231"/>
        <v>Mathias Stearn</v>
      </c>
      <c r="B991" t="s">
        <v>302</v>
      </c>
      <c r="E991">
        <v>16</v>
      </c>
      <c r="F991">
        <f t="shared" si="234"/>
        <v>0</v>
      </c>
    </row>
    <row r="992" spans="1:6" x14ac:dyDescent="0.25">
      <c r="A992" t="str">
        <f t="shared" si="231"/>
        <v>Mathias Stearn</v>
      </c>
      <c r="E992">
        <f t="shared" ref="E992:E994" si="240">E991</f>
        <v>16</v>
      </c>
      <c r="F992">
        <f t="shared" si="234"/>
        <v>0</v>
      </c>
    </row>
    <row r="993" spans="1:6" x14ac:dyDescent="0.25">
      <c r="A993" t="str">
        <f t="shared" si="231"/>
        <v>Mathias Stearn</v>
      </c>
      <c r="C993">
        <v>1</v>
      </c>
      <c r="D993" t="s">
        <v>133</v>
      </c>
      <c r="E993">
        <f t="shared" si="240"/>
        <v>16</v>
      </c>
      <c r="F993">
        <f t="shared" si="234"/>
        <v>16</v>
      </c>
    </row>
    <row r="994" spans="1:6" x14ac:dyDescent="0.25">
      <c r="A994" t="s">
        <v>458</v>
      </c>
      <c r="E994">
        <f t="shared" si="240"/>
        <v>16</v>
      </c>
      <c r="F994">
        <f t="shared" si="234"/>
        <v>0</v>
      </c>
    </row>
    <row r="995" spans="1:6" x14ac:dyDescent="0.25">
      <c r="A995" t="str">
        <f t="shared" ref="A995:A1026" si="241">A994</f>
        <v>matt dannenberg</v>
      </c>
      <c r="B995" t="s">
        <v>305</v>
      </c>
      <c r="E995">
        <v>24</v>
      </c>
      <c r="F995">
        <f t="shared" si="234"/>
        <v>0</v>
      </c>
    </row>
    <row r="996" spans="1:6" x14ac:dyDescent="0.25">
      <c r="A996" t="str">
        <f t="shared" si="241"/>
        <v>matt dannenberg</v>
      </c>
      <c r="E996">
        <f t="shared" ref="E996:E1001" si="242">E995</f>
        <v>24</v>
      </c>
      <c r="F996">
        <f t="shared" si="234"/>
        <v>0</v>
      </c>
    </row>
    <row r="997" spans="1:6" x14ac:dyDescent="0.25">
      <c r="A997" t="str">
        <f t="shared" si="241"/>
        <v>matt dannenberg</v>
      </c>
      <c r="C997">
        <v>0.122</v>
      </c>
      <c r="D997" t="s">
        <v>306</v>
      </c>
      <c r="E997">
        <f t="shared" si="242"/>
        <v>24</v>
      </c>
      <c r="F997">
        <f t="shared" si="234"/>
        <v>2.9279999999999999</v>
      </c>
    </row>
    <row r="998" spans="1:6" x14ac:dyDescent="0.25">
      <c r="A998" t="str">
        <f t="shared" si="241"/>
        <v>matt dannenberg</v>
      </c>
      <c r="C998">
        <v>0.42699999999999999</v>
      </c>
      <c r="D998" t="s">
        <v>254</v>
      </c>
      <c r="E998">
        <f t="shared" si="242"/>
        <v>24</v>
      </c>
      <c r="F998">
        <f t="shared" si="234"/>
        <v>10.247999999999999</v>
      </c>
    </row>
    <row r="999" spans="1:6" x14ac:dyDescent="0.25">
      <c r="A999" t="str">
        <f t="shared" si="241"/>
        <v>matt dannenberg</v>
      </c>
      <c r="C999">
        <v>0.17899999999999999</v>
      </c>
      <c r="D999" t="s">
        <v>307</v>
      </c>
      <c r="E999">
        <f t="shared" si="242"/>
        <v>24</v>
      </c>
      <c r="F999">
        <f t="shared" si="234"/>
        <v>4.2959999999999994</v>
      </c>
    </row>
    <row r="1000" spans="1:6" x14ac:dyDescent="0.25">
      <c r="A1000" t="str">
        <f t="shared" si="241"/>
        <v>matt dannenberg</v>
      </c>
      <c r="C1000">
        <v>0.27</v>
      </c>
      <c r="D1000" t="s">
        <v>11</v>
      </c>
      <c r="E1000">
        <f t="shared" si="242"/>
        <v>24</v>
      </c>
      <c r="F1000">
        <f t="shared" si="234"/>
        <v>6.48</v>
      </c>
    </row>
    <row r="1001" spans="1:6" x14ac:dyDescent="0.25">
      <c r="A1001" t="str">
        <f t="shared" si="241"/>
        <v>matt dannenberg</v>
      </c>
      <c r="E1001">
        <f t="shared" si="242"/>
        <v>24</v>
      </c>
      <c r="F1001">
        <f t="shared" si="234"/>
        <v>0</v>
      </c>
    </row>
    <row r="1002" spans="1:6" x14ac:dyDescent="0.25">
      <c r="A1002" t="str">
        <f t="shared" si="241"/>
        <v>matt dannenberg</v>
      </c>
      <c r="B1002" t="s">
        <v>308</v>
      </c>
      <c r="E1002">
        <v>2</v>
      </c>
      <c r="F1002">
        <f t="shared" si="234"/>
        <v>0</v>
      </c>
    </row>
    <row r="1003" spans="1:6" x14ac:dyDescent="0.25">
      <c r="A1003" t="str">
        <f t="shared" si="241"/>
        <v>matt dannenberg</v>
      </c>
      <c r="E1003">
        <f t="shared" ref="E1003:E1005" si="243">E1002</f>
        <v>2</v>
      </c>
      <c r="F1003">
        <f t="shared" si="234"/>
        <v>0</v>
      </c>
    </row>
    <row r="1004" spans="1:6" x14ac:dyDescent="0.25">
      <c r="A1004" t="str">
        <f t="shared" si="241"/>
        <v>matt dannenberg</v>
      </c>
      <c r="C1004">
        <v>1</v>
      </c>
      <c r="D1004" t="s">
        <v>61</v>
      </c>
      <c r="E1004">
        <f t="shared" si="243"/>
        <v>2</v>
      </c>
      <c r="F1004">
        <f t="shared" si="234"/>
        <v>2</v>
      </c>
    </row>
    <row r="1005" spans="1:6" x14ac:dyDescent="0.25">
      <c r="A1005" t="str">
        <f t="shared" si="241"/>
        <v>matt dannenberg</v>
      </c>
      <c r="E1005">
        <f t="shared" si="243"/>
        <v>2</v>
      </c>
      <c r="F1005">
        <f t="shared" si="234"/>
        <v>0</v>
      </c>
    </row>
    <row r="1006" spans="1:6" x14ac:dyDescent="0.25">
      <c r="A1006" t="str">
        <f t="shared" si="241"/>
        <v>matt dannenberg</v>
      </c>
      <c r="B1006" t="s">
        <v>309</v>
      </c>
      <c r="E1006">
        <v>9</v>
      </c>
      <c r="F1006">
        <f t="shared" si="234"/>
        <v>0</v>
      </c>
    </row>
    <row r="1007" spans="1:6" x14ac:dyDescent="0.25">
      <c r="A1007" t="str">
        <f t="shared" si="241"/>
        <v>matt dannenberg</v>
      </c>
      <c r="E1007">
        <f t="shared" ref="E1007:E1009" si="244">E1006</f>
        <v>9</v>
      </c>
      <c r="F1007">
        <f t="shared" si="234"/>
        <v>0</v>
      </c>
    </row>
    <row r="1008" spans="1:6" x14ac:dyDescent="0.25">
      <c r="A1008" t="str">
        <f t="shared" si="241"/>
        <v>matt dannenberg</v>
      </c>
      <c r="C1008">
        <v>1</v>
      </c>
      <c r="D1008" t="s">
        <v>61</v>
      </c>
      <c r="E1008">
        <f t="shared" si="244"/>
        <v>9</v>
      </c>
      <c r="F1008">
        <f t="shared" si="234"/>
        <v>9</v>
      </c>
    </row>
    <row r="1009" spans="1:6" x14ac:dyDescent="0.25">
      <c r="A1009" t="str">
        <f t="shared" si="241"/>
        <v>matt dannenberg</v>
      </c>
      <c r="E1009">
        <f t="shared" si="244"/>
        <v>9</v>
      </c>
      <c r="F1009">
        <f t="shared" si="234"/>
        <v>0</v>
      </c>
    </row>
    <row r="1010" spans="1:6" x14ac:dyDescent="0.25">
      <c r="A1010" t="str">
        <f t="shared" si="241"/>
        <v>matt dannenberg</v>
      </c>
      <c r="B1010" t="s">
        <v>310</v>
      </c>
      <c r="E1010">
        <v>22</v>
      </c>
      <c r="F1010">
        <f t="shared" si="234"/>
        <v>0</v>
      </c>
    </row>
    <row r="1011" spans="1:6" x14ac:dyDescent="0.25">
      <c r="A1011" t="str">
        <f t="shared" si="241"/>
        <v>matt dannenberg</v>
      </c>
      <c r="E1011">
        <f t="shared" ref="E1011:E1013" si="245">E1010</f>
        <v>22</v>
      </c>
      <c r="F1011">
        <f t="shared" si="234"/>
        <v>0</v>
      </c>
    </row>
    <row r="1012" spans="1:6" x14ac:dyDescent="0.25">
      <c r="A1012" t="str">
        <f t="shared" si="241"/>
        <v>matt dannenberg</v>
      </c>
      <c r="C1012">
        <v>1</v>
      </c>
      <c r="D1012" t="s">
        <v>61</v>
      </c>
      <c r="E1012">
        <f t="shared" si="245"/>
        <v>22</v>
      </c>
      <c r="F1012">
        <f t="shared" si="234"/>
        <v>22</v>
      </c>
    </row>
    <row r="1013" spans="1:6" x14ac:dyDescent="0.25">
      <c r="A1013" t="str">
        <f t="shared" si="241"/>
        <v>matt dannenberg</v>
      </c>
      <c r="E1013">
        <f t="shared" si="245"/>
        <v>22</v>
      </c>
      <c r="F1013">
        <f t="shared" si="234"/>
        <v>0</v>
      </c>
    </row>
    <row r="1014" spans="1:6" x14ac:dyDescent="0.25">
      <c r="A1014" t="str">
        <f t="shared" si="241"/>
        <v>matt dannenberg</v>
      </c>
      <c r="B1014" t="s">
        <v>311</v>
      </c>
      <c r="E1014">
        <v>155</v>
      </c>
      <c r="F1014">
        <f t="shared" si="234"/>
        <v>0</v>
      </c>
    </row>
    <row r="1015" spans="1:6" x14ac:dyDescent="0.25">
      <c r="A1015" t="str">
        <f t="shared" si="241"/>
        <v>matt dannenberg</v>
      </c>
      <c r="E1015">
        <f t="shared" ref="E1015:E1019" si="246">E1014</f>
        <v>155</v>
      </c>
      <c r="F1015">
        <f t="shared" si="234"/>
        <v>0</v>
      </c>
    </row>
    <row r="1016" spans="1:6" x14ac:dyDescent="0.25">
      <c r="A1016" t="str">
        <f t="shared" si="241"/>
        <v>matt dannenberg</v>
      </c>
      <c r="C1016">
        <v>5.0000000000000001E-3</v>
      </c>
      <c r="D1016" t="s">
        <v>108</v>
      </c>
      <c r="E1016">
        <f t="shared" si="246"/>
        <v>155</v>
      </c>
      <c r="F1016">
        <f t="shared" si="234"/>
        <v>0.77500000000000002</v>
      </c>
    </row>
    <row r="1017" spans="1:6" x14ac:dyDescent="0.25">
      <c r="A1017" t="str">
        <f t="shared" si="241"/>
        <v>matt dannenberg</v>
      </c>
      <c r="C1017">
        <v>0.98</v>
      </c>
      <c r="D1017" t="s">
        <v>61</v>
      </c>
      <c r="E1017">
        <f t="shared" si="246"/>
        <v>155</v>
      </c>
      <c r="F1017">
        <f t="shared" si="234"/>
        <v>151.9</v>
      </c>
    </row>
    <row r="1018" spans="1:6" x14ac:dyDescent="0.25">
      <c r="A1018" t="str">
        <f t="shared" si="241"/>
        <v>matt dannenberg</v>
      </c>
      <c r="C1018">
        <v>1.2999999999999999E-2</v>
      </c>
      <c r="D1018" t="s">
        <v>38</v>
      </c>
      <c r="E1018">
        <f t="shared" si="246"/>
        <v>155</v>
      </c>
      <c r="F1018">
        <f t="shared" si="234"/>
        <v>2.0150000000000001</v>
      </c>
    </row>
    <row r="1019" spans="1:6" x14ac:dyDescent="0.25">
      <c r="A1019" t="str">
        <f t="shared" si="241"/>
        <v>matt dannenberg</v>
      </c>
      <c r="E1019">
        <f t="shared" si="246"/>
        <v>155</v>
      </c>
      <c r="F1019">
        <f t="shared" si="234"/>
        <v>0</v>
      </c>
    </row>
    <row r="1020" spans="1:6" x14ac:dyDescent="0.25">
      <c r="A1020" t="str">
        <f t="shared" si="241"/>
        <v>matt dannenberg</v>
      </c>
      <c r="B1020" t="s">
        <v>312</v>
      </c>
      <c r="E1020">
        <v>126</v>
      </c>
      <c r="F1020">
        <f t="shared" si="234"/>
        <v>0</v>
      </c>
    </row>
    <row r="1021" spans="1:6" x14ac:dyDescent="0.25">
      <c r="A1021" t="str">
        <f t="shared" si="241"/>
        <v>matt dannenberg</v>
      </c>
      <c r="E1021">
        <f t="shared" ref="E1021:E1023" si="247">E1020</f>
        <v>126</v>
      </c>
      <c r="F1021">
        <f t="shared" si="234"/>
        <v>0</v>
      </c>
    </row>
    <row r="1022" spans="1:6" x14ac:dyDescent="0.25">
      <c r="A1022" t="str">
        <f t="shared" si="241"/>
        <v>matt dannenberg</v>
      </c>
      <c r="C1022">
        <v>1</v>
      </c>
      <c r="D1022" t="s">
        <v>61</v>
      </c>
      <c r="E1022">
        <f t="shared" si="247"/>
        <v>126</v>
      </c>
      <c r="F1022">
        <f t="shared" si="234"/>
        <v>126</v>
      </c>
    </row>
    <row r="1023" spans="1:6" x14ac:dyDescent="0.25">
      <c r="A1023" t="str">
        <f t="shared" si="241"/>
        <v>matt dannenberg</v>
      </c>
      <c r="E1023">
        <f t="shared" si="247"/>
        <v>126</v>
      </c>
      <c r="F1023">
        <f t="shared" si="234"/>
        <v>0</v>
      </c>
    </row>
    <row r="1024" spans="1:6" x14ac:dyDescent="0.25">
      <c r="A1024" t="str">
        <f t="shared" si="241"/>
        <v>matt dannenberg</v>
      </c>
      <c r="B1024" t="s">
        <v>313</v>
      </c>
      <c r="E1024">
        <v>112</v>
      </c>
      <c r="F1024">
        <f t="shared" si="234"/>
        <v>0</v>
      </c>
    </row>
    <row r="1025" spans="1:6" x14ac:dyDescent="0.25">
      <c r="A1025" t="str">
        <f t="shared" si="241"/>
        <v>matt dannenberg</v>
      </c>
      <c r="E1025">
        <f t="shared" ref="E1025:E1027" si="248">E1024</f>
        <v>112</v>
      </c>
      <c r="F1025">
        <f t="shared" si="234"/>
        <v>0</v>
      </c>
    </row>
    <row r="1026" spans="1:6" x14ac:dyDescent="0.25">
      <c r="A1026" t="str">
        <f t="shared" si="241"/>
        <v>matt dannenberg</v>
      </c>
      <c r="C1026">
        <v>1</v>
      </c>
      <c r="D1026" t="s">
        <v>61</v>
      </c>
      <c r="E1026">
        <f t="shared" si="248"/>
        <v>112</v>
      </c>
      <c r="F1026">
        <f t="shared" si="234"/>
        <v>112</v>
      </c>
    </row>
    <row r="1027" spans="1:6" x14ac:dyDescent="0.25">
      <c r="A1027" t="str">
        <f t="shared" ref="A1027:A1058" si="249">A1026</f>
        <v>matt dannenberg</v>
      </c>
      <c r="E1027">
        <f t="shared" si="248"/>
        <v>112</v>
      </c>
      <c r="F1027">
        <f t="shared" ref="F1027:F1090" si="250">E1027*C1027</f>
        <v>0</v>
      </c>
    </row>
    <row r="1028" spans="1:6" x14ac:dyDescent="0.25">
      <c r="A1028" t="str">
        <f t="shared" si="249"/>
        <v>matt dannenberg</v>
      </c>
      <c r="B1028" t="s">
        <v>314</v>
      </c>
      <c r="E1028">
        <v>427</v>
      </c>
      <c r="F1028">
        <f t="shared" si="250"/>
        <v>0</v>
      </c>
    </row>
    <row r="1029" spans="1:6" x14ac:dyDescent="0.25">
      <c r="A1029" t="str">
        <f t="shared" si="249"/>
        <v>matt dannenberg</v>
      </c>
      <c r="E1029">
        <f t="shared" ref="E1029:E1032" si="251">E1028</f>
        <v>427</v>
      </c>
      <c r="F1029">
        <f t="shared" si="250"/>
        <v>0</v>
      </c>
    </row>
    <row r="1030" spans="1:6" x14ac:dyDescent="0.25">
      <c r="A1030" t="str">
        <f t="shared" si="249"/>
        <v>matt dannenberg</v>
      </c>
      <c r="C1030">
        <v>5.1999999999999998E-2</v>
      </c>
      <c r="D1030" t="s">
        <v>254</v>
      </c>
      <c r="E1030">
        <f t="shared" si="251"/>
        <v>427</v>
      </c>
      <c r="F1030">
        <f t="shared" si="250"/>
        <v>22.204000000000001</v>
      </c>
    </row>
    <row r="1031" spans="1:6" x14ac:dyDescent="0.25">
      <c r="A1031" t="str">
        <f t="shared" si="249"/>
        <v>matt dannenberg</v>
      </c>
      <c r="C1031">
        <v>0.94699999999999995</v>
      </c>
      <c r="D1031" t="s">
        <v>61</v>
      </c>
      <c r="E1031">
        <f t="shared" si="251"/>
        <v>427</v>
      </c>
      <c r="F1031">
        <f t="shared" si="250"/>
        <v>404.36899999999997</v>
      </c>
    </row>
    <row r="1032" spans="1:6" x14ac:dyDescent="0.25">
      <c r="A1032" t="str">
        <f t="shared" si="249"/>
        <v>matt dannenberg</v>
      </c>
      <c r="E1032">
        <f t="shared" si="251"/>
        <v>427</v>
      </c>
      <c r="F1032">
        <f t="shared" si="250"/>
        <v>0</v>
      </c>
    </row>
    <row r="1033" spans="1:6" x14ac:dyDescent="0.25">
      <c r="A1033" t="str">
        <f t="shared" si="249"/>
        <v>matt dannenberg</v>
      </c>
      <c r="B1033" t="s">
        <v>315</v>
      </c>
      <c r="E1033">
        <v>35</v>
      </c>
      <c r="F1033">
        <f t="shared" si="250"/>
        <v>0</v>
      </c>
    </row>
    <row r="1034" spans="1:6" x14ac:dyDescent="0.25">
      <c r="A1034" t="str">
        <f t="shared" si="249"/>
        <v>matt dannenberg</v>
      </c>
      <c r="E1034">
        <f t="shared" ref="E1034:E1036" si="252">E1033</f>
        <v>35</v>
      </c>
      <c r="F1034">
        <f t="shared" si="250"/>
        <v>0</v>
      </c>
    </row>
    <row r="1035" spans="1:6" x14ac:dyDescent="0.25">
      <c r="A1035" t="str">
        <f t="shared" si="249"/>
        <v>matt dannenberg</v>
      </c>
      <c r="C1035">
        <v>1</v>
      </c>
      <c r="D1035" t="s">
        <v>61</v>
      </c>
      <c r="E1035">
        <f t="shared" si="252"/>
        <v>35</v>
      </c>
      <c r="F1035">
        <f t="shared" si="250"/>
        <v>35</v>
      </c>
    </row>
    <row r="1036" spans="1:6" x14ac:dyDescent="0.25">
      <c r="A1036" t="str">
        <f t="shared" si="249"/>
        <v>matt dannenberg</v>
      </c>
      <c r="E1036">
        <f t="shared" si="252"/>
        <v>35</v>
      </c>
      <c r="F1036">
        <f t="shared" si="250"/>
        <v>0</v>
      </c>
    </row>
    <row r="1037" spans="1:6" x14ac:dyDescent="0.25">
      <c r="A1037" t="str">
        <f t="shared" si="249"/>
        <v>matt dannenberg</v>
      </c>
      <c r="B1037" t="s">
        <v>316</v>
      </c>
      <c r="E1037">
        <v>170</v>
      </c>
      <c r="F1037">
        <f t="shared" si="250"/>
        <v>0</v>
      </c>
    </row>
    <row r="1038" spans="1:6" x14ac:dyDescent="0.25">
      <c r="A1038" t="str">
        <f t="shared" si="249"/>
        <v>matt dannenberg</v>
      </c>
      <c r="E1038">
        <f t="shared" ref="E1038:E1040" si="253">E1037</f>
        <v>170</v>
      </c>
      <c r="F1038">
        <f t="shared" si="250"/>
        <v>0</v>
      </c>
    </row>
    <row r="1039" spans="1:6" x14ac:dyDescent="0.25">
      <c r="A1039" t="str">
        <f t="shared" si="249"/>
        <v>matt dannenberg</v>
      </c>
      <c r="C1039">
        <v>1</v>
      </c>
      <c r="D1039" t="s">
        <v>61</v>
      </c>
      <c r="E1039">
        <f t="shared" si="253"/>
        <v>170</v>
      </c>
      <c r="F1039">
        <f t="shared" si="250"/>
        <v>170</v>
      </c>
    </row>
    <row r="1040" spans="1:6" x14ac:dyDescent="0.25">
      <c r="A1040" t="str">
        <f t="shared" si="249"/>
        <v>matt dannenberg</v>
      </c>
      <c r="E1040">
        <f t="shared" si="253"/>
        <v>170</v>
      </c>
      <c r="F1040">
        <f t="shared" si="250"/>
        <v>0</v>
      </c>
    </row>
    <row r="1041" spans="1:6" x14ac:dyDescent="0.25">
      <c r="A1041" t="str">
        <f t="shared" si="249"/>
        <v>matt dannenberg</v>
      </c>
      <c r="B1041" t="s">
        <v>317</v>
      </c>
      <c r="E1041">
        <v>296</v>
      </c>
      <c r="F1041">
        <f t="shared" si="250"/>
        <v>0</v>
      </c>
    </row>
    <row r="1042" spans="1:6" x14ac:dyDescent="0.25">
      <c r="A1042" t="str">
        <f t="shared" si="249"/>
        <v>matt dannenberg</v>
      </c>
      <c r="E1042">
        <f t="shared" ref="E1042:E1044" si="254">E1041</f>
        <v>296</v>
      </c>
      <c r="F1042">
        <f t="shared" si="250"/>
        <v>0</v>
      </c>
    </row>
    <row r="1043" spans="1:6" x14ac:dyDescent="0.25">
      <c r="A1043" t="str">
        <f t="shared" si="249"/>
        <v>matt dannenberg</v>
      </c>
      <c r="C1043">
        <v>1</v>
      </c>
      <c r="D1043" t="s">
        <v>61</v>
      </c>
      <c r="E1043">
        <f t="shared" si="254"/>
        <v>296</v>
      </c>
      <c r="F1043">
        <f t="shared" si="250"/>
        <v>296</v>
      </c>
    </row>
    <row r="1044" spans="1:6" x14ac:dyDescent="0.25">
      <c r="A1044" t="str">
        <f t="shared" si="249"/>
        <v>matt dannenberg</v>
      </c>
      <c r="E1044">
        <f t="shared" si="254"/>
        <v>296</v>
      </c>
      <c r="F1044">
        <f t="shared" si="250"/>
        <v>0</v>
      </c>
    </row>
    <row r="1045" spans="1:6" x14ac:dyDescent="0.25">
      <c r="A1045" t="str">
        <f t="shared" si="249"/>
        <v>matt dannenberg</v>
      </c>
      <c r="B1045" t="s">
        <v>318</v>
      </c>
      <c r="E1045">
        <v>6</v>
      </c>
      <c r="F1045">
        <f t="shared" si="250"/>
        <v>0</v>
      </c>
    </row>
    <row r="1046" spans="1:6" x14ac:dyDescent="0.25">
      <c r="A1046" t="str">
        <f t="shared" si="249"/>
        <v>matt dannenberg</v>
      </c>
      <c r="E1046">
        <f t="shared" ref="E1046:E1048" si="255">E1045</f>
        <v>6</v>
      </c>
      <c r="F1046">
        <f t="shared" si="250"/>
        <v>0</v>
      </c>
    </row>
    <row r="1047" spans="1:6" x14ac:dyDescent="0.25">
      <c r="A1047" t="str">
        <f t="shared" si="249"/>
        <v>matt dannenberg</v>
      </c>
      <c r="C1047">
        <v>1</v>
      </c>
      <c r="D1047" t="s">
        <v>254</v>
      </c>
      <c r="E1047">
        <f t="shared" si="255"/>
        <v>6</v>
      </c>
      <c r="F1047">
        <f t="shared" si="250"/>
        <v>6</v>
      </c>
    </row>
    <row r="1048" spans="1:6" x14ac:dyDescent="0.25">
      <c r="A1048" t="str">
        <f t="shared" si="249"/>
        <v>matt dannenberg</v>
      </c>
      <c r="E1048">
        <f t="shared" si="255"/>
        <v>6</v>
      </c>
      <c r="F1048">
        <f t="shared" si="250"/>
        <v>0</v>
      </c>
    </row>
    <row r="1049" spans="1:6" x14ac:dyDescent="0.25">
      <c r="A1049" t="str">
        <f t="shared" si="249"/>
        <v>matt dannenberg</v>
      </c>
      <c r="B1049" t="s">
        <v>319</v>
      </c>
      <c r="E1049">
        <v>108</v>
      </c>
      <c r="F1049">
        <f t="shared" si="250"/>
        <v>0</v>
      </c>
    </row>
    <row r="1050" spans="1:6" x14ac:dyDescent="0.25">
      <c r="A1050" t="str">
        <f t="shared" si="249"/>
        <v>matt dannenberg</v>
      </c>
      <c r="E1050">
        <f t="shared" ref="E1050:E1054" si="256">E1049</f>
        <v>108</v>
      </c>
      <c r="F1050">
        <f t="shared" si="250"/>
        <v>0</v>
      </c>
    </row>
    <row r="1051" spans="1:6" x14ac:dyDescent="0.25">
      <c r="A1051" t="str">
        <f t="shared" si="249"/>
        <v>matt dannenberg</v>
      </c>
      <c r="C1051">
        <v>0.151</v>
      </c>
      <c r="D1051" t="s">
        <v>237</v>
      </c>
      <c r="E1051">
        <f t="shared" si="256"/>
        <v>108</v>
      </c>
      <c r="F1051">
        <f t="shared" si="250"/>
        <v>16.308</v>
      </c>
    </row>
    <row r="1052" spans="1:6" x14ac:dyDescent="0.25">
      <c r="A1052" t="str">
        <f t="shared" si="249"/>
        <v>matt dannenberg</v>
      </c>
      <c r="C1052">
        <v>0.51800000000000002</v>
      </c>
      <c r="D1052" t="s">
        <v>35</v>
      </c>
      <c r="E1052">
        <f t="shared" si="256"/>
        <v>108</v>
      </c>
      <c r="F1052">
        <f t="shared" si="250"/>
        <v>55.944000000000003</v>
      </c>
    </row>
    <row r="1053" spans="1:6" x14ac:dyDescent="0.25">
      <c r="A1053" t="str">
        <f t="shared" si="249"/>
        <v>matt dannenberg</v>
      </c>
      <c r="C1053">
        <v>0.32900000000000001</v>
      </c>
      <c r="D1053" t="s">
        <v>61</v>
      </c>
      <c r="E1053">
        <f t="shared" si="256"/>
        <v>108</v>
      </c>
      <c r="F1053">
        <f t="shared" si="250"/>
        <v>35.532000000000004</v>
      </c>
    </row>
    <row r="1054" spans="1:6" x14ac:dyDescent="0.25">
      <c r="A1054" t="str">
        <f t="shared" si="249"/>
        <v>matt dannenberg</v>
      </c>
      <c r="E1054">
        <f t="shared" si="256"/>
        <v>108</v>
      </c>
      <c r="F1054">
        <f t="shared" si="250"/>
        <v>0</v>
      </c>
    </row>
    <row r="1055" spans="1:6" x14ac:dyDescent="0.25">
      <c r="A1055" t="str">
        <f t="shared" si="249"/>
        <v>matt dannenberg</v>
      </c>
      <c r="B1055" t="s">
        <v>320</v>
      </c>
      <c r="E1055">
        <v>242</v>
      </c>
      <c r="F1055">
        <f t="shared" si="250"/>
        <v>0</v>
      </c>
    </row>
    <row r="1056" spans="1:6" x14ac:dyDescent="0.25">
      <c r="A1056" t="str">
        <f t="shared" si="249"/>
        <v>matt dannenberg</v>
      </c>
      <c r="E1056">
        <f t="shared" ref="E1056:E1059" si="257">E1055</f>
        <v>242</v>
      </c>
      <c r="F1056">
        <f t="shared" si="250"/>
        <v>0</v>
      </c>
    </row>
    <row r="1057" spans="1:6" x14ac:dyDescent="0.25">
      <c r="A1057" t="str">
        <f t="shared" si="249"/>
        <v>matt dannenberg</v>
      </c>
      <c r="C1057">
        <v>0.99099999999999999</v>
      </c>
      <c r="D1057" t="s">
        <v>61</v>
      </c>
      <c r="E1057">
        <f t="shared" si="257"/>
        <v>242</v>
      </c>
      <c r="F1057">
        <f t="shared" si="250"/>
        <v>239.822</v>
      </c>
    </row>
    <row r="1058" spans="1:6" x14ac:dyDescent="0.25">
      <c r="A1058" t="str">
        <f t="shared" si="249"/>
        <v>matt dannenberg</v>
      </c>
      <c r="C1058">
        <v>8.0000000000000002E-3</v>
      </c>
      <c r="D1058" t="s">
        <v>14</v>
      </c>
      <c r="E1058">
        <f t="shared" si="257"/>
        <v>242</v>
      </c>
      <c r="F1058">
        <f t="shared" si="250"/>
        <v>1.9359999999999999</v>
      </c>
    </row>
    <row r="1059" spans="1:6" x14ac:dyDescent="0.25">
      <c r="A1059" t="str">
        <f t="shared" ref="A1059:A1090" si="258">A1058</f>
        <v>matt dannenberg</v>
      </c>
      <c r="E1059">
        <f t="shared" si="257"/>
        <v>242</v>
      </c>
      <c r="F1059">
        <f t="shared" si="250"/>
        <v>0</v>
      </c>
    </row>
    <row r="1060" spans="1:6" x14ac:dyDescent="0.25">
      <c r="A1060" t="str">
        <f t="shared" si="258"/>
        <v>matt dannenberg</v>
      </c>
      <c r="B1060" t="s">
        <v>321</v>
      </c>
      <c r="E1060">
        <v>63</v>
      </c>
      <c r="F1060">
        <f t="shared" si="250"/>
        <v>0</v>
      </c>
    </row>
    <row r="1061" spans="1:6" x14ac:dyDescent="0.25">
      <c r="A1061" t="str">
        <f t="shared" si="258"/>
        <v>matt dannenberg</v>
      </c>
      <c r="E1061">
        <f t="shared" ref="E1061:E1063" si="259">E1060</f>
        <v>63</v>
      </c>
      <c r="F1061">
        <f t="shared" si="250"/>
        <v>0</v>
      </c>
    </row>
    <row r="1062" spans="1:6" x14ac:dyDescent="0.25">
      <c r="A1062" t="str">
        <f t="shared" si="258"/>
        <v>matt dannenberg</v>
      </c>
      <c r="C1062">
        <v>1</v>
      </c>
      <c r="D1062" t="s">
        <v>50</v>
      </c>
      <c r="E1062">
        <f t="shared" si="259"/>
        <v>63</v>
      </c>
      <c r="F1062">
        <f t="shared" si="250"/>
        <v>63</v>
      </c>
    </row>
    <row r="1063" spans="1:6" x14ac:dyDescent="0.25">
      <c r="A1063" t="str">
        <f t="shared" si="258"/>
        <v>matt dannenberg</v>
      </c>
      <c r="E1063">
        <f t="shared" si="259"/>
        <v>63</v>
      </c>
      <c r="F1063">
        <f t="shared" si="250"/>
        <v>0</v>
      </c>
    </row>
    <row r="1064" spans="1:6" x14ac:dyDescent="0.25">
      <c r="A1064" t="str">
        <f t="shared" si="258"/>
        <v>matt dannenberg</v>
      </c>
      <c r="B1064" t="s">
        <v>322</v>
      </c>
      <c r="E1064">
        <v>5</v>
      </c>
      <c r="F1064">
        <f t="shared" si="250"/>
        <v>0</v>
      </c>
    </row>
    <row r="1065" spans="1:6" x14ac:dyDescent="0.25">
      <c r="A1065" t="str">
        <f t="shared" si="258"/>
        <v>matt dannenberg</v>
      </c>
      <c r="E1065">
        <f t="shared" ref="E1065:E1067" si="260">E1064</f>
        <v>5</v>
      </c>
      <c r="F1065">
        <f t="shared" si="250"/>
        <v>0</v>
      </c>
    </row>
    <row r="1066" spans="1:6" x14ac:dyDescent="0.25">
      <c r="A1066" t="str">
        <f t="shared" si="258"/>
        <v>matt dannenberg</v>
      </c>
      <c r="C1066">
        <v>1</v>
      </c>
      <c r="D1066" t="s">
        <v>61</v>
      </c>
      <c r="E1066">
        <f t="shared" si="260"/>
        <v>5</v>
      </c>
      <c r="F1066">
        <f t="shared" si="250"/>
        <v>5</v>
      </c>
    </row>
    <row r="1067" spans="1:6" x14ac:dyDescent="0.25">
      <c r="A1067" t="str">
        <f t="shared" si="258"/>
        <v>matt dannenberg</v>
      </c>
      <c r="E1067">
        <f t="shared" si="260"/>
        <v>5</v>
      </c>
      <c r="F1067">
        <f t="shared" si="250"/>
        <v>0</v>
      </c>
    </row>
    <row r="1068" spans="1:6" x14ac:dyDescent="0.25">
      <c r="A1068" t="str">
        <f t="shared" si="258"/>
        <v>matt dannenberg</v>
      </c>
      <c r="B1068" t="s">
        <v>323</v>
      </c>
      <c r="E1068">
        <v>453</v>
      </c>
      <c r="F1068">
        <f t="shared" si="250"/>
        <v>0</v>
      </c>
    </row>
    <row r="1069" spans="1:6" x14ac:dyDescent="0.25">
      <c r="A1069" t="str">
        <f t="shared" si="258"/>
        <v>matt dannenberg</v>
      </c>
      <c r="E1069">
        <f t="shared" ref="E1069:E1073" si="261">E1068</f>
        <v>453</v>
      </c>
      <c r="F1069">
        <f t="shared" si="250"/>
        <v>0</v>
      </c>
    </row>
    <row r="1070" spans="1:6" x14ac:dyDescent="0.25">
      <c r="A1070" t="str">
        <f t="shared" si="258"/>
        <v>matt dannenberg</v>
      </c>
      <c r="C1070">
        <v>0.95399999999999996</v>
      </c>
      <c r="D1070" t="s">
        <v>61</v>
      </c>
      <c r="E1070">
        <f t="shared" si="261"/>
        <v>453</v>
      </c>
      <c r="F1070">
        <f t="shared" si="250"/>
        <v>432.16199999999998</v>
      </c>
    </row>
    <row r="1071" spans="1:6" x14ac:dyDescent="0.25">
      <c r="A1071" t="str">
        <f t="shared" si="258"/>
        <v>matt dannenberg</v>
      </c>
      <c r="C1071">
        <v>4.2999999999999997E-2</v>
      </c>
      <c r="D1071" t="s">
        <v>38</v>
      </c>
      <c r="E1071">
        <f t="shared" si="261"/>
        <v>453</v>
      </c>
      <c r="F1071">
        <f t="shared" si="250"/>
        <v>19.478999999999999</v>
      </c>
    </row>
    <row r="1072" spans="1:6" x14ac:dyDescent="0.25">
      <c r="A1072" t="str">
        <f t="shared" si="258"/>
        <v>matt dannenberg</v>
      </c>
      <c r="C1072">
        <v>2E-3</v>
      </c>
      <c r="D1072" t="s">
        <v>52</v>
      </c>
      <c r="E1072">
        <f t="shared" si="261"/>
        <v>453</v>
      </c>
      <c r="F1072">
        <f t="shared" si="250"/>
        <v>0.90600000000000003</v>
      </c>
    </row>
    <row r="1073" spans="1:6" x14ac:dyDescent="0.25">
      <c r="A1073" t="str">
        <f t="shared" si="258"/>
        <v>matt dannenberg</v>
      </c>
      <c r="E1073">
        <f t="shared" si="261"/>
        <v>453</v>
      </c>
      <c r="F1073">
        <f t="shared" si="250"/>
        <v>0</v>
      </c>
    </row>
    <row r="1074" spans="1:6" x14ac:dyDescent="0.25">
      <c r="A1074" t="str">
        <f t="shared" si="258"/>
        <v>matt dannenberg</v>
      </c>
      <c r="B1074" t="s">
        <v>324</v>
      </c>
      <c r="E1074">
        <v>16</v>
      </c>
      <c r="F1074">
        <f t="shared" si="250"/>
        <v>0</v>
      </c>
    </row>
    <row r="1075" spans="1:6" x14ac:dyDescent="0.25">
      <c r="A1075" t="str">
        <f t="shared" si="258"/>
        <v>matt dannenberg</v>
      </c>
      <c r="E1075">
        <f t="shared" ref="E1075:E1077" si="262">E1074</f>
        <v>16</v>
      </c>
      <c r="F1075">
        <f t="shared" si="250"/>
        <v>0</v>
      </c>
    </row>
    <row r="1076" spans="1:6" x14ac:dyDescent="0.25">
      <c r="A1076" t="str">
        <f t="shared" si="258"/>
        <v>matt dannenberg</v>
      </c>
      <c r="C1076">
        <v>1</v>
      </c>
      <c r="D1076" t="s">
        <v>61</v>
      </c>
      <c r="E1076">
        <f t="shared" si="262"/>
        <v>16</v>
      </c>
      <c r="F1076">
        <f t="shared" si="250"/>
        <v>16</v>
      </c>
    </row>
    <row r="1077" spans="1:6" x14ac:dyDescent="0.25">
      <c r="A1077" t="str">
        <f t="shared" si="258"/>
        <v>matt dannenberg</v>
      </c>
      <c r="E1077">
        <f t="shared" si="262"/>
        <v>16</v>
      </c>
      <c r="F1077">
        <f t="shared" si="250"/>
        <v>0</v>
      </c>
    </row>
    <row r="1078" spans="1:6" x14ac:dyDescent="0.25">
      <c r="A1078" t="str">
        <f t="shared" si="258"/>
        <v>matt dannenberg</v>
      </c>
      <c r="B1078" t="s">
        <v>325</v>
      </c>
      <c r="E1078">
        <v>443</v>
      </c>
      <c r="F1078">
        <f t="shared" si="250"/>
        <v>0</v>
      </c>
    </row>
    <row r="1079" spans="1:6" x14ac:dyDescent="0.25">
      <c r="A1079" t="str">
        <f t="shared" si="258"/>
        <v>matt dannenberg</v>
      </c>
      <c r="E1079">
        <f t="shared" ref="E1079:E1083" si="263">E1078</f>
        <v>443</v>
      </c>
      <c r="F1079">
        <f t="shared" si="250"/>
        <v>0</v>
      </c>
    </row>
    <row r="1080" spans="1:6" x14ac:dyDescent="0.25">
      <c r="A1080" t="str">
        <f t="shared" si="258"/>
        <v>matt dannenberg</v>
      </c>
      <c r="C1080">
        <v>0.95199999999999996</v>
      </c>
      <c r="D1080" t="s">
        <v>61</v>
      </c>
      <c r="E1080">
        <f t="shared" si="263"/>
        <v>443</v>
      </c>
      <c r="F1080">
        <f t="shared" si="250"/>
        <v>421.73599999999999</v>
      </c>
    </row>
    <row r="1081" spans="1:6" x14ac:dyDescent="0.25">
      <c r="A1081" t="str">
        <f t="shared" si="258"/>
        <v>matt dannenberg</v>
      </c>
      <c r="C1081">
        <v>4.3999999999999997E-2</v>
      </c>
      <c r="D1081" t="s">
        <v>38</v>
      </c>
      <c r="E1081">
        <f t="shared" si="263"/>
        <v>443</v>
      </c>
      <c r="F1081">
        <f t="shared" si="250"/>
        <v>19.491999999999997</v>
      </c>
    </row>
    <row r="1082" spans="1:6" x14ac:dyDescent="0.25">
      <c r="A1082" t="str">
        <f t="shared" si="258"/>
        <v>matt dannenberg</v>
      </c>
      <c r="C1082">
        <v>3.0000000000000001E-3</v>
      </c>
      <c r="D1082" t="s">
        <v>52</v>
      </c>
      <c r="E1082">
        <f t="shared" si="263"/>
        <v>443</v>
      </c>
      <c r="F1082">
        <f t="shared" si="250"/>
        <v>1.329</v>
      </c>
    </row>
    <row r="1083" spans="1:6" x14ac:dyDescent="0.25">
      <c r="A1083" t="str">
        <f t="shared" si="258"/>
        <v>matt dannenberg</v>
      </c>
      <c r="E1083">
        <f t="shared" si="263"/>
        <v>443</v>
      </c>
      <c r="F1083">
        <f t="shared" si="250"/>
        <v>0</v>
      </c>
    </row>
    <row r="1084" spans="1:6" x14ac:dyDescent="0.25">
      <c r="A1084" t="str">
        <f t="shared" si="258"/>
        <v>matt dannenberg</v>
      </c>
      <c r="B1084" t="s">
        <v>326</v>
      </c>
      <c r="E1084">
        <v>6</v>
      </c>
      <c r="F1084">
        <f t="shared" si="250"/>
        <v>0</v>
      </c>
    </row>
    <row r="1085" spans="1:6" x14ac:dyDescent="0.25">
      <c r="A1085" t="str">
        <f t="shared" si="258"/>
        <v>matt dannenberg</v>
      </c>
      <c r="E1085">
        <f t="shared" ref="E1085:E1087" si="264">E1084</f>
        <v>6</v>
      </c>
      <c r="F1085">
        <f t="shared" si="250"/>
        <v>0</v>
      </c>
    </row>
    <row r="1086" spans="1:6" x14ac:dyDescent="0.25">
      <c r="A1086" t="str">
        <f t="shared" si="258"/>
        <v>matt dannenberg</v>
      </c>
      <c r="C1086">
        <v>1</v>
      </c>
      <c r="D1086" t="s">
        <v>254</v>
      </c>
      <c r="E1086">
        <f t="shared" si="264"/>
        <v>6</v>
      </c>
      <c r="F1086">
        <f t="shared" si="250"/>
        <v>6</v>
      </c>
    </row>
    <row r="1087" spans="1:6" x14ac:dyDescent="0.25">
      <c r="A1087" t="str">
        <f t="shared" si="258"/>
        <v>matt dannenberg</v>
      </c>
      <c r="E1087">
        <f t="shared" si="264"/>
        <v>6</v>
      </c>
      <c r="F1087">
        <f t="shared" si="250"/>
        <v>0</v>
      </c>
    </row>
    <row r="1088" spans="1:6" x14ac:dyDescent="0.25">
      <c r="A1088" t="str">
        <f t="shared" si="258"/>
        <v>matt dannenberg</v>
      </c>
      <c r="B1088" t="s">
        <v>327</v>
      </c>
      <c r="E1088">
        <v>443</v>
      </c>
      <c r="F1088">
        <f t="shared" si="250"/>
        <v>0</v>
      </c>
    </row>
    <row r="1089" spans="1:6" x14ac:dyDescent="0.25">
      <c r="A1089" t="str">
        <f t="shared" si="258"/>
        <v>matt dannenberg</v>
      </c>
      <c r="E1089">
        <f t="shared" ref="E1089:E1093" si="265">E1088</f>
        <v>443</v>
      </c>
      <c r="F1089">
        <f t="shared" si="250"/>
        <v>0</v>
      </c>
    </row>
    <row r="1090" spans="1:6" x14ac:dyDescent="0.25">
      <c r="A1090" t="str">
        <f t="shared" si="258"/>
        <v>matt dannenberg</v>
      </c>
      <c r="C1090">
        <v>0.95199999999999996</v>
      </c>
      <c r="D1090" t="s">
        <v>61</v>
      </c>
      <c r="E1090">
        <f t="shared" si="265"/>
        <v>443</v>
      </c>
      <c r="F1090">
        <f t="shared" si="250"/>
        <v>421.73599999999999</v>
      </c>
    </row>
    <row r="1091" spans="1:6" x14ac:dyDescent="0.25">
      <c r="A1091" t="str">
        <f t="shared" ref="A1091:A1122" si="266">A1090</f>
        <v>matt dannenberg</v>
      </c>
      <c r="C1091">
        <v>4.3999999999999997E-2</v>
      </c>
      <c r="D1091" t="s">
        <v>38</v>
      </c>
      <c r="E1091">
        <f t="shared" si="265"/>
        <v>443</v>
      </c>
      <c r="F1091">
        <f t="shared" ref="F1091:F1154" si="267">E1091*C1091</f>
        <v>19.491999999999997</v>
      </c>
    </row>
    <row r="1092" spans="1:6" x14ac:dyDescent="0.25">
      <c r="A1092" t="str">
        <f t="shared" si="266"/>
        <v>matt dannenberg</v>
      </c>
      <c r="C1092">
        <v>3.0000000000000001E-3</v>
      </c>
      <c r="D1092" t="s">
        <v>52</v>
      </c>
      <c r="E1092">
        <f t="shared" si="265"/>
        <v>443</v>
      </c>
      <c r="F1092">
        <f t="shared" si="267"/>
        <v>1.329</v>
      </c>
    </row>
    <row r="1093" spans="1:6" x14ac:dyDescent="0.25">
      <c r="A1093" t="str">
        <f t="shared" si="266"/>
        <v>matt dannenberg</v>
      </c>
      <c r="E1093">
        <f t="shared" si="265"/>
        <v>443</v>
      </c>
      <c r="F1093">
        <f t="shared" si="267"/>
        <v>0</v>
      </c>
    </row>
    <row r="1094" spans="1:6" x14ac:dyDescent="0.25">
      <c r="A1094" t="str">
        <f t="shared" si="266"/>
        <v>matt dannenberg</v>
      </c>
      <c r="B1094" t="s">
        <v>328</v>
      </c>
      <c r="E1094">
        <v>58</v>
      </c>
      <c r="F1094">
        <f t="shared" si="267"/>
        <v>0</v>
      </c>
    </row>
    <row r="1095" spans="1:6" x14ac:dyDescent="0.25">
      <c r="A1095" t="str">
        <f t="shared" si="266"/>
        <v>matt dannenberg</v>
      </c>
      <c r="E1095">
        <f t="shared" ref="E1095:E1098" si="268">E1094</f>
        <v>58</v>
      </c>
      <c r="F1095">
        <f t="shared" si="267"/>
        <v>0</v>
      </c>
    </row>
    <row r="1096" spans="1:6" x14ac:dyDescent="0.25">
      <c r="A1096" t="str">
        <f t="shared" si="266"/>
        <v>matt dannenberg</v>
      </c>
      <c r="C1096">
        <v>0.5</v>
      </c>
      <c r="D1096" t="s">
        <v>61</v>
      </c>
      <c r="E1096">
        <f t="shared" si="268"/>
        <v>58</v>
      </c>
      <c r="F1096">
        <f t="shared" si="267"/>
        <v>29</v>
      </c>
    </row>
    <row r="1097" spans="1:6" x14ac:dyDescent="0.25">
      <c r="A1097" t="str">
        <f t="shared" si="266"/>
        <v>matt dannenberg</v>
      </c>
      <c r="C1097">
        <v>0.499</v>
      </c>
      <c r="D1097" t="s">
        <v>38</v>
      </c>
      <c r="E1097">
        <f t="shared" si="268"/>
        <v>58</v>
      </c>
      <c r="F1097">
        <f t="shared" si="267"/>
        <v>28.942</v>
      </c>
    </row>
    <row r="1098" spans="1:6" x14ac:dyDescent="0.25">
      <c r="A1098" t="str">
        <f t="shared" si="266"/>
        <v>matt dannenberg</v>
      </c>
      <c r="E1098">
        <f t="shared" si="268"/>
        <v>58</v>
      </c>
      <c r="F1098">
        <f t="shared" si="267"/>
        <v>0</v>
      </c>
    </row>
    <row r="1099" spans="1:6" x14ac:dyDescent="0.25">
      <c r="A1099" t="str">
        <f t="shared" si="266"/>
        <v>matt dannenberg</v>
      </c>
      <c r="B1099" t="s">
        <v>329</v>
      </c>
      <c r="E1099">
        <v>22</v>
      </c>
      <c r="F1099">
        <f t="shared" si="267"/>
        <v>0</v>
      </c>
    </row>
    <row r="1100" spans="1:6" x14ac:dyDescent="0.25">
      <c r="A1100" t="str">
        <f t="shared" si="266"/>
        <v>matt dannenberg</v>
      </c>
      <c r="E1100">
        <f t="shared" ref="E1100:E1103" si="269">E1099</f>
        <v>22</v>
      </c>
      <c r="F1100">
        <f t="shared" si="267"/>
        <v>0</v>
      </c>
    </row>
    <row r="1101" spans="1:6" x14ac:dyDescent="0.25">
      <c r="A1101" t="str">
        <f t="shared" si="266"/>
        <v>matt dannenberg</v>
      </c>
      <c r="C1101">
        <v>0.73799999999999999</v>
      </c>
      <c r="D1101" t="s">
        <v>61</v>
      </c>
      <c r="E1101">
        <f t="shared" si="269"/>
        <v>22</v>
      </c>
      <c r="F1101">
        <f t="shared" si="267"/>
        <v>16.236000000000001</v>
      </c>
    </row>
    <row r="1102" spans="1:6" x14ac:dyDescent="0.25">
      <c r="A1102" t="str">
        <f t="shared" si="266"/>
        <v>matt dannenberg</v>
      </c>
      <c r="C1102">
        <v>0.26100000000000001</v>
      </c>
      <c r="D1102" t="s">
        <v>38</v>
      </c>
      <c r="E1102">
        <f t="shared" si="269"/>
        <v>22</v>
      </c>
      <c r="F1102">
        <f t="shared" si="267"/>
        <v>5.742</v>
      </c>
    </row>
    <row r="1103" spans="1:6" x14ac:dyDescent="0.25">
      <c r="A1103" t="str">
        <f t="shared" si="266"/>
        <v>matt dannenberg</v>
      </c>
      <c r="E1103">
        <f t="shared" si="269"/>
        <v>22</v>
      </c>
      <c r="F1103">
        <f t="shared" si="267"/>
        <v>0</v>
      </c>
    </row>
    <row r="1104" spans="1:6" x14ac:dyDescent="0.25">
      <c r="A1104" t="str">
        <f t="shared" si="266"/>
        <v>matt dannenberg</v>
      </c>
      <c r="B1104" t="s">
        <v>330</v>
      </c>
      <c r="E1104">
        <v>55</v>
      </c>
      <c r="F1104">
        <f t="shared" si="267"/>
        <v>0</v>
      </c>
    </row>
    <row r="1105" spans="1:6" x14ac:dyDescent="0.25">
      <c r="A1105" t="str">
        <f t="shared" si="266"/>
        <v>matt dannenberg</v>
      </c>
      <c r="E1105">
        <f t="shared" ref="E1105:E1109" si="270">E1104</f>
        <v>55</v>
      </c>
      <c r="F1105">
        <f t="shared" si="267"/>
        <v>0</v>
      </c>
    </row>
    <row r="1106" spans="1:6" x14ac:dyDescent="0.25">
      <c r="A1106" t="str">
        <f t="shared" si="266"/>
        <v>matt dannenberg</v>
      </c>
      <c r="C1106">
        <v>0.41299999999999998</v>
      </c>
      <c r="D1106" t="s">
        <v>35</v>
      </c>
      <c r="E1106">
        <f t="shared" si="270"/>
        <v>55</v>
      </c>
      <c r="F1106">
        <f t="shared" si="267"/>
        <v>22.715</v>
      </c>
    </row>
    <row r="1107" spans="1:6" x14ac:dyDescent="0.25">
      <c r="A1107" t="str">
        <f t="shared" si="266"/>
        <v>matt dannenberg</v>
      </c>
      <c r="C1107">
        <v>0.378</v>
      </c>
      <c r="D1107" t="s">
        <v>61</v>
      </c>
      <c r="E1107">
        <f t="shared" si="270"/>
        <v>55</v>
      </c>
      <c r="F1107">
        <f t="shared" si="267"/>
        <v>20.79</v>
      </c>
    </row>
    <row r="1108" spans="1:6" x14ac:dyDescent="0.25">
      <c r="A1108" t="str">
        <f t="shared" si="266"/>
        <v>matt dannenberg</v>
      </c>
      <c r="C1108">
        <v>0.20699999999999999</v>
      </c>
      <c r="D1108" t="s">
        <v>38</v>
      </c>
      <c r="E1108">
        <f t="shared" si="270"/>
        <v>55</v>
      </c>
      <c r="F1108">
        <f t="shared" si="267"/>
        <v>11.385</v>
      </c>
    </row>
    <row r="1109" spans="1:6" x14ac:dyDescent="0.25">
      <c r="A1109" t="str">
        <f t="shared" si="266"/>
        <v>matt dannenberg</v>
      </c>
      <c r="E1109">
        <f t="shared" si="270"/>
        <v>55</v>
      </c>
      <c r="F1109">
        <f t="shared" si="267"/>
        <v>0</v>
      </c>
    </row>
    <row r="1110" spans="1:6" x14ac:dyDescent="0.25">
      <c r="A1110" t="str">
        <f t="shared" si="266"/>
        <v>matt dannenberg</v>
      </c>
      <c r="B1110" t="s">
        <v>331</v>
      </c>
      <c r="E1110">
        <v>596</v>
      </c>
      <c r="F1110">
        <f t="shared" si="267"/>
        <v>0</v>
      </c>
    </row>
    <row r="1111" spans="1:6" x14ac:dyDescent="0.25">
      <c r="A1111" t="str">
        <f t="shared" si="266"/>
        <v>matt dannenberg</v>
      </c>
      <c r="E1111">
        <f t="shared" ref="E1111:E1113" si="271">E1110</f>
        <v>596</v>
      </c>
      <c r="F1111">
        <f t="shared" si="267"/>
        <v>0</v>
      </c>
    </row>
    <row r="1112" spans="1:6" x14ac:dyDescent="0.25">
      <c r="A1112" t="str">
        <f t="shared" si="266"/>
        <v>matt dannenberg</v>
      </c>
      <c r="C1112">
        <v>1</v>
      </c>
      <c r="D1112" t="s">
        <v>75</v>
      </c>
      <c r="E1112">
        <f t="shared" si="271"/>
        <v>596</v>
      </c>
      <c r="F1112">
        <f t="shared" si="267"/>
        <v>596</v>
      </c>
    </row>
    <row r="1113" spans="1:6" x14ac:dyDescent="0.25">
      <c r="A1113" t="str">
        <f t="shared" si="266"/>
        <v>matt dannenberg</v>
      </c>
      <c r="E1113">
        <f t="shared" si="271"/>
        <v>596</v>
      </c>
      <c r="F1113">
        <f t="shared" si="267"/>
        <v>0</v>
      </c>
    </row>
    <row r="1114" spans="1:6" x14ac:dyDescent="0.25">
      <c r="A1114" t="str">
        <f t="shared" si="266"/>
        <v>matt dannenberg</v>
      </c>
      <c r="B1114" t="s">
        <v>332</v>
      </c>
      <c r="E1114">
        <v>7</v>
      </c>
      <c r="F1114">
        <f t="shared" si="267"/>
        <v>0</v>
      </c>
    </row>
    <row r="1115" spans="1:6" x14ac:dyDescent="0.25">
      <c r="A1115" t="str">
        <f t="shared" si="266"/>
        <v>matt dannenberg</v>
      </c>
      <c r="E1115">
        <f t="shared" ref="E1115:E1117" si="272">E1114</f>
        <v>7</v>
      </c>
      <c r="F1115">
        <f t="shared" si="267"/>
        <v>0</v>
      </c>
    </row>
    <row r="1116" spans="1:6" x14ac:dyDescent="0.25">
      <c r="A1116" t="str">
        <f t="shared" si="266"/>
        <v>matt dannenberg</v>
      </c>
      <c r="C1116">
        <v>1</v>
      </c>
      <c r="D1116" t="s">
        <v>61</v>
      </c>
      <c r="E1116">
        <f t="shared" si="272"/>
        <v>7</v>
      </c>
      <c r="F1116">
        <f t="shared" si="267"/>
        <v>7</v>
      </c>
    </row>
    <row r="1117" spans="1:6" x14ac:dyDescent="0.25">
      <c r="A1117" t="str">
        <f t="shared" si="266"/>
        <v>matt dannenberg</v>
      </c>
      <c r="E1117">
        <f t="shared" si="272"/>
        <v>7</v>
      </c>
      <c r="F1117">
        <f t="shared" si="267"/>
        <v>0</v>
      </c>
    </row>
    <row r="1118" spans="1:6" x14ac:dyDescent="0.25">
      <c r="A1118" t="str">
        <f t="shared" si="266"/>
        <v>matt dannenberg</v>
      </c>
      <c r="B1118" t="s">
        <v>333</v>
      </c>
      <c r="E1118">
        <v>30</v>
      </c>
      <c r="F1118">
        <f t="shared" si="267"/>
        <v>0</v>
      </c>
    </row>
    <row r="1119" spans="1:6" x14ac:dyDescent="0.25">
      <c r="A1119" t="str">
        <f t="shared" si="266"/>
        <v>matt dannenberg</v>
      </c>
      <c r="E1119">
        <f t="shared" ref="E1119:E1122" si="273">E1118</f>
        <v>30</v>
      </c>
      <c r="F1119">
        <f t="shared" si="267"/>
        <v>0</v>
      </c>
    </row>
    <row r="1120" spans="1:6" x14ac:dyDescent="0.25">
      <c r="A1120" t="str">
        <f t="shared" si="266"/>
        <v>matt dannenberg</v>
      </c>
      <c r="C1120">
        <v>0.84499999999999997</v>
      </c>
      <c r="D1120" t="s">
        <v>61</v>
      </c>
      <c r="E1120">
        <f t="shared" si="273"/>
        <v>30</v>
      </c>
      <c r="F1120">
        <f t="shared" si="267"/>
        <v>25.349999999999998</v>
      </c>
    </row>
    <row r="1121" spans="1:6" x14ac:dyDescent="0.25">
      <c r="A1121" t="str">
        <f t="shared" si="266"/>
        <v>matt dannenberg</v>
      </c>
      <c r="C1121">
        <v>0.154</v>
      </c>
      <c r="D1121" t="s">
        <v>38</v>
      </c>
      <c r="E1121">
        <f t="shared" si="273"/>
        <v>30</v>
      </c>
      <c r="F1121">
        <f t="shared" si="267"/>
        <v>4.62</v>
      </c>
    </row>
    <row r="1122" spans="1:6" x14ac:dyDescent="0.25">
      <c r="A1122" t="str">
        <f t="shared" si="266"/>
        <v>matt dannenberg</v>
      </c>
      <c r="E1122">
        <f t="shared" si="273"/>
        <v>30</v>
      </c>
      <c r="F1122">
        <f t="shared" si="267"/>
        <v>0</v>
      </c>
    </row>
    <row r="1123" spans="1:6" x14ac:dyDescent="0.25">
      <c r="A1123" t="str">
        <f t="shared" ref="A1123:A1148" si="274">A1122</f>
        <v>matt dannenberg</v>
      </c>
      <c r="B1123" t="s">
        <v>334</v>
      </c>
      <c r="E1123">
        <v>26</v>
      </c>
      <c r="F1123">
        <f t="shared" si="267"/>
        <v>0</v>
      </c>
    </row>
    <row r="1124" spans="1:6" x14ac:dyDescent="0.25">
      <c r="A1124" t="str">
        <f t="shared" si="274"/>
        <v>matt dannenberg</v>
      </c>
      <c r="E1124">
        <f t="shared" ref="E1124:E1127" si="275">E1123</f>
        <v>26</v>
      </c>
      <c r="F1124">
        <f t="shared" si="267"/>
        <v>0</v>
      </c>
    </row>
    <row r="1125" spans="1:6" x14ac:dyDescent="0.25">
      <c r="A1125" t="str">
        <f t="shared" si="274"/>
        <v>matt dannenberg</v>
      </c>
      <c r="C1125">
        <v>0.19500000000000001</v>
      </c>
      <c r="D1125" t="s">
        <v>128</v>
      </c>
      <c r="E1125">
        <f t="shared" si="275"/>
        <v>26</v>
      </c>
      <c r="F1125">
        <f t="shared" si="267"/>
        <v>5.07</v>
      </c>
    </row>
    <row r="1126" spans="1:6" x14ac:dyDescent="0.25">
      <c r="A1126" t="str">
        <f t="shared" si="274"/>
        <v>matt dannenberg</v>
      </c>
      <c r="C1126">
        <v>0.80400000000000005</v>
      </c>
      <c r="D1126" t="s">
        <v>61</v>
      </c>
      <c r="E1126">
        <f t="shared" si="275"/>
        <v>26</v>
      </c>
      <c r="F1126">
        <f t="shared" si="267"/>
        <v>20.904</v>
      </c>
    </row>
    <row r="1127" spans="1:6" x14ac:dyDescent="0.25">
      <c r="A1127" t="str">
        <f t="shared" si="274"/>
        <v>matt dannenberg</v>
      </c>
      <c r="E1127">
        <f t="shared" si="275"/>
        <v>26</v>
      </c>
      <c r="F1127">
        <f t="shared" si="267"/>
        <v>0</v>
      </c>
    </row>
    <row r="1128" spans="1:6" x14ac:dyDescent="0.25">
      <c r="A1128" t="str">
        <f t="shared" si="274"/>
        <v>matt dannenberg</v>
      </c>
      <c r="B1128" t="s">
        <v>335</v>
      </c>
      <c r="E1128">
        <v>10</v>
      </c>
      <c r="F1128">
        <f t="shared" si="267"/>
        <v>0</v>
      </c>
    </row>
    <row r="1129" spans="1:6" x14ac:dyDescent="0.25">
      <c r="A1129" t="str">
        <f t="shared" si="274"/>
        <v>matt dannenberg</v>
      </c>
      <c r="E1129">
        <f t="shared" ref="E1129:E1132" si="276">E1128</f>
        <v>10</v>
      </c>
      <c r="F1129">
        <f t="shared" si="267"/>
        <v>0</v>
      </c>
    </row>
    <row r="1130" spans="1:6" x14ac:dyDescent="0.25">
      <c r="A1130" t="str">
        <f t="shared" si="274"/>
        <v>matt dannenberg</v>
      </c>
      <c r="C1130">
        <v>0.309</v>
      </c>
      <c r="D1130" t="s">
        <v>61</v>
      </c>
      <c r="E1130">
        <f t="shared" si="276"/>
        <v>10</v>
      </c>
      <c r="F1130">
        <f t="shared" si="267"/>
        <v>3.09</v>
      </c>
    </row>
    <row r="1131" spans="1:6" x14ac:dyDescent="0.25">
      <c r="A1131" t="str">
        <f t="shared" si="274"/>
        <v>matt dannenberg</v>
      </c>
      <c r="C1131">
        <v>0.69</v>
      </c>
      <c r="D1131" t="s">
        <v>38</v>
      </c>
      <c r="E1131">
        <f t="shared" si="276"/>
        <v>10</v>
      </c>
      <c r="F1131">
        <f t="shared" si="267"/>
        <v>6.8999999999999995</v>
      </c>
    </row>
    <row r="1132" spans="1:6" x14ac:dyDescent="0.25">
      <c r="A1132" t="str">
        <f t="shared" si="274"/>
        <v>matt dannenberg</v>
      </c>
      <c r="E1132">
        <f t="shared" si="276"/>
        <v>10</v>
      </c>
      <c r="F1132">
        <f t="shared" si="267"/>
        <v>0</v>
      </c>
    </row>
    <row r="1133" spans="1:6" x14ac:dyDescent="0.25">
      <c r="A1133" t="str">
        <f t="shared" si="274"/>
        <v>matt dannenberg</v>
      </c>
      <c r="B1133" t="s">
        <v>336</v>
      </c>
      <c r="E1133">
        <v>41</v>
      </c>
      <c r="F1133">
        <f t="shared" si="267"/>
        <v>0</v>
      </c>
    </row>
    <row r="1134" spans="1:6" x14ac:dyDescent="0.25">
      <c r="A1134" t="str">
        <f t="shared" si="274"/>
        <v>matt dannenberg</v>
      </c>
      <c r="E1134">
        <f t="shared" ref="E1134:E1137" si="277">E1133</f>
        <v>41</v>
      </c>
      <c r="F1134">
        <f t="shared" si="267"/>
        <v>0</v>
      </c>
    </row>
    <row r="1135" spans="1:6" x14ac:dyDescent="0.25">
      <c r="A1135" t="str">
        <f t="shared" si="274"/>
        <v>matt dannenberg</v>
      </c>
      <c r="C1135">
        <v>0.876</v>
      </c>
      <c r="D1135" t="s">
        <v>61</v>
      </c>
      <c r="E1135">
        <f t="shared" si="277"/>
        <v>41</v>
      </c>
      <c r="F1135">
        <f t="shared" si="267"/>
        <v>35.915999999999997</v>
      </c>
    </row>
    <row r="1136" spans="1:6" x14ac:dyDescent="0.25">
      <c r="A1136" t="str">
        <f t="shared" si="274"/>
        <v>matt dannenberg</v>
      </c>
      <c r="C1136">
        <v>0.123</v>
      </c>
      <c r="D1136" t="s">
        <v>38</v>
      </c>
      <c r="E1136">
        <f t="shared" si="277"/>
        <v>41</v>
      </c>
      <c r="F1136">
        <f t="shared" si="267"/>
        <v>5.0430000000000001</v>
      </c>
    </row>
    <row r="1137" spans="1:6" x14ac:dyDescent="0.25">
      <c r="A1137" t="str">
        <f t="shared" si="274"/>
        <v>matt dannenberg</v>
      </c>
      <c r="E1137">
        <f t="shared" si="277"/>
        <v>41</v>
      </c>
      <c r="F1137">
        <f t="shared" si="267"/>
        <v>0</v>
      </c>
    </row>
    <row r="1138" spans="1:6" x14ac:dyDescent="0.25">
      <c r="A1138" t="str">
        <f t="shared" si="274"/>
        <v>matt dannenberg</v>
      </c>
      <c r="B1138" t="s">
        <v>337</v>
      </c>
      <c r="E1138">
        <v>43</v>
      </c>
      <c r="F1138">
        <f t="shared" si="267"/>
        <v>0</v>
      </c>
    </row>
    <row r="1139" spans="1:6" x14ac:dyDescent="0.25">
      <c r="A1139" t="str">
        <f t="shared" si="274"/>
        <v>matt dannenberg</v>
      </c>
      <c r="E1139">
        <f t="shared" ref="E1139:E1144" si="278">E1138</f>
        <v>43</v>
      </c>
      <c r="F1139">
        <f t="shared" si="267"/>
        <v>0</v>
      </c>
    </row>
    <row r="1140" spans="1:6" x14ac:dyDescent="0.25">
      <c r="A1140" t="str">
        <f t="shared" si="274"/>
        <v>matt dannenberg</v>
      </c>
      <c r="C1140">
        <v>0.249</v>
      </c>
      <c r="D1140" t="s">
        <v>237</v>
      </c>
      <c r="E1140">
        <f t="shared" si="278"/>
        <v>43</v>
      </c>
      <c r="F1140">
        <f t="shared" si="267"/>
        <v>10.707000000000001</v>
      </c>
    </row>
    <row r="1141" spans="1:6" x14ac:dyDescent="0.25">
      <c r="A1141" t="str">
        <f t="shared" si="274"/>
        <v>matt dannenberg</v>
      </c>
      <c r="C1141">
        <v>0.20699999999999999</v>
      </c>
      <c r="D1141" t="s">
        <v>35</v>
      </c>
      <c r="E1141">
        <f t="shared" si="278"/>
        <v>43</v>
      </c>
      <c r="F1141">
        <f t="shared" si="267"/>
        <v>8.9009999999999998</v>
      </c>
    </row>
    <row r="1142" spans="1:6" x14ac:dyDescent="0.25">
      <c r="A1142" t="str">
        <f t="shared" si="274"/>
        <v>matt dannenberg</v>
      </c>
      <c r="C1142">
        <v>0.311</v>
      </c>
      <c r="D1142" t="s">
        <v>61</v>
      </c>
      <c r="E1142">
        <f t="shared" si="278"/>
        <v>43</v>
      </c>
      <c r="F1142">
        <f t="shared" si="267"/>
        <v>13.372999999999999</v>
      </c>
    </row>
    <row r="1143" spans="1:6" x14ac:dyDescent="0.25">
      <c r="A1143" t="str">
        <f t="shared" si="274"/>
        <v>matt dannenberg</v>
      </c>
      <c r="C1143">
        <v>0.23200000000000001</v>
      </c>
      <c r="D1143" t="s">
        <v>38</v>
      </c>
      <c r="E1143">
        <f t="shared" si="278"/>
        <v>43</v>
      </c>
      <c r="F1143">
        <f t="shared" si="267"/>
        <v>9.9760000000000009</v>
      </c>
    </row>
    <row r="1144" spans="1:6" x14ac:dyDescent="0.25">
      <c r="A1144" t="str">
        <f t="shared" si="274"/>
        <v>matt dannenberg</v>
      </c>
      <c r="E1144">
        <f t="shared" si="278"/>
        <v>43</v>
      </c>
      <c r="F1144">
        <f t="shared" si="267"/>
        <v>0</v>
      </c>
    </row>
    <row r="1145" spans="1:6" x14ac:dyDescent="0.25">
      <c r="A1145" t="str">
        <f t="shared" si="274"/>
        <v>matt dannenberg</v>
      </c>
      <c r="B1145" t="s">
        <v>338</v>
      </c>
      <c r="E1145">
        <v>172</v>
      </c>
      <c r="F1145">
        <f t="shared" si="267"/>
        <v>0</v>
      </c>
    </row>
    <row r="1146" spans="1:6" x14ac:dyDescent="0.25">
      <c r="A1146" t="str">
        <f t="shared" si="274"/>
        <v>matt dannenberg</v>
      </c>
      <c r="E1146">
        <f t="shared" ref="E1146:E1149" si="279">E1145</f>
        <v>172</v>
      </c>
      <c r="F1146">
        <f t="shared" si="267"/>
        <v>0</v>
      </c>
    </row>
    <row r="1147" spans="1:6" x14ac:dyDescent="0.25">
      <c r="A1147" t="str">
        <f t="shared" si="274"/>
        <v>matt dannenberg</v>
      </c>
      <c r="C1147">
        <v>0.73199999999999998</v>
      </c>
      <c r="D1147" t="s">
        <v>61</v>
      </c>
      <c r="E1147">
        <f t="shared" si="279"/>
        <v>172</v>
      </c>
      <c r="F1147">
        <f t="shared" si="267"/>
        <v>125.904</v>
      </c>
    </row>
    <row r="1148" spans="1:6" x14ac:dyDescent="0.25">
      <c r="A1148" t="str">
        <f t="shared" si="274"/>
        <v>matt dannenberg</v>
      </c>
      <c r="C1148">
        <v>0.26700000000000002</v>
      </c>
      <c r="D1148" t="s">
        <v>38</v>
      </c>
      <c r="E1148">
        <f t="shared" si="279"/>
        <v>172</v>
      </c>
      <c r="F1148">
        <f t="shared" si="267"/>
        <v>45.923999999999999</v>
      </c>
    </row>
    <row r="1149" spans="1:6" x14ac:dyDescent="0.25">
      <c r="A1149" t="s">
        <v>459</v>
      </c>
      <c r="E1149">
        <f t="shared" si="279"/>
        <v>172</v>
      </c>
      <c r="F1149">
        <f t="shared" si="267"/>
        <v>0</v>
      </c>
    </row>
    <row r="1150" spans="1:6" x14ac:dyDescent="0.25">
      <c r="A1150" t="str">
        <f t="shared" ref="A1150:A1157" si="280">A1149</f>
        <v>Matt Kangas</v>
      </c>
      <c r="B1150" t="s">
        <v>341</v>
      </c>
      <c r="E1150">
        <v>10</v>
      </c>
      <c r="F1150">
        <f t="shared" si="267"/>
        <v>0</v>
      </c>
    </row>
    <row r="1151" spans="1:6" x14ac:dyDescent="0.25">
      <c r="A1151" t="str">
        <f t="shared" si="280"/>
        <v>Matt Kangas</v>
      </c>
      <c r="E1151">
        <f t="shared" ref="E1151:E1154" si="281">E1150</f>
        <v>10</v>
      </c>
      <c r="F1151">
        <f t="shared" si="267"/>
        <v>0</v>
      </c>
    </row>
    <row r="1152" spans="1:6" x14ac:dyDescent="0.25">
      <c r="A1152" t="str">
        <f t="shared" si="280"/>
        <v>Matt Kangas</v>
      </c>
      <c r="C1152">
        <v>0.47599999999999998</v>
      </c>
      <c r="D1152" t="s">
        <v>133</v>
      </c>
      <c r="E1152">
        <f t="shared" si="281"/>
        <v>10</v>
      </c>
      <c r="F1152">
        <f t="shared" si="267"/>
        <v>4.76</v>
      </c>
    </row>
    <row r="1153" spans="1:6" x14ac:dyDescent="0.25">
      <c r="A1153" t="str">
        <f t="shared" si="280"/>
        <v>Matt Kangas</v>
      </c>
      <c r="C1153">
        <v>0.52300000000000002</v>
      </c>
      <c r="D1153" t="s">
        <v>14</v>
      </c>
      <c r="E1153">
        <f t="shared" si="281"/>
        <v>10</v>
      </c>
      <c r="F1153">
        <f t="shared" si="267"/>
        <v>5.23</v>
      </c>
    </row>
    <row r="1154" spans="1:6" x14ac:dyDescent="0.25">
      <c r="A1154" t="str">
        <f t="shared" si="280"/>
        <v>Matt Kangas</v>
      </c>
      <c r="E1154">
        <f t="shared" si="281"/>
        <v>10</v>
      </c>
      <c r="F1154">
        <f t="shared" si="267"/>
        <v>0</v>
      </c>
    </row>
    <row r="1155" spans="1:6" x14ac:dyDescent="0.25">
      <c r="A1155" t="str">
        <f t="shared" si="280"/>
        <v>Matt Kangas</v>
      </c>
      <c r="B1155" t="s">
        <v>342</v>
      </c>
      <c r="E1155">
        <v>46</v>
      </c>
      <c r="F1155">
        <f t="shared" ref="F1155:F1218" si="282">E1155*C1155</f>
        <v>0</v>
      </c>
    </row>
    <row r="1156" spans="1:6" x14ac:dyDescent="0.25">
      <c r="A1156" t="str">
        <f t="shared" si="280"/>
        <v>Matt Kangas</v>
      </c>
      <c r="E1156">
        <f t="shared" ref="E1156:E1158" si="283">E1155</f>
        <v>46</v>
      </c>
      <c r="F1156">
        <f t="shared" si="282"/>
        <v>0</v>
      </c>
    </row>
    <row r="1157" spans="1:6" x14ac:dyDescent="0.25">
      <c r="A1157" t="str">
        <f t="shared" si="280"/>
        <v>Matt Kangas</v>
      </c>
      <c r="C1157">
        <v>1</v>
      </c>
      <c r="D1157" t="s">
        <v>38</v>
      </c>
      <c r="E1157">
        <f t="shared" si="283"/>
        <v>46</v>
      </c>
      <c r="F1157">
        <f t="shared" si="282"/>
        <v>46</v>
      </c>
    </row>
    <row r="1158" spans="1:6" x14ac:dyDescent="0.25">
      <c r="A1158" t="s">
        <v>460</v>
      </c>
      <c r="E1158">
        <f t="shared" si="283"/>
        <v>46</v>
      </c>
      <c r="F1158">
        <f t="shared" si="282"/>
        <v>0</v>
      </c>
    </row>
    <row r="1159" spans="1:6" x14ac:dyDescent="0.25">
      <c r="A1159" t="str">
        <f t="shared" ref="A1159:A1162" si="284">A1158</f>
        <v xml:space="preserve">melissaosullivan </v>
      </c>
      <c r="B1159" t="s">
        <v>344</v>
      </c>
      <c r="E1159">
        <v>263</v>
      </c>
      <c r="F1159">
        <f t="shared" si="282"/>
        <v>0</v>
      </c>
    </row>
    <row r="1160" spans="1:6" x14ac:dyDescent="0.25">
      <c r="A1160" t="str">
        <f t="shared" si="284"/>
        <v xml:space="preserve">melissaosullivan </v>
      </c>
      <c r="E1160">
        <f t="shared" ref="E1160:E1163" si="285">E1159</f>
        <v>263</v>
      </c>
      <c r="F1160">
        <f t="shared" si="282"/>
        <v>0</v>
      </c>
    </row>
    <row r="1161" spans="1:6" x14ac:dyDescent="0.25">
      <c r="A1161" t="str">
        <f t="shared" si="284"/>
        <v xml:space="preserve">melissaosullivan </v>
      </c>
      <c r="C1161">
        <v>0.96699999999999997</v>
      </c>
      <c r="D1161" t="s">
        <v>50</v>
      </c>
      <c r="E1161">
        <f t="shared" si="285"/>
        <v>263</v>
      </c>
      <c r="F1161">
        <f t="shared" si="282"/>
        <v>254.321</v>
      </c>
    </row>
    <row r="1162" spans="1:6" x14ac:dyDescent="0.25">
      <c r="A1162" t="str">
        <f t="shared" si="284"/>
        <v xml:space="preserve">melissaosullivan </v>
      </c>
      <c r="C1162">
        <v>3.0000000000000001E-3</v>
      </c>
      <c r="D1162" t="s">
        <v>52</v>
      </c>
      <c r="E1162">
        <f t="shared" si="285"/>
        <v>263</v>
      </c>
      <c r="F1162">
        <f t="shared" si="282"/>
        <v>0.78900000000000003</v>
      </c>
    </row>
    <row r="1163" spans="1:6" x14ac:dyDescent="0.25">
      <c r="A1163" t="s">
        <v>461</v>
      </c>
      <c r="E1163">
        <f t="shared" si="285"/>
        <v>263</v>
      </c>
      <c r="F1163">
        <f t="shared" si="282"/>
        <v>0</v>
      </c>
    </row>
    <row r="1164" spans="1:6" x14ac:dyDescent="0.25">
      <c r="A1164" t="str">
        <f t="shared" ref="A1164:A1166" si="286">A1163</f>
        <v>Nitin Bhatt</v>
      </c>
      <c r="B1164" t="s">
        <v>347</v>
      </c>
      <c r="E1164">
        <v>9</v>
      </c>
      <c r="F1164">
        <f t="shared" si="282"/>
        <v>0</v>
      </c>
    </row>
    <row r="1165" spans="1:6" x14ac:dyDescent="0.25">
      <c r="A1165" t="str">
        <f t="shared" si="286"/>
        <v>Nitin Bhatt</v>
      </c>
      <c r="E1165">
        <f t="shared" ref="E1165:E1167" si="287">E1164</f>
        <v>9</v>
      </c>
      <c r="F1165">
        <f t="shared" si="282"/>
        <v>0</v>
      </c>
    </row>
    <row r="1166" spans="1:6" x14ac:dyDescent="0.25">
      <c r="A1166" t="str">
        <f t="shared" si="286"/>
        <v>Nitin Bhatt</v>
      </c>
      <c r="C1166">
        <v>1</v>
      </c>
      <c r="D1166" t="s">
        <v>92</v>
      </c>
      <c r="E1166">
        <f t="shared" si="287"/>
        <v>9</v>
      </c>
      <c r="F1166">
        <f t="shared" si="282"/>
        <v>9</v>
      </c>
    </row>
    <row r="1167" spans="1:6" x14ac:dyDescent="0.25">
      <c r="A1167" t="s">
        <v>462</v>
      </c>
      <c r="E1167">
        <f t="shared" si="287"/>
        <v>9</v>
      </c>
      <c r="F1167">
        <f t="shared" si="282"/>
        <v>0</v>
      </c>
    </row>
    <row r="1168" spans="1:6" x14ac:dyDescent="0.25">
      <c r="A1168" t="str">
        <f t="shared" ref="A1168:A1199" si="288">A1167</f>
        <v>Randolph Tan</v>
      </c>
      <c r="B1168" t="s">
        <v>350</v>
      </c>
      <c r="E1168">
        <v>4</v>
      </c>
      <c r="F1168">
        <f t="shared" si="282"/>
        <v>0</v>
      </c>
    </row>
    <row r="1169" spans="1:6" x14ac:dyDescent="0.25">
      <c r="A1169" t="str">
        <f t="shared" si="288"/>
        <v>Randolph Tan</v>
      </c>
      <c r="E1169">
        <f t="shared" ref="E1169:E1172" si="289">E1168</f>
        <v>4</v>
      </c>
      <c r="F1169">
        <f t="shared" si="282"/>
        <v>0</v>
      </c>
    </row>
    <row r="1170" spans="1:6" x14ac:dyDescent="0.25">
      <c r="A1170" t="str">
        <f t="shared" si="288"/>
        <v>Randolph Tan</v>
      </c>
      <c r="C1170">
        <v>0.24299999999999999</v>
      </c>
      <c r="D1170" t="s">
        <v>138</v>
      </c>
      <c r="E1170">
        <f t="shared" si="289"/>
        <v>4</v>
      </c>
      <c r="F1170">
        <f t="shared" si="282"/>
        <v>0.97199999999999998</v>
      </c>
    </row>
    <row r="1171" spans="1:6" x14ac:dyDescent="0.25">
      <c r="A1171" t="str">
        <f t="shared" si="288"/>
        <v>Randolph Tan</v>
      </c>
      <c r="C1171">
        <v>0.75600000000000001</v>
      </c>
      <c r="D1171" t="s">
        <v>52</v>
      </c>
      <c r="E1171">
        <f t="shared" si="289"/>
        <v>4</v>
      </c>
      <c r="F1171">
        <f t="shared" si="282"/>
        <v>3.024</v>
      </c>
    </row>
    <row r="1172" spans="1:6" x14ac:dyDescent="0.25">
      <c r="A1172" t="str">
        <f t="shared" si="288"/>
        <v>Randolph Tan</v>
      </c>
      <c r="E1172">
        <f t="shared" si="289"/>
        <v>4</v>
      </c>
      <c r="F1172">
        <f t="shared" si="282"/>
        <v>0</v>
      </c>
    </row>
    <row r="1173" spans="1:6" x14ac:dyDescent="0.25">
      <c r="A1173" t="str">
        <f t="shared" si="288"/>
        <v>Randolph Tan</v>
      </c>
      <c r="B1173" t="s">
        <v>351</v>
      </c>
      <c r="E1173">
        <v>2</v>
      </c>
      <c r="F1173">
        <f t="shared" si="282"/>
        <v>0</v>
      </c>
    </row>
    <row r="1174" spans="1:6" x14ac:dyDescent="0.25">
      <c r="A1174" t="str">
        <f t="shared" si="288"/>
        <v>Randolph Tan</v>
      </c>
      <c r="E1174">
        <f t="shared" ref="E1174:E1176" si="290">E1173</f>
        <v>2</v>
      </c>
      <c r="F1174">
        <f t="shared" si="282"/>
        <v>0</v>
      </c>
    </row>
    <row r="1175" spans="1:6" x14ac:dyDescent="0.25">
      <c r="A1175" t="str">
        <f t="shared" si="288"/>
        <v>Randolph Tan</v>
      </c>
      <c r="C1175">
        <v>1</v>
      </c>
      <c r="D1175" t="s">
        <v>138</v>
      </c>
      <c r="E1175">
        <f t="shared" si="290"/>
        <v>2</v>
      </c>
      <c r="F1175">
        <f t="shared" si="282"/>
        <v>2</v>
      </c>
    </row>
    <row r="1176" spans="1:6" x14ac:dyDescent="0.25">
      <c r="A1176" t="str">
        <f t="shared" si="288"/>
        <v>Randolph Tan</v>
      </c>
      <c r="E1176">
        <f t="shared" si="290"/>
        <v>2</v>
      </c>
      <c r="F1176">
        <f t="shared" si="282"/>
        <v>0</v>
      </c>
    </row>
    <row r="1177" spans="1:6" x14ac:dyDescent="0.25">
      <c r="A1177" t="str">
        <f t="shared" si="288"/>
        <v>Randolph Tan</v>
      </c>
      <c r="B1177" t="s">
        <v>352</v>
      </c>
      <c r="E1177">
        <v>75</v>
      </c>
      <c r="F1177">
        <f t="shared" si="282"/>
        <v>0</v>
      </c>
    </row>
    <row r="1178" spans="1:6" x14ac:dyDescent="0.25">
      <c r="A1178" t="str">
        <f t="shared" si="288"/>
        <v>Randolph Tan</v>
      </c>
      <c r="E1178">
        <f t="shared" ref="E1178:E1181" si="291">E1177</f>
        <v>75</v>
      </c>
      <c r="F1178">
        <f t="shared" si="282"/>
        <v>0</v>
      </c>
    </row>
    <row r="1179" spans="1:6" x14ac:dyDescent="0.25">
      <c r="A1179" t="str">
        <f t="shared" si="288"/>
        <v>Randolph Tan</v>
      </c>
      <c r="C1179">
        <v>0.439</v>
      </c>
      <c r="D1179" t="s">
        <v>10</v>
      </c>
      <c r="E1179">
        <f t="shared" si="291"/>
        <v>75</v>
      </c>
      <c r="F1179">
        <f t="shared" si="282"/>
        <v>32.924999999999997</v>
      </c>
    </row>
    <row r="1180" spans="1:6" x14ac:dyDescent="0.25">
      <c r="A1180" t="str">
        <f t="shared" si="288"/>
        <v>Randolph Tan</v>
      </c>
      <c r="C1180">
        <v>0.56000000000000005</v>
      </c>
      <c r="D1180" t="s">
        <v>138</v>
      </c>
      <c r="E1180">
        <f t="shared" si="291"/>
        <v>75</v>
      </c>
      <c r="F1180">
        <f t="shared" si="282"/>
        <v>42.000000000000007</v>
      </c>
    </row>
    <row r="1181" spans="1:6" x14ac:dyDescent="0.25">
      <c r="A1181" t="str">
        <f t="shared" si="288"/>
        <v>Randolph Tan</v>
      </c>
      <c r="E1181">
        <f t="shared" si="291"/>
        <v>75</v>
      </c>
      <c r="F1181">
        <f t="shared" si="282"/>
        <v>0</v>
      </c>
    </row>
    <row r="1182" spans="1:6" x14ac:dyDescent="0.25">
      <c r="A1182" t="str">
        <f t="shared" si="288"/>
        <v>Randolph Tan</v>
      </c>
      <c r="B1182" t="s">
        <v>353</v>
      </c>
      <c r="E1182">
        <v>5</v>
      </c>
      <c r="F1182">
        <f t="shared" si="282"/>
        <v>0</v>
      </c>
    </row>
    <row r="1183" spans="1:6" x14ac:dyDescent="0.25">
      <c r="A1183" t="str">
        <f t="shared" si="288"/>
        <v>Randolph Tan</v>
      </c>
      <c r="E1183">
        <f t="shared" ref="E1183:E1185" si="292">E1182</f>
        <v>5</v>
      </c>
      <c r="F1183">
        <f t="shared" si="282"/>
        <v>0</v>
      </c>
    </row>
    <row r="1184" spans="1:6" x14ac:dyDescent="0.25">
      <c r="A1184" t="str">
        <f t="shared" si="288"/>
        <v>Randolph Tan</v>
      </c>
      <c r="C1184">
        <v>1</v>
      </c>
      <c r="D1184" t="s">
        <v>10</v>
      </c>
      <c r="E1184">
        <f t="shared" si="292"/>
        <v>5</v>
      </c>
      <c r="F1184">
        <f t="shared" si="282"/>
        <v>5</v>
      </c>
    </row>
    <row r="1185" spans="1:6" x14ac:dyDescent="0.25">
      <c r="A1185" t="str">
        <f t="shared" si="288"/>
        <v>Randolph Tan</v>
      </c>
      <c r="E1185">
        <f t="shared" si="292"/>
        <v>5</v>
      </c>
      <c r="F1185">
        <f t="shared" si="282"/>
        <v>0</v>
      </c>
    </row>
    <row r="1186" spans="1:6" x14ac:dyDescent="0.25">
      <c r="A1186" t="str">
        <f t="shared" si="288"/>
        <v>Randolph Tan</v>
      </c>
      <c r="B1186" t="s">
        <v>354</v>
      </c>
      <c r="E1186">
        <v>1103</v>
      </c>
      <c r="F1186">
        <f t="shared" si="282"/>
        <v>0</v>
      </c>
    </row>
    <row r="1187" spans="1:6" x14ac:dyDescent="0.25">
      <c r="A1187" t="str">
        <f t="shared" si="288"/>
        <v>Randolph Tan</v>
      </c>
      <c r="E1187">
        <f t="shared" ref="E1187:E1196" si="293">E1186</f>
        <v>1103</v>
      </c>
      <c r="F1187">
        <f t="shared" si="282"/>
        <v>0</v>
      </c>
    </row>
    <row r="1188" spans="1:6" x14ac:dyDescent="0.25">
      <c r="A1188" t="str">
        <f t="shared" si="288"/>
        <v>Randolph Tan</v>
      </c>
      <c r="C1188">
        <v>1.2E-2</v>
      </c>
      <c r="D1188" t="s">
        <v>355</v>
      </c>
      <c r="E1188">
        <f t="shared" si="293"/>
        <v>1103</v>
      </c>
      <c r="F1188">
        <f t="shared" si="282"/>
        <v>13.236000000000001</v>
      </c>
    </row>
    <row r="1189" spans="1:6" x14ac:dyDescent="0.25">
      <c r="A1189" t="str">
        <f t="shared" si="288"/>
        <v>Randolph Tan</v>
      </c>
      <c r="C1189">
        <v>2E-3</v>
      </c>
      <c r="D1189" t="s">
        <v>10</v>
      </c>
      <c r="E1189">
        <f t="shared" si="293"/>
        <v>1103</v>
      </c>
      <c r="F1189">
        <f t="shared" si="282"/>
        <v>2.206</v>
      </c>
    </row>
    <row r="1190" spans="1:6" x14ac:dyDescent="0.25">
      <c r="A1190" t="str">
        <f t="shared" si="288"/>
        <v>Randolph Tan</v>
      </c>
      <c r="C1190">
        <v>1E-3</v>
      </c>
      <c r="D1190" t="s">
        <v>37</v>
      </c>
      <c r="E1190">
        <f t="shared" si="293"/>
        <v>1103</v>
      </c>
      <c r="F1190">
        <f t="shared" si="282"/>
        <v>1.103</v>
      </c>
    </row>
    <row r="1191" spans="1:6" x14ac:dyDescent="0.25">
      <c r="A1191" t="str">
        <f t="shared" si="288"/>
        <v>Randolph Tan</v>
      </c>
      <c r="C1191">
        <v>5.0999999999999997E-2</v>
      </c>
      <c r="D1191" t="s">
        <v>35</v>
      </c>
      <c r="E1191">
        <f t="shared" si="293"/>
        <v>1103</v>
      </c>
      <c r="F1191">
        <f t="shared" si="282"/>
        <v>56.252999999999993</v>
      </c>
    </row>
    <row r="1192" spans="1:6" x14ac:dyDescent="0.25">
      <c r="A1192" t="str">
        <f t="shared" si="288"/>
        <v>Randolph Tan</v>
      </c>
      <c r="C1192">
        <v>3.3000000000000002E-2</v>
      </c>
      <c r="D1192" t="s">
        <v>61</v>
      </c>
      <c r="E1192">
        <f t="shared" si="293"/>
        <v>1103</v>
      </c>
      <c r="F1192">
        <f t="shared" si="282"/>
        <v>36.399000000000001</v>
      </c>
    </row>
    <row r="1193" spans="1:6" x14ac:dyDescent="0.25">
      <c r="A1193" t="str">
        <f t="shared" si="288"/>
        <v>Randolph Tan</v>
      </c>
      <c r="C1193">
        <v>0.29299999999999998</v>
      </c>
      <c r="D1193" t="s">
        <v>38</v>
      </c>
      <c r="E1193">
        <f t="shared" si="293"/>
        <v>1103</v>
      </c>
      <c r="F1193">
        <f t="shared" si="282"/>
        <v>323.17899999999997</v>
      </c>
    </row>
    <row r="1194" spans="1:6" x14ac:dyDescent="0.25">
      <c r="A1194" t="str">
        <f t="shared" si="288"/>
        <v>Randolph Tan</v>
      </c>
      <c r="C1194">
        <v>4.0000000000000001E-3</v>
      </c>
      <c r="D1194" t="s">
        <v>75</v>
      </c>
      <c r="E1194">
        <f t="shared" si="293"/>
        <v>1103</v>
      </c>
      <c r="F1194">
        <f t="shared" si="282"/>
        <v>4.4119999999999999</v>
      </c>
    </row>
    <row r="1195" spans="1:6" x14ac:dyDescent="0.25">
      <c r="A1195" t="str">
        <f t="shared" si="288"/>
        <v>Randolph Tan</v>
      </c>
      <c r="C1195">
        <v>0.6</v>
      </c>
      <c r="D1195" t="s">
        <v>138</v>
      </c>
      <c r="E1195">
        <f t="shared" si="293"/>
        <v>1103</v>
      </c>
      <c r="F1195">
        <f t="shared" si="282"/>
        <v>661.8</v>
      </c>
    </row>
    <row r="1196" spans="1:6" x14ac:dyDescent="0.25">
      <c r="A1196" t="str">
        <f t="shared" si="288"/>
        <v>Randolph Tan</v>
      </c>
      <c r="E1196">
        <f t="shared" si="293"/>
        <v>1103</v>
      </c>
      <c r="F1196">
        <f t="shared" si="282"/>
        <v>0</v>
      </c>
    </row>
    <row r="1197" spans="1:6" x14ac:dyDescent="0.25">
      <c r="A1197" t="str">
        <f t="shared" si="288"/>
        <v>Randolph Tan</v>
      </c>
      <c r="B1197" t="s">
        <v>356</v>
      </c>
      <c r="E1197">
        <v>1073</v>
      </c>
      <c r="F1197">
        <f t="shared" si="282"/>
        <v>0</v>
      </c>
    </row>
    <row r="1198" spans="1:6" x14ac:dyDescent="0.25">
      <c r="A1198" t="str">
        <f t="shared" si="288"/>
        <v>Randolph Tan</v>
      </c>
      <c r="E1198">
        <f t="shared" ref="E1198:E1207" si="294">E1197</f>
        <v>1073</v>
      </c>
      <c r="F1198">
        <f t="shared" si="282"/>
        <v>0</v>
      </c>
    </row>
    <row r="1199" spans="1:6" x14ac:dyDescent="0.25">
      <c r="A1199" t="str">
        <f t="shared" si="288"/>
        <v>Randolph Tan</v>
      </c>
      <c r="C1199">
        <v>1.2E-2</v>
      </c>
      <c r="D1199" t="s">
        <v>355</v>
      </c>
      <c r="E1199">
        <f t="shared" si="294"/>
        <v>1073</v>
      </c>
      <c r="F1199">
        <f t="shared" si="282"/>
        <v>12.875999999999999</v>
      </c>
    </row>
    <row r="1200" spans="1:6" x14ac:dyDescent="0.25">
      <c r="A1200" t="str">
        <f t="shared" ref="A1200:A1225" si="295">A1199</f>
        <v>Randolph Tan</v>
      </c>
      <c r="C1200">
        <v>2E-3</v>
      </c>
      <c r="D1200" t="s">
        <v>10</v>
      </c>
      <c r="E1200">
        <f t="shared" si="294"/>
        <v>1073</v>
      </c>
      <c r="F1200">
        <f t="shared" si="282"/>
        <v>2.1459999999999999</v>
      </c>
    </row>
    <row r="1201" spans="1:6" x14ac:dyDescent="0.25">
      <c r="A1201" t="str">
        <f t="shared" si="295"/>
        <v>Randolph Tan</v>
      </c>
      <c r="C1201">
        <v>1E-3</v>
      </c>
      <c r="D1201" t="s">
        <v>37</v>
      </c>
      <c r="E1201">
        <f t="shared" si="294"/>
        <v>1073</v>
      </c>
      <c r="F1201">
        <f t="shared" si="282"/>
        <v>1.073</v>
      </c>
    </row>
    <row r="1202" spans="1:6" x14ac:dyDescent="0.25">
      <c r="A1202" t="str">
        <f t="shared" si="295"/>
        <v>Randolph Tan</v>
      </c>
      <c r="C1202">
        <v>5.2999999999999999E-2</v>
      </c>
      <c r="D1202" t="s">
        <v>35</v>
      </c>
      <c r="E1202">
        <f t="shared" si="294"/>
        <v>1073</v>
      </c>
      <c r="F1202">
        <f t="shared" si="282"/>
        <v>56.869</v>
      </c>
    </row>
    <row r="1203" spans="1:6" x14ac:dyDescent="0.25">
      <c r="A1203" t="str">
        <f t="shared" si="295"/>
        <v>Randolph Tan</v>
      </c>
      <c r="C1203">
        <v>4.3999999999999997E-2</v>
      </c>
      <c r="D1203" t="s">
        <v>61</v>
      </c>
      <c r="E1203">
        <f t="shared" si="294"/>
        <v>1073</v>
      </c>
      <c r="F1203">
        <f t="shared" si="282"/>
        <v>47.211999999999996</v>
      </c>
    </row>
    <row r="1204" spans="1:6" x14ac:dyDescent="0.25">
      <c r="A1204" t="str">
        <f t="shared" si="295"/>
        <v>Randolph Tan</v>
      </c>
      <c r="C1204">
        <v>0.30099999999999999</v>
      </c>
      <c r="D1204" t="s">
        <v>38</v>
      </c>
      <c r="E1204">
        <f t="shared" si="294"/>
        <v>1073</v>
      </c>
      <c r="F1204">
        <f t="shared" si="282"/>
        <v>322.97300000000001</v>
      </c>
    </row>
    <row r="1205" spans="1:6" x14ac:dyDescent="0.25">
      <c r="A1205" t="str">
        <f t="shared" si="295"/>
        <v>Randolph Tan</v>
      </c>
      <c r="C1205">
        <v>4.0000000000000001E-3</v>
      </c>
      <c r="D1205" t="s">
        <v>75</v>
      </c>
      <c r="E1205">
        <f t="shared" si="294"/>
        <v>1073</v>
      </c>
      <c r="F1205">
        <f t="shared" si="282"/>
        <v>4.2919999999999998</v>
      </c>
    </row>
    <row r="1206" spans="1:6" x14ac:dyDescent="0.25">
      <c r="A1206" t="str">
        <f t="shared" si="295"/>
        <v>Randolph Tan</v>
      </c>
      <c r="C1206">
        <v>0.57899999999999996</v>
      </c>
      <c r="D1206" t="s">
        <v>138</v>
      </c>
      <c r="E1206">
        <f t="shared" si="294"/>
        <v>1073</v>
      </c>
      <c r="F1206">
        <f t="shared" si="282"/>
        <v>621.26699999999994</v>
      </c>
    </row>
    <row r="1207" spans="1:6" x14ac:dyDescent="0.25">
      <c r="A1207" t="str">
        <f t="shared" si="295"/>
        <v>Randolph Tan</v>
      </c>
      <c r="E1207">
        <f t="shared" si="294"/>
        <v>1073</v>
      </c>
      <c r="F1207">
        <f t="shared" si="282"/>
        <v>0</v>
      </c>
    </row>
    <row r="1208" spans="1:6" x14ac:dyDescent="0.25">
      <c r="A1208" t="str">
        <f t="shared" si="295"/>
        <v>Randolph Tan</v>
      </c>
      <c r="B1208" t="s">
        <v>357</v>
      </c>
      <c r="E1208">
        <v>4</v>
      </c>
      <c r="F1208">
        <f t="shared" si="282"/>
        <v>0</v>
      </c>
    </row>
    <row r="1209" spans="1:6" x14ac:dyDescent="0.25">
      <c r="A1209" t="str">
        <f t="shared" si="295"/>
        <v>Randolph Tan</v>
      </c>
      <c r="E1209">
        <f t="shared" ref="E1209:E1211" si="296">E1208</f>
        <v>4</v>
      </c>
      <c r="F1209">
        <f t="shared" si="282"/>
        <v>0</v>
      </c>
    </row>
    <row r="1210" spans="1:6" x14ac:dyDescent="0.25">
      <c r="A1210" t="str">
        <f t="shared" si="295"/>
        <v>Randolph Tan</v>
      </c>
      <c r="C1210">
        <v>1</v>
      </c>
      <c r="D1210" t="s">
        <v>138</v>
      </c>
      <c r="E1210">
        <f t="shared" si="296"/>
        <v>4</v>
      </c>
      <c r="F1210">
        <f t="shared" si="282"/>
        <v>4</v>
      </c>
    </row>
    <row r="1211" spans="1:6" x14ac:dyDescent="0.25">
      <c r="A1211" t="str">
        <f t="shared" si="295"/>
        <v>Randolph Tan</v>
      </c>
      <c r="E1211">
        <f t="shared" si="296"/>
        <v>4</v>
      </c>
      <c r="F1211">
        <f t="shared" si="282"/>
        <v>0</v>
      </c>
    </row>
    <row r="1212" spans="1:6" x14ac:dyDescent="0.25">
      <c r="A1212" t="str">
        <f t="shared" si="295"/>
        <v>Randolph Tan</v>
      </c>
      <c r="B1212" t="s">
        <v>358</v>
      </c>
      <c r="E1212">
        <v>4</v>
      </c>
      <c r="F1212">
        <f t="shared" si="282"/>
        <v>0</v>
      </c>
    </row>
    <row r="1213" spans="1:6" x14ac:dyDescent="0.25">
      <c r="A1213" t="str">
        <f t="shared" si="295"/>
        <v>Randolph Tan</v>
      </c>
      <c r="E1213">
        <f t="shared" ref="E1213:E1215" si="297">E1212</f>
        <v>4</v>
      </c>
      <c r="F1213">
        <f t="shared" si="282"/>
        <v>0</v>
      </c>
    </row>
    <row r="1214" spans="1:6" x14ac:dyDescent="0.25">
      <c r="A1214" t="str">
        <f t="shared" si="295"/>
        <v>Randolph Tan</v>
      </c>
      <c r="C1214">
        <v>1</v>
      </c>
      <c r="D1214" t="s">
        <v>138</v>
      </c>
      <c r="E1214">
        <f t="shared" si="297"/>
        <v>4</v>
      </c>
      <c r="F1214">
        <f t="shared" si="282"/>
        <v>4</v>
      </c>
    </row>
    <row r="1215" spans="1:6" x14ac:dyDescent="0.25">
      <c r="A1215" t="str">
        <f t="shared" si="295"/>
        <v>Randolph Tan</v>
      </c>
      <c r="E1215">
        <f t="shared" si="297"/>
        <v>4</v>
      </c>
      <c r="F1215">
        <f t="shared" si="282"/>
        <v>0</v>
      </c>
    </row>
    <row r="1216" spans="1:6" x14ac:dyDescent="0.25">
      <c r="A1216" t="str">
        <f t="shared" si="295"/>
        <v>Randolph Tan</v>
      </c>
      <c r="B1216" t="s">
        <v>359</v>
      </c>
      <c r="E1216">
        <v>1073</v>
      </c>
      <c r="F1216">
        <f t="shared" si="282"/>
        <v>0</v>
      </c>
    </row>
    <row r="1217" spans="1:6" x14ac:dyDescent="0.25">
      <c r="A1217" t="str">
        <f t="shared" si="295"/>
        <v>Randolph Tan</v>
      </c>
      <c r="E1217">
        <f t="shared" ref="E1217:E1226" si="298">E1216</f>
        <v>1073</v>
      </c>
      <c r="F1217">
        <f t="shared" si="282"/>
        <v>0</v>
      </c>
    </row>
    <row r="1218" spans="1:6" x14ac:dyDescent="0.25">
      <c r="A1218" t="str">
        <f t="shared" si="295"/>
        <v>Randolph Tan</v>
      </c>
      <c r="C1218">
        <v>1.2E-2</v>
      </c>
      <c r="D1218" t="s">
        <v>355</v>
      </c>
      <c r="E1218">
        <f t="shared" si="298"/>
        <v>1073</v>
      </c>
      <c r="F1218">
        <f t="shared" si="282"/>
        <v>12.875999999999999</v>
      </c>
    </row>
    <row r="1219" spans="1:6" x14ac:dyDescent="0.25">
      <c r="A1219" t="str">
        <f t="shared" si="295"/>
        <v>Randolph Tan</v>
      </c>
      <c r="C1219">
        <v>2E-3</v>
      </c>
      <c r="D1219" t="s">
        <v>10</v>
      </c>
      <c r="E1219">
        <f t="shared" si="298"/>
        <v>1073</v>
      </c>
      <c r="F1219">
        <f t="shared" ref="F1219:F1282" si="299">E1219*C1219</f>
        <v>2.1459999999999999</v>
      </c>
    </row>
    <row r="1220" spans="1:6" x14ac:dyDescent="0.25">
      <c r="A1220" t="str">
        <f t="shared" si="295"/>
        <v>Randolph Tan</v>
      </c>
      <c r="C1220">
        <v>1E-3</v>
      </c>
      <c r="D1220" t="s">
        <v>37</v>
      </c>
      <c r="E1220">
        <f t="shared" si="298"/>
        <v>1073</v>
      </c>
      <c r="F1220">
        <f t="shared" si="299"/>
        <v>1.073</v>
      </c>
    </row>
    <row r="1221" spans="1:6" x14ac:dyDescent="0.25">
      <c r="A1221" t="str">
        <f t="shared" si="295"/>
        <v>Randolph Tan</v>
      </c>
      <c r="C1221">
        <v>5.2999999999999999E-2</v>
      </c>
      <c r="D1221" t="s">
        <v>35</v>
      </c>
      <c r="E1221">
        <f t="shared" si="298"/>
        <v>1073</v>
      </c>
      <c r="F1221">
        <f t="shared" si="299"/>
        <v>56.869</v>
      </c>
    </row>
    <row r="1222" spans="1:6" x14ac:dyDescent="0.25">
      <c r="A1222" t="str">
        <f t="shared" si="295"/>
        <v>Randolph Tan</v>
      </c>
      <c r="C1222">
        <v>4.3999999999999997E-2</v>
      </c>
      <c r="D1222" t="s">
        <v>61</v>
      </c>
      <c r="E1222">
        <f t="shared" si="298"/>
        <v>1073</v>
      </c>
      <c r="F1222">
        <f t="shared" si="299"/>
        <v>47.211999999999996</v>
      </c>
    </row>
    <row r="1223" spans="1:6" x14ac:dyDescent="0.25">
      <c r="A1223" t="str">
        <f t="shared" si="295"/>
        <v>Randolph Tan</v>
      </c>
      <c r="C1223">
        <v>0.30099999999999999</v>
      </c>
      <c r="D1223" t="s">
        <v>38</v>
      </c>
      <c r="E1223">
        <f t="shared" si="298"/>
        <v>1073</v>
      </c>
      <c r="F1223">
        <f t="shared" si="299"/>
        <v>322.97300000000001</v>
      </c>
    </row>
    <row r="1224" spans="1:6" x14ac:dyDescent="0.25">
      <c r="A1224" t="str">
        <f t="shared" si="295"/>
        <v>Randolph Tan</v>
      </c>
      <c r="C1224">
        <v>4.0000000000000001E-3</v>
      </c>
      <c r="D1224" t="s">
        <v>75</v>
      </c>
      <c r="E1224">
        <f t="shared" si="298"/>
        <v>1073</v>
      </c>
      <c r="F1224">
        <f t="shared" si="299"/>
        <v>4.2919999999999998</v>
      </c>
    </row>
    <row r="1225" spans="1:6" x14ac:dyDescent="0.25">
      <c r="A1225" t="str">
        <f t="shared" si="295"/>
        <v>Randolph Tan</v>
      </c>
      <c r="C1225">
        <v>0.57899999999999996</v>
      </c>
      <c r="D1225" t="s">
        <v>138</v>
      </c>
      <c r="E1225">
        <f t="shared" si="298"/>
        <v>1073</v>
      </c>
      <c r="F1225">
        <f t="shared" si="299"/>
        <v>621.26699999999994</v>
      </c>
    </row>
    <row r="1226" spans="1:6" x14ac:dyDescent="0.25">
      <c r="A1226" t="s">
        <v>463</v>
      </c>
      <c r="E1226">
        <f t="shared" si="298"/>
        <v>1073</v>
      </c>
      <c r="F1226">
        <f t="shared" si="299"/>
        <v>0</v>
      </c>
    </row>
    <row r="1227" spans="1:6" x14ac:dyDescent="0.25">
      <c r="A1227" t="str">
        <f t="shared" ref="A1227:A1258" si="300">A1226</f>
        <v>Scott Hernandez</v>
      </c>
      <c r="B1227" t="s">
        <v>362</v>
      </c>
      <c r="E1227">
        <v>46</v>
      </c>
      <c r="F1227">
        <f t="shared" si="299"/>
        <v>0</v>
      </c>
    </row>
    <row r="1228" spans="1:6" x14ac:dyDescent="0.25">
      <c r="A1228" t="str">
        <f t="shared" si="300"/>
        <v>Scott Hernandez</v>
      </c>
      <c r="E1228">
        <f t="shared" ref="E1228:E1230" si="301">E1227</f>
        <v>46</v>
      </c>
      <c r="F1228">
        <f t="shared" si="299"/>
        <v>0</v>
      </c>
    </row>
    <row r="1229" spans="1:6" x14ac:dyDescent="0.25">
      <c r="A1229" t="str">
        <f t="shared" si="300"/>
        <v>Scott Hernandez</v>
      </c>
      <c r="C1229">
        <v>1</v>
      </c>
      <c r="D1229" t="s">
        <v>61</v>
      </c>
      <c r="E1229">
        <f t="shared" si="301"/>
        <v>46</v>
      </c>
      <c r="F1229">
        <f t="shared" si="299"/>
        <v>46</v>
      </c>
    </row>
    <row r="1230" spans="1:6" x14ac:dyDescent="0.25">
      <c r="A1230" t="str">
        <f t="shared" si="300"/>
        <v>Scott Hernandez</v>
      </c>
      <c r="E1230">
        <f t="shared" si="301"/>
        <v>46</v>
      </c>
      <c r="F1230">
        <f t="shared" si="299"/>
        <v>0</v>
      </c>
    </row>
    <row r="1231" spans="1:6" x14ac:dyDescent="0.25">
      <c r="A1231" t="str">
        <f t="shared" si="300"/>
        <v>Scott Hernandez</v>
      </c>
      <c r="B1231" t="s">
        <v>363</v>
      </c>
      <c r="E1231">
        <v>95</v>
      </c>
      <c r="F1231">
        <f t="shared" si="299"/>
        <v>0</v>
      </c>
    </row>
    <row r="1232" spans="1:6" x14ac:dyDescent="0.25">
      <c r="A1232" t="str">
        <f t="shared" si="300"/>
        <v>Scott Hernandez</v>
      </c>
      <c r="E1232">
        <f t="shared" ref="E1232:E1237" si="302">E1231</f>
        <v>95</v>
      </c>
      <c r="F1232">
        <f t="shared" si="299"/>
        <v>0</v>
      </c>
    </row>
    <row r="1233" spans="1:6" x14ac:dyDescent="0.25">
      <c r="A1233" t="str">
        <f t="shared" si="300"/>
        <v>Scott Hernandez</v>
      </c>
      <c r="C1233">
        <v>0.20599999999999999</v>
      </c>
      <c r="D1233" t="s">
        <v>364</v>
      </c>
      <c r="E1233">
        <f t="shared" si="302"/>
        <v>95</v>
      </c>
      <c r="F1233">
        <f t="shared" si="299"/>
        <v>19.57</v>
      </c>
    </row>
    <row r="1234" spans="1:6" x14ac:dyDescent="0.25">
      <c r="A1234" t="str">
        <f t="shared" si="300"/>
        <v>Scott Hernandez</v>
      </c>
      <c r="C1234">
        <v>4.4999999999999998E-2</v>
      </c>
      <c r="D1234" t="s">
        <v>29</v>
      </c>
      <c r="E1234">
        <f t="shared" si="302"/>
        <v>95</v>
      </c>
      <c r="F1234">
        <f t="shared" si="299"/>
        <v>4.2749999999999995</v>
      </c>
    </row>
    <row r="1235" spans="1:6" x14ac:dyDescent="0.25">
      <c r="A1235" t="str">
        <f t="shared" si="300"/>
        <v>Scott Hernandez</v>
      </c>
      <c r="C1235">
        <v>0.61</v>
      </c>
      <c r="D1235" t="s">
        <v>61</v>
      </c>
      <c r="E1235">
        <f t="shared" si="302"/>
        <v>95</v>
      </c>
      <c r="F1235">
        <f t="shared" si="299"/>
        <v>57.949999999999996</v>
      </c>
    </row>
    <row r="1236" spans="1:6" x14ac:dyDescent="0.25">
      <c r="A1236" t="str">
        <f t="shared" si="300"/>
        <v>Scott Hernandez</v>
      </c>
      <c r="C1236">
        <v>0.13600000000000001</v>
      </c>
      <c r="D1236" t="s">
        <v>11</v>
      </c>
      <c r="E1236">
        <f t="shared" si="302"/>
        <v>95</v>
      </c>
      <c r="F1236">
        <f t="shared" si="299"/>
        <v>12.920000000000002</v>
      </c>
    </row>
    <row r="1237" spans="1:6" x14ac:dyDescent="0.25">
      <c r="A1237" t="str">
        <f t="shared" si="300"/>
        <v>Scott Hernandez</v>
      </c>
      <c r="E1237">
        <f t="shared" si="302"/>
        <v>95</v>
      </c>
      <c r="F1237">
        <f t="shared" si="299"/>
        <v>0</v>
      </c>
    </row>
    <row r="1238" spans="1:6" x14ac:dyDescent="0.25">
      <c r="A1238" t="str">
        <f t="shared" si="300"/>
        <v>Scott Hernandez</v>
      </c>
      <c r="B1238" t="s">
        <v>365</v>
      </c>
      <c r="E1238">
        <v>93</v>
      </c>
      <c r="F1238">
        <f t="shared" si="299"/>
        <v>0</v>
      </c>
    </row>
    <row r="1239" spans="1:6" x14ac:dyDescent="0.25">
      <c r="A1239" t="str">
        <f t="shared" si="300"/>
        <v>Scott Hernandez</v>
      </c>
      <c r="E1239">
        <f t="shared" ref="E1239:E1244" si="303">E1238</f>
        <v>93</v>
      </c>
      <c r="F1239">
        <f t="shared" si="299"/>
        <v>0</v>
      </c>
    </row>
    <row r="1240" spans="1:6" x14ac:dyDescent="0.25">
      <c r="A1240" t="str">
        <f t="shared" si="300"/>
        <v>Scott Hernandez</v>
      </c>
      <c r="C1240">
        <v>0.20499999999999999</v>
      </c>
      <c r="D1240" t="s">
        <v>364</v>
      </c>
      <c r="E1240">
        <f t="shared" si="303"/>
        <v>93</v>
      </c>
      <c r="F1240">
        <f t="shared" si="299"/>
        <v>19.064999999999998</v>
      </c>
    </row>
    <row r="1241" spans="1:6" x14ac:dyDescent="0.25">
      <c r="A1241" t="str">
        <f t="shared" si="300"/>
        <v>Scott Hernandez</v>
      </c>
      <c r="C1241">
        <v>4.4999999999999998E-2</v>
      </c>
      <c r="D1241" t="s">
        <v>29</v>
      </c>
      <c r="E1241">
        <f t="shared" si="303"/>
        <v>93</v>
      </c>
      <c r="F1241">
        <f t="shared" si="299"/>
        <v>4.1849999999999996</v>
      </c>
    </row>
    <row r="1242" spans="1:6" x14ac:dyDescent="0.25">
      <c r="A1242" t="str">
        <f t="shared" si="300"/>
        <v>Scott Hernandez</v>
      </c>
      <c r="C1242">
        <v>0.61199999999999999</v>
      </c>
      <c r="D1242" t="s">
        <v>61</v>
      </c>
      <c r="E1242">
        <f t="shared" si="303"/>
        <v>93</v>
      </c>
      <c r="F1242">
        <f t="shared" si="299"/>
        <v>56.915999999999997</v>
      </c>
    </row>
    <row r="1243" spans="1:6" x14ac:dyDescent="0.25">
      <c r="A1243" t="str">
        <f t="shared" si="300"/>
        <v>Scott Hernandez</v>
      </c>
      <c r="C1243">
        <v>0.13600000000000001</v>
      </c>
      <c r="D1243" t="s">
        <v>11</v>
      </c>
      <c r="E1243">
        <f t="shared" si="303"/>
        <v>93</v>
      </c>
      <c r="F1243">
        <f t="shared" si="299"/>
        <v>12.648000000000001</v>
      </c>
    </row>
    <row r="1244" spans="1:6" x14ac:dyDescent="0.25">
      <c r="A1244" t="str">
        <f t="shared" si="300"/>
        <v>Scott Hernandez</v>
      </c>
      <c r="E1244">
        <f t="shared" si="303"/>
        <v>93</v>
      </c>
      <c r="F1244">
        <f t="shared" si="299"/>
        <v>0</v>
      </c>
    </row>
    <row r="1245" spans="1:6" x14ac:dyDescent="0.25">
      <c r="A1245" t="str">
        <f t="shared" si="300"/>
        <v>Scott Hernandez</v>
      </c>
      <c r="B1245" t="s">
        <v>366</v>
      </c>
      <c r="E1245">
        <v>161</v>
      </c>
      <c r="F1245">
        <f t="shared" si="299"/>
        <v>0</v>
      </c>
    </row>
    <row r="1246" spans="1:6" x14ac:dyDescent="0.25">
      <c r="A1246" t="str">
        <f t="shared" si="300"/>
        <v>Scott Hernandez</v>
      </c>
      <c r="E1246">
        <f t="shared" ref="E1246:E1248" si="304">E1245</f>
        <v>161</v>
      </c>
      <c r="F1246">
        <f t="shared" si="299"/>
        <v>0</v>
      </c>
    </row>
    <row r="1247" spans="1:6" x14ac:dyDescent="0.25">
      <c r="A1247" t="str">
        <f t="shared" si="300"/>
        <v>Scott Hernandez</v>
      </c>
      <c r="C1247">
        <v>1</v>
      </c>
      <c r="D1247" t="s">
        <v>61</v>
      </c>
      <c r="E1247">
        <f t="shared" si="304"/>
        <v>161</v>
      </c>
      <c r="F1247">
        <f t="shared" si="299"/>
        <v>161</v>
      </c>
    </row>
    <row r="1248" spans="1:6" x14ac:dyDescent="0.25">
      <c r="A1248" t="str">
        <f t="shared" si="300"/>
        <v>Scott Hernandez</v>
      </c>
      <c r="E1248">
        <f t="shared" si="304"/>
        <v>161</v>
      </c>
      <c r="F1248">
        <f t="shared" si="299"/>
        <v>0</v>
      </c>
    </row>
    <row r="1249" spans="1:6" x14ac:dyDescent="0.25">
      <c r="A1249" t="str">
        <f t="shared" si="300"/>
        <v>Scott Hernandez</v>
      </c>
      <c r="B1249" t="s">
        <v>367</v>
      </c>
      <c r="E1249">
        <v>142</v>
      </c>
      <c r="F1249">
        <f t="shared" si="299"/>
        <v>0</v>
      </c>
    </row>
    <row r="1250" spans="1:6" x14ac:dyDescent="0.25">
      <c r="A1250" t="str">
        <f t="shared" si="300"/>
        <v>Scott Hernandez</v>
      </c>
      <c r="E1250">
        <f t="shared" ref="E1250:E1252" si="305">E1249</f>
        <v>142</v>
      </c>
      <c r="F1250">
        <f t="shared" si="299"/>
        <v>0</v>
      </c>
    </row>
    <row r="1251" spans="1:6" x14ac:dyDescent="0.25">
      <c r="A1251" t="str">
        <f t="shared" si="300"/>
        <v>Scott Hernandez</v>
      </c>
      <c r="C1251">
        <v>1</v>
      </c>
      <c r="D1251" t="s">
        <v>61</v>
      </c>
      <c r="E1251">
        <f t="shared" si="305"/>
        <v>142</v>
      </c>
      <c r="F1251">
        <f t="shared" si="299"/>
        <v>142</v>
      </c>
    </row>
    <row r="1252" spans="1:6" x14ac:dyDescent="0.25">
      <c r="A1252" t="str">
        <f t="shared" si="300"/>
        <v>Scott Hernandez</v>
      </c>
      <c r="E1252">
        <f t="shared" si="305"/>
        <v>142</v>
      </c>
      <c r="F1252">
        <f t="shared" si="299"/>
        <v>0</v>
      </c>
    </row>
    <row r="1253" spans="1:6" x14ac:dyDescent="0.25">
      <c r="A1253" t="str">
        <f t="shared" si="300"/>
        <v>Scott Hernandez</v>
      </c>
      <c r="B1253" t="s">
        <v>368</v>
      </c>
      <c r="E1253">
        <v>129</v>
      </c>
      <c r="F1253">
        <f t="shared" si="299"/>
        <v>0</v>
      </c>
    </row>
    <row r="1254" spans="1:6" x14ac:dyDescent="0.25">
      <c r="A1254" t="str">
        <f t="shared" si="300"/>
        <v>Scott Hernandez</v>
      </c>
      <c r="E1254">
        <f t="shared" ref="E1254:E1256" si="306">E1253</f>
        <v>129</v>
      </c>
      <c r="F1254">
        <f t="shared" si="299"/>
        <v>0</v>
      </c>
    </row>
    <row r="1255" spans="1:6" x14ac:dyDescent="0.25">
      <c r="A1255" t="str">
        <f t="shared" si="300"/>
        <v>Scott Hernandez</v>
      </c>
      <c r="C1255">
        <v>1</v>
      </c>
      <c r="D1255" t="s">
        <v>61</v>
      </c>
      <c r="E1255">
        <f t="shared" si="306"/>
        <v>129</v>
      </c>
      <c r="F1255">
        <f t="shared" si="299"/>
        <v>129</v>
      </c>
    </row>
    <row r="1256" spans="1:6" x14ac:dyDescent="0.25">
      <c r="A1256" t="str">
        <f t="shared" si="300"/>
        <v>Scott Hernandez</v>
      </c>
      <c r="E1256">
        <f t="shared" si="306"/>
        <v>129</v>
      </c>
      <c r="F1256">
        <f t="shared" si="299"/>
        <v>0</v>
      </c>
    </row>
    <row r="1257" spans="1:6" x14ac:dyDescent="0.25">
      <c r="A1257" t="str">
        <f t="shared" si="300"/>
        <v>Scott Hernandez</v>
      </c>
      <c r="B1257" t="s">
        <v>369</v>
      </c>
      <c r="E1257">
        <v>113</v>
      </c>
      <c r="F1257">
        <f t="shared" si="299"/>
        <v>0</v>
      </c>
    </row>
    <row r="1258" spans="1:6" x14ac:dyDescent="0.25">
      <c r="A1258" t="str">
        <f t="shared" si="300"/>
        <v>Scott Hernandez</v>
      </c>
      <c r="E1258">
        <f t="shared" ref="E1258:E1260" si="307">E1257</f>
        <v>113</v>
      </c>
      <c r="F1258">
        <f t="shared" si="299"/>
        <v>0</v>
      </c>
    </row>
    <row r="1259" spans="1:6" x14ac:dyDescent="0.25">
      <c r="A1259" t="str">
        <f t="shared" ref="A1259:A1280" si="308">A1258</f>
        <v>Scott Hernandez</v>
      </c>
      <c r="C1259">
        <v>1</v>
      </c>
      <c r="D1259" t="s">
        <v>61</v>
      </c>
      <c r="E1259">
        <f t="shared" si="307"/>
        <v>113</v>
      </c>
      <c r="F1259">
        <f t="shared" si="299"/>
        <v>113</v>
      </c>
    </row>
    <row r="1260" spans="1:6" x14ac:dyDescent="0.25">
      <c r="A1260" t="str">
        <f t="shared" si="308"/>
        <v>Scott Hernandez</v>
      </c>
      <c r="E1260">
        <f t="shared" si="307"/>
        <v>113</v>
      </c>
      <c r="F1260">
        <f t="shared" si="299"/>
        <v>0</v>
      </c>
    </row>
    <row r="1261" spans="1:6" x14ac:dyDescent="0.25">
      <c r="A1261" t="str">
        <f t="shared" si="308"/>
        <v>Scott Hernandez</v>
      </c>
      <c r="B1261" t="s">
        <v>370</v>
      </c>
      <c r="E1261">
        <v>17</v>
      </c>
      <c r="F1261">
        <f t="shared" si="299"/>
        <v>0</v>
      </c>
    </row>
    <row r="1262" spans="1:6" x14ac:dyDescent="0.25">
      <c r="A1262" t="str">
        <f t="shared" si="308"/>
        <v>Scott Hernandez</v>
      </c>
      <c r="E1262">
        <f t="shared" ref="E1262:E1264" si="309">E1261</f>
        <v>17</v>
      </c>
      <c r="F1262">
        <f t="shared" si="299"/>
        <v>0</v>
      </c>
    </row>
    <row r="1263" spans="1:6" x14ac:dyDescent="0.25">
      <c r="A1263" t="str">
        <f t="shared" si="308"/>
        <v>Scott Hernandez</v>
      </c>
      <c r="C1263">
        <v>1</v>
      </c>
      <c r="D1263" t="s">
        <v>61</v>
      </c>
      <c r="E1263">
        <f t="shared" si="309"/>
        <v>17</v>
      </c>
      <c r="F1263">
        <f t="shared" si="299"/>
        <v>17</v>
      </c>
    </row>
    <row r="1264" spans="1:6" x14ac:dyDescent="0.25">
      <c r="A1264" t="str">
        <f t="shared" si="308"/>
        <v>Scott Hernandez</v>
      </c>
      <c r="E1264">
        <f t="shared" si="309"/>
        <v>17</v>
      </c>
      <c r="F1264">
        <f t="shared" si="299"/>
        <v>0</v>
      </c>
    </row>
    <row r="1265" spans="1:6" x14ac:dyDescent="0.25">
      <c r="A1265" t="str">
        <f t="shared" si="308"/>
        <v>Scott Hernandez</v>
      </c>
      <c r="B1265" t="s">
        <v>371</v>
      </c>
      <c r="E1265">
        <v>179</v>
      </c>
      <c r="F1265">
        <f t="shared" si="299"/>
        <v>0</v>
      </c>
    </row>
    <row r="1266" spans="1:6" x14ac:dyDescent="0.25">
      <c r="A1266" t="str">
        <f t="shared" si="308"/>
        <v>Scott Hernandez</v>
      </c>
      <c r="E1266">
        <f t="shared" ref="E1266:E1268" si="310">E1265</f>
        <v>179</v>
      </c>
      <c r="F1266">
        <f t="shared" si="299"/>
        <v>0</v>
      </c>
    </row>
    <row r="1267" spans="1:6" x14ac:dyDescent="0.25">
      <c r="A1267" t="str">
        <f t="shared" si="308"/>
        <v>Scott Hernandez</v>
      </c>
      <c r="C1267">
        <v>1</v>
      </c>
      <c r="D1267" t="s">
        <v>61</v>
      </c>
      <c r="E1267">
        <f t="shared" si="310"/>
        <v>179</v>
      </c>
      <c r="F1267">
        <f t="shared" si="299"/>
        <v>179</v>
      </c>
    </row>
    <row r="1268" spans="1:6" x14ac:dyDescent="0.25">
      <c r="A1268" t="str">
        <f t="shared" si="308"/>
        <v>Scott Hernandez</v>
      </c>
      <c r="E1268">
        <f t="shared" si="310"/>
        <v>179</v>
      </c>
      <c r="F1268">
        <f t="shared" si="299"/>
        <v>0</v>
      </c>
    </row>
    <row r="1269" spans="1:6" x14ac:dyDescent="0.25">
      <c r="A1269" t="str">
        <f t="shared" si="308"/>
        <v>Scott Hernandez</v>
      </c>
      <c r="B1269" t="s">
        <v>372</v>
      </c>
      <c r="E1269">
        <v>83</v>
      </c>
      <c r="F1269">
        <f t="shared" si="299"/>
        <v>0</v>
      </c>
    </row>
    <row r="1270" spans="1:6" x14ac:dyDescent="0.25">
      <c r="A1270" t="str">
        <f t="shared" si="308"/>
        <v>Scott Hernandez</v>
      </c>
      <c r="E1270">
        <f t="shared" ref="E1270:E1272" si="311">E1269</f>
        <v>83</v>
      </c>
      <c r="F1270">
        <f t="shared" si="299"/>
        <v>0</v>
      </c>
    </row>
    <row r="1271" spans="1:6" x14ac:dyDescent="0.25">
      <c r="A1271" t="str">
        <f t="shared" si="308"/>
        <v>Scott Hernandez</v>
      </c>
      <c r="C1271">
        <v>1</v>
      </c>
      <c r="D1271" t="s">
        <v>61</v>
      </c>
      <c r="E1271">
        <f t="shared" si="311"/>
        <v>83</v>
      </c>
      <c r="F1271">
        <f t="shared" si="299"/>
        <v>83</v>
      </c>
    </row>
    <row r="1272" spans="1:6" x14ac:dyDescent="0.25">
      <c r="A1272" t="str">
        <f t="shared" si="308"/>
        <v>Scott Hernandez</v>
      </c>
      <c r="E1272">
        <f t="shared" si="311"/>
        <v>83</v>
      </c>
      <c r="F1272">
        <f t="shared" si="299"/>
        <v>0</v>
      </c>
    </row>
    <row r="1273" spans="1:6" x14ac:dyDescent="0.25">
      <c r="A1273" t="str">
        <f t="shared" si="308"/>
        <v>Scott Hernandez</v>
      </c>
      <c r="B1273" t="s">
        <v>373</v>
      </c>
      <c r="E1273">
        <v>114</v>
      </c>
      <c r="F1273">
        <f t="shared" si="299"/>
        <v>0</v>
      </c>
    </row>
    <row r="1274" spans="1:6" x14ac:dyDescent="0.25">
      <c r="A1274" t="str">
        <f t="shared" si="308"/>
        <v>Scott Hernandez</v>
      </c>
      <c r="E1274">
        <f t="shared" ref="E1274:E1276" si="312">E1273</f>
        <v>114</v>
      </c>
      <c r="F1274">
        <f t="shared" si="299"/>
        <v>0</v>
      </c>
    </row>
    <row r="1275" spans="1:6" x14ac:dyDescent="0.25">
      <c r="A1275" t="str">
        <f t="shared" si="308"/>
        <v>Scott Hernandez</v>
      </c>
      <c r="C1275">
        <v>1</v>
      </c>
      <c r="D1275" t="s">
        <v>61</v>
      </c>
      <c r="E1275">
        <f t="shared" si="312"/>
        <v>114</v>
      </c>
      <c r="F1275">
        <f t="shared" si="299"/>
        <v>114</v>
      </c>
    </row>
    <row r="1276" spans="1:6" x14ac:dyDescent="0.25">
      <c r="A1276" t="str">
        <f t="shared" si="308"/>
        <v>Scott Hernandez</v>
      </c>
      <c r="E1276">
        <f t="shared" si="312"/>
        <v>114</v>
      </c>
      <c r="F1276">
        <f t="shared" si="299"/>
        <v>0</v>
      </c>
    </row>
    <row r="1277" spans="1:6" x14ac:dyDescent="0.25">
      <c r="A1277" t="str">
        <f t="shared" si="308"/>
        <v>Scott Hernandez</v>
      </c>
      <c r="B1277" t="s">
        <v>374</v>
      </c>
      <c r="E1277">
        <v>32</v>
      </c>
      <c r="F1277">
        <f t="shared" si="299"/>
        <v>0</v>
      </c>
    </row>
    <row r="1278" spans="1:6" x14ac:dyDescent="0.25">
      <c r="A1278" t="str">
        <f t="shared" si="308"/>
        <v>Scott Hernandez</v>
      </c>
      <c r="E1278">
        <f t="shared" ref="E1278:E1281" si="313">E1277</f>
        <v>32</v>
      </c>
      <c r="F1278">
        <f t="shared" si="299"/>
        <v>0</v>
      </c>
    </row>
    <row r="1279" spans="1:6" x14ac:dyDescent="0.25">
      <c r="A1279" t="str">
        <f t="shared" si="308"/>
        <v>Scott Hernandez</v>
      </c>
      <c r="C1279">
        <v>0.47699999999999998</v>
      </c>
      <c r="D1279" t="s">
        <v>104</v>
      </c>
      <c r="E1279">
        <f t="shared" si="313"/>
        <v>32</v>
      </c>
      <c r="F1279">
        <f t="shared" si="299"/>
        <v>15.263999999999999</v>
      </c>
    </row>
    <row r="1280" spans="1:6" x14ac:dyDescent="0.25">
      <c r="A1280" t="str">
        <f t="shared" si="308"/>
        <v>Scott Hernandez</v>
      </c>
      <c r="C1280">
        <v>0.52200000000000002</v>
      </c>
      <c r="D1280" t="s">
        <v>132</v>
      </c>
      <c r="E1280">
        <f t="shared" si="313"/>
        <v>32</v>
      </c>
      <c r="F1280">
        <f t="shared" si="299"/>
        <v>16.704000000000001</v>
      </c>
    </row>
    <row r="1281" spans="1:6" x14ac:dyDescent="0.25">
      <c r="A1281" t="s">
        <v>464</v>
      </c>
      <c r="E1281">
        <f t="shared" si="313"/>
        <v>32</v>
      </c>
      <c r="F1281">
        <f t="shared" si="299"/>
        <v>0</v>
      </c>
    </row>
    <row r="1282" spans="1:6" x14ac:dyDescent="0.25">
      <c r="A1282" t="str">
        <f t="shared" ref="A1282:A1285" si="314">A1281</f>
        <v>Spencer Jackson</v>
      </c>
      <c r="B1282" t="s">
        <v>377</v>
      </c>
      <c r="E1282">
        <v>61</v>
      </c>
      <c r="F1282">
        <f t="shared" si="299"/>
        <v>0</v>
      </c>
    </row>
    <row r="1283" spans="1:6" x14ac:dyDescent="0.25">
      <c r="A1283" t="str">
        <f t="shared" si="314"/>
        <v>Spencer Jackson</v>
      </c>
      <c r="E1283">
        <f t="shared" ref="E1283:E1286" si="315">E1282</f>
        <v>61</v>
      </c>
      <c r="F1283">
        <f t="shared" ref="F1283:F1346" si="316">E1283*C1283</f>
        <v>0</v>
      </c>
    </row>
    <row r="1284" spans="1:6" x14ac:dyDescent="0.25">
      <c r="A1284" t="str">
        <f t="shared" si="314"/>
        <v>Spencer Jackson</v>
      </c>
      <c r="C1284">
        <v>0.47699999999999998</v>
      </c>
      <c r="D1284" t="s">
        <v>378</v>
      </c>
      <c r="E1284">
        <f t="shared" si="315"/>
        <v>61</v>
      </c>
      <c r="F1284">
        <f t="shared" si="316"/>
        <v>29.096999999999998</v>
      </c>
    </row>
    <row r="1285" spans="1:6" x14ac:dyDescent="0.25">
      <c r="A1285" t="str">
        <f t="shared" si="314"/>
        <v>Spencer Jackson</v>
      </c>
      <c r="C1285">
        <v>0.52200000000000002</v>
      </c>
      <c r="D1285" t="s">
        <v>50</v>
      </c>
      <c r="E1285">
        <f t="shared" si="315"/>
        <v>61</v>
      </c>
      <c r="F1285">
        <f t="shared" si="316"/>
        <v>31.842000000000002</v>
      </c>
    </row>
    <row r="1286" spans="1:6" x14ac:dyDescent="0.25">
      <c r="A1286" t="s">
        <v>465</v>
      </c>
      <c r="E1286">
        <f t="shared" si="315"/>
        <v>61</v>
      </c>
      <c r="F1286">
        <f t="shared" si="316"/>
        <v>0</v>
      </c>
    </row>
    <row r="1287" spans="1:6" x14ac:dyDescent="0.25">
      <c r="A1287" t="str">
        <f t="shared" ref="A1287:A1318" si="317">A1286</f>
        <v>Spencer T</v>
      </c>
      <c r="B1287" t="s">
        <v>380</v>
      </c>
      <c r="E1287">
        <v>2</v>
      </c>
      <c r="F1287">
        <f t="shared" si="316"/>
        <v>0</v>
      </c>
    </row>
    <row r="1288" spans="1:6" x14ac:dyDescent="0.25">
      <c r="A1288" t="str">
        <f t="shared" si="317"/>
        <v>Spencer T</v>
      </c>
      <c r="E1288">
        <f t="shared" ref="E1288:E1290" si="318">E1287</f>
        <v>2</v>
      </c>
      <c r="F1288">
        <f t="shared" si="316"/>
        <v>0</v>
      </c>
    </row>
    <row r="1289" spans="1:6" x14ac:dyDescent="0.25">
      <c r="A1289" t="str">
        <f t="shared" si="317"/>
        <v>Spencer T</v>
      </c>
      <c r="C1289">
        <v>1</v>
      </c>
      <c r="D1289" t="s">
        <v>61</v>
      </c>
      <c r="E1289">
        <f t="shared" si="318"/>
        <v>2</v>
      </c>
      <c r="F1289">
        <f t="shared" si="316"/>
        <v>2</v>
      </c>
    </row>
    <row r="1290" spans="1:6" x14ac:dyDescent="0.25">
      <c r="A1290" t="str">
        <f t="shared" si="317"/>
        <v>Spencer T</v>
      </c>
      <c r="E1290">
        <f t="shared" si="318"/>
        <v>2</v>
      </c>
      <c r="F1290">
        <f t="shared" si="316"/>
        <v>0</v>
      </c>
    </row>
    <row r="1291" spans="1:6" x14ac:dyDescent="0.25">
      <c r="A1291" t="str">
        <f t="shared" si="317"/>
        <v>Spencer T</v>
      </c>
      <c r="B1291" t="s">
        <v>381</v>
      </c>
      <c r="E1291">
        <v>36</v>
      </c>
      <c r="F1291">
        <f t="shared" si="316"/>
        <v>0</v>
      </c>
    </row>
    <row r="1292" spans="1:6" x14ac:dyDescent="0.25">
      <c r="A1292" t="str">
        <f t="shared" si="317"/>
        <v>Spencer T</v>
      </c>
      <c r="E1292">
        <f t="shared" ref="E1292:E1294" si="319">E1291</f>
        <v>36</v>
      </c>
      <c r="F1292">
        <f t="shared" si="316"/>
        <v>0</v>
      </c>
    </row>
    <row r="1293" spans="1:6" x14ac:dyDescent="0.25">
      <c r="A1293" t="str">
        <f t="shared" si="317"/>
        <v>Spencer T</v>
      </c>
      <c r="C1293">
        <v>1</v>
      </c>
      <c r="D1293" t="s">
        <v>61</v>
      </c>
      <c r="E1293">
        <f t="shared" si="319"/>
        <v>36</v>
      </c>
      <c r="F1293">
        <f t="shared" si="316"/>
        <v>36</v>
      </c>
    </row>
    <row r="1294" spans="1:6" x14ac:dyDescent="0.25">
      <c r="A1294" t="str">
        <f t="shared" si="317"/>
        <v>Spencer T</v>
      </c>
      <c r="E1294">
        <f t="shared" si="319"/>
        <v>36</v>
      </c>
      <c r="F1294">
        <f t="shared" si="316"/>
        <v>0</v>
      </c>
    </row>
    <row r="1295" spans="1:6" x14ac:dyDescent="0.25">
      <c r="A1295" t="str">
        <f t="shared" si="317"/>
        <v>Spencer T</v>
      </c>
      <c r="B1295" t="s">
        <v>382</v>
      </c>
      <c r="E1295">
        <v>55</v>
      </c>
      <c r="F1295">
        <f t="shared" si="316"/>
        <v>0</v>
      </c>
    </row>
    <row r="1296" spans="1:6" x14ac:dyDescent="0.25">
      <c r="A1296" t="str">
        <f t="shared" si="317"/>
        <v>Spencer T</v>
      </c>
      <c r="E1296">
        <f t="shared" ref="E1296:E1298" si="320">E1295</f>
        <v>55</v>
      </c>
      <c r="F1296">
        <f t="shared" si="316"/>
        <v>0</v>
      </c>
    </row>
    <row r="1297" spans="1:6" x14ac:dyDescent="0.25">
      <c r="A1297" t="str">
        <f t="shared" si="317"/>
        <v>Spencer T</v>
      </c>
      <c r="C1297">
        <v>1</v>
      </c>
      <c r="D1297" t="s">
        <v>61</v>
      </c>
      <c r="E1297">
        <f t="shared" si="320"/>
        <v>55</v>
      </c>
      <c r="F1297">
        <f t="shared" si="316"/>
        <v>55</v>
      </c>
    </row>
    <row r="1298" spans="1:6" x14ac:dyDescent="0.25">
      <c r="A1298" t="str">
        <f t="shared" si="317"/>
        <v>Spencer T</v>
      </c>
      <c r="E1298">
        <f t="shared" si="320"/>
        <v>55</v>
      </c>
      <c r="F1298">
        <f t="shared" si="316"/>
        <v>0</v>
      </c>
    </row>
    <row r="1299" spans="1:6" x14ac:dyDescent="0.25">
      <c r="A1299" t="str">
        <f t="shared" si="317"/>
        <v>Spencer T</v>
      </c>
      <c r="B1299" t="s">
        <v>383</v>
      </c>
      <c r="E1299">
        <v>91</v>
      </c>
      <c r="F1299">
        <f t="shared" si="316"/>
        <v>0</v>
      </c>
    </row>
    <row r="1300" spans="1:6" x14ac:dyDescent="0.25">
      <c r="A1300" t="str">
        <f t="shared" si="317"/>
        <v>Spencer T</v>
      </c>
      <c r="E1300">
        <f t="shared" ref="E1300:E1302" si="321">E1299</f>
        <v>91</v>
      </c>
      <c r="F1300">
        <f t="shared" si="316"/>
        <v>0</v>
      </c>
    </row>
    <row r="1301" spans="1:6" x14ac:dyDescent="0.25">
      <c r="A1301" t="str">
        <f t="shared" si="317"/>
        <v>Spencer T</v>
      </c>
      <c r="C1301">
        <v>1</v>
      </c>
      <c r="D1301" t="s">
        <v>61</v>
      </c>
      <c r="E1301">
        <f t="shared" si="321"/>
        <v>91</v>
      </c>
      <c r="F1301">
        <f t="shared" si="316"/>
        <v>91</v>
      </c>
    </row>
    <row r="1302" spans="1:6" x14ac:dyDescent="0.25">
      <c r="A1302" t="str">
        <f t="shared" si="317"/>
        <v>Spencer T</v>
      </c>
      <c r="E1302">
        <f t="shared" si="321"/>
        <v>91</v>
      </c>
      <c r="F1302">
        <f t="shared" si="316"/>
        <v>0</v>
      </c>
    </row>
    <row r="1303" spans="1:6" x14ac:dyDescent="0.25">
      <c r="A1303" t="str">
        <f t="shared" si="317"/>
        <v>Spencer T</v>
      </c>
      <c r="B1303" t="s">
        <v>384</v>
      </c>
      <c r="E1303">
        <v>177</v>
      </c>
      <c r="F1303">
        <f t="shared" si="316"/>
        <v>0</v>
      </c>
    </row>
    <row r="1304" spans="1:6" x14ac:dyDescent="0.25">
      <c r="A1304" t="str">
        <f t="shared" si="317"/>
        <v>Spencer T</v>
      </c>
      <c r="E1304">
        <f t="shared" ref="E1304:E1306" si="322">E1303</f>
        <v>177</v>
      </c>
      <c r="F1304">
        <f t="shared" si="316"/>
        <v>0</v>
      </c>
    </row>
    <row r="1305" spans="1:6" x14ac:dyDescent="0.25">
      <c r="A1305" t="str">
        <f t="shared" si="317"/>
        <v>Spencer T</v>
      </c>
      <c r="C1305">
        <v>1</v>
      </c>
      <c r="D1305" t="s">
        <v>61</v>
      </c>
      <c r="E1305">
        <f t="shared" si="322"/>
        <v>177</v>
      </c>
      <c r="F1305">
        <f t="shared" si="316"/>
        <v>177</v>
      </c>
    </row>
    <row r="1306" spans="1:6" x14ac:dyDescent="0.25">
      <c r="A1306" t="str">
        <f t="shared" si="317"/>
        <v>Spencer T</v>
      </c>
      <c r="E1306">
        <f t="shared" si="322"/>
        <v>177</v>
      </c>
      <c r="F1306">
        <f t="shared" si="316"/>
        <v>0</v>
      </c>
    </row>
    <row r="1307" spans="1:6" x14ac:dyDescent="0.25">
      <c r="A1307" t="str">
        <f t="shared" si="317"/>
        <v>Spencer T</v>
      </c>
      <c r="B1307" t="s">
        <v>385</v>
      </c>
      <c r="E1307">
        <v>13</v>
      </c>
      <c r="F1307">
        <f t="shared" si="316"/>
        <v>0</v>
      </c>
    </row>
    <row r="1308" spans="1:6" x14ac:dyDescent="0.25">
      <c r="A1308" t="str">
        <f t="shared" si="317"/>
        <v>Spencer T</v>
      </c>
      <c r="E1308">
        <f t="shared" ref="E1308:E1310" si="323">E1307</f>
        <v>13</v>
      </c>
      <c r="F1308">
        <f t="shared" si="316"/>
        <v>0</v>
      </c>
    </row>
    <row r="1309" spans="1:6" x14ac:dyDescent="0.25">
      <c r="A1309" t="str">
        <f t="shared" si="317"/>
        <v>Spencer T</v>
      </c>
      <c r="C1309">
        <v>1</v>
      </c>
      <c r="D1309" t="s">
        <v>61</v>
      </c>
      <c r="E1309">
        <f t="shared" si="323"/>
        <v>13</v>
      </c>
      <c r="F1309">
        <f t="shared" si="316"/>
        <v>13</v>
      </c>
    </row>
    <row r="1310" spans="1:6" x14ac:dyDescent="0.25">
      <c r="A1310" t="str">
        <f t="shared" si="317"/>
        <v>Spencer T</v>
      </c>
      <c r="E1310">
        <f t="shared" si="323"/>
        <v>13</v>
      </c>
      <c r="F1310">
        <f t="shared" si="316"/>
        <v>0</v>
      </c>
    </row>
    <row r="1311" spans="1:6" x14ac:dyDescent="0.25">
      <c r="A1311" t="str">
        <f t="shared" si="317"/>
        <v>Spencer T</v>
      </c>
      <c r="B1311" t="s">
        <v>386</v>
      </c>
      <c r="E1311">
        <v>15</v>
      </c>
      <c r="F1311">
        <f t="shared" si="316"/>
        <v>0</v>
      </c>
    </row>
    <row r="1312" spans="1:6" x14ac:dyDescent="0.25">
      <c r="A1312" t="str">
        <f t="shared" si="317"/>
        <v>Spencer T</v>
      </c>
      <c r="E1312">
        <f t="shared" ref="E1312:E1314" si="324">E1311</f>
        <v>15</v>
      </c>
      <c r="F1312">
        <f t="shared" si="316"/>
        <v>0</v>
      </c>
    </row>
    <row r="1313" spans="1:6" x14ac:dyDescent="0.25">
      <c r="A1313" t="str">
        <f t="shared" si="317"/>
        <v>Spencer T</v>
      </c>
      <c r="C1313">
        <v>1</v>
      </c>
      <c r="D1313" t="s">
        <v>61</v>
      </c>
      <c r="E1313">
        <f t="shared" si="324"/>
        <v>15</v>
      </c>
      <c r="F1313">
        <f t="shared" si="316"/>
        <v>15</v>
      </c>
    </row>
    <row r="1314" spans="1:6" x14ac:dyDescent="0.25">
      <c r="A1314" t="str">
        <f t="shared" si="317"/>
        <v>Spencer T</v>
      </c>
      <c r="E1314">
        <f t="shared" si="324"/>
        <v>15</v>
      </c>
      <c r="F1314">
        <f t="shared" si="316"/>
        <v>0</v>
      </c>
    </row>
    <row r="1315" spans="1:6" x14ac:dyDescent="0.25">
      <c r="A1315" t="str">
        <f t="shared" si="317"/>
        <v>Spencer T</v>
      </c>
      <c r="B1315" t="s">
        <v>387</v>
      </c>
      <c r="E1315">
        <v>223</v>
      </c>
      <c r="F1315">
        <f t="shared" si="316"/>
        <v>0</v>
      </c>
    </row>
    <row r="1316" spans="1:6" x14ac:dyDescent="0.25">
      <c r="A1316" t="str">
        <f t="shared" si="317"/>
        <v>Spencer T</v>
      </c>
      <c r="E1316">
        <f t="shared" ref="E1316:E1318" si="325">E1315</f>
        <v>223</v>
      </c>
      <c r="F1316">
        <f t="shared" si="316"/>
        <v>0</v>
      </c>
    </row>
    <row r="1317" spans="1:6" x14ac:dyDescent="0.25">
      <c r="A1317" t="str">
        <f t="shared" si="317"/>
        <v>Spencer T</v>
      </c>
      <c r="C1317">
        <v>1</v>
      </c>
      <c r="D1317" t="s">
        <v>61</v>
      </c>
      <c r="E1317">
        <f t="shared" si="325"/>
        <v>223</v>
      </c>
      <c r="F1317">
        <f t="shared" si="316"/>
        <v>223</v>
      </c>
    </row>
    <row r="1318" spans="1:6" x14ac:dyDescent="0.25">
      <c r="A1318" t="str">
        <f t="shared" si="317"/>
        <v>Spencer T</v>
      </c>
      <c r="E1318">
        <f t="shared" si="325"/>
        <v>223</v>
      </c>
      <c r="F1318">
        <f t="shared" si="316"/>
        <v>0</v>
      </c>
    </row>
    <row r="1319" spans="1:6" x14ac:dyDescent="0.25">
      <c r="A1319" t="str">
        <f t="shared" ref="A1319:A1350" si="326">A1318</f>
        <v>Spencer T</v>
      </c>
      <c r="B1319" t="s">
        <v>388</v>
      </c>
      <c r="E1319">
        <v>216</v>
      </c>
      <c r="F1319">
        <f t="shared" si="316"/>
        <v>0</v>
      </c>
    </row>
    <row r="1320" spans="1:6" x14ac:dyDescent="0.25">
      <c r="A1320" t="str">
        <f t="shared" si="326"/>
        <v>Spencer T</v>
      </c>
      <c r="E1320">
        <f t="shared" ref="E1320:E1323" si="327">E1319</f>
        <v>216</v>
      </c>
      <c r="F1320">
        <f t="shared" si="316"/>
        <v>0</v>
      </c>
    </row>
    <row r="1321" spans="1:6" x14ac:dyDescent="0.25">
      <c r="A1321" t="str">
        <f t="shared" si="326"/>
        <v>Spencer T</v>
      </c>
      <c r="C1321">
        <v>0.96299999999999997</v>
      </c>
      <c r="D1321" t="s">
        <v>61</v>
      </c>
      <c r="E1321">
        <f t="shared" si="327"/>
        <v>216</v>
      </c>
      <c r="F1321">
        <f t="shared" si="316"/>
        <v>208.00799999999998</v>
      </c>
    </row>
    <row r="1322" spans="1:6" x14ac:dyDescent="0.25">
      <c r="A1322" t="str">
        <f t="shared" si="326"/>
        <v>Spencer T</v>
      </c>
      <c r="C1322">
        <v>3.5999999999999997E-2</v>
      </c>
      <c r="D1322" t="s">
        <v>38</v>
      </c>
      <c r="E1322">
        <f t="shared" si="327"/>
        <v>216</v>
      </c>
      <c r="F1322">
        <f t="shared" si="316"/>
        <v>7.7759999999999998</v>
      </c>
    </row>
    <row r="1323" spans="1:6" x14ac:dyDescent="0.25">
      <c r="A1323" t="str">
        <f t="shared" si="326"/>
        <v>Spencer T</v>
      </c>
      <c r="E1323">
        <f t="shared" si="327"/>
        <v>216</v>
      </c>
      <c r="F1323">
        <f t="shared" si="316"/>
        <v>0</v>
      </c>
    </row>
    <row r="1324" spans="1:6" x14ac:dyDescent="0.25">
      <c r="A1324" t="str">
        <f t="shared" si="326"/>
        <v>Spencer T</v>
      </c>
      <c r="B1324" t="s">
        <v>389</v>
      </c>
      <c r="E1324">
        <v>93</v>
      </c>
      <c r="F1324">
        <f t="shared" si="316"/>
        <v>0</v>
      </c>
    </row>
    <row r="1325" spans="1:6" x14ac:dyDescent="0.25">
      <c r="A1325" t="str">
        <f t="shared" si="326"/>
        <v>Spencer T</v>
      </c>
      <c r="E1325">
        <f t="shared" ref="E1325:E1330" si="328">E1324</f>
        <v>93</v>
      </c>
      <c r="F1325">
        <f t="shared" si="316"/>
        <v>0</v>
      </c>
    </row>
    <row r="1326" spans="1:6" x14ac:dyDescent="0.25">
      <c r="A1326" t="str">
        <f t="shared" si="326"/>
        <v>Spencer T</v>
      </c>
      <c r="C1326">
        <v>0.20499999999999999</v>
      </c>
      <c r="D1326" t="s">
        <v>364</v>
      </c>
      <c r="E1326">
        <f t="shared" si="328"/>
        <v>93</v>
      </c>
      <c r="F1326">
        <f t="shared" si="316"/>
        <v>19.064999999999998</v>
      </c>
    </row>
    <row r="1327" spans="1:6" x14ac:dyDescent="0.25">
      <c r="A1327" t="str">
        <f t="shared" si="326"/>
        <v>Spencer T</v>
      </c>
      <c r="C1327">
        <v>4.4999999999999998E-2</v>
      </c>
      <c r="D1327" t="s">
        <v>29</v>
      </c>
      <c r="E1327">
        <f t="shared" si="328"/>
        <v>93</v>
      </c>
      <c r="F1327">
        <f t="shared" si="316"/>
        <v>4.1849999999999996</v>
      </c>
    </row>
    <row r="1328" spans="1:6" x14ac:dyDescent="0.25">
      <c r="A1328" t="str">
        <f t="shared" si="326"/>
        <v>Spencer T</v>
      </c>
      <c r="C1328">
        <v>0.61199999999999999</v>
      </c>
      <c r="D1328" t="s">
        <v>61</v>
      </c>
      <c r="E1328">
        <f t="shared" si="328"/>
        <v>93</v>
      </c>
      <c r="F1328">
        <f t="shared" si="316"/>
        <v>56.915999999999997</v>
      </c>
    </row>
    <row r="1329" spans="1:6" x14ac:dyDescent="0.25">
      <c r="A1329" t="str">
        <f t="shared" si="326"/>
        <v>Spencer T</v>
      </c>
      <c r="C1329">
        <v>0.13600000000000001</v>
      </c>
      <c r="D1329" t="s">
        <v>11</v>
      </c>
      <c r="E1329">
        <f t="shared" si="328"/>
        <v>93</v>
      </c>
      <c r="F1329">
        <f t="shared" si="316"/>
        <v>12.648000000000001</v>
      </c>
    </row>
    <row r="1330" spans="1:6" x14ac:dyDescent="0.25">
      <c r="A1330" t="str">
        <f t="shared" si="326"/>
        <v>Spencer T</v>
      </c>
      <c r="E1330">
        <f t="shared" si="328"/>
        <v>93</v>
      </c>
      <c r="F1330">
        <f t="shared" si="316"/>
        <v>0</v>
      </c>
    </row>
    <row r="1331" spans="1:6" x14ac:dyDescent="0.25">
      <c r="A1331" t="str">
        <f t="shared" si="326"/>
        <v>Spencer T</v>
      </c>
      <c r="B1331" t="s">
        <v>390</v>
      </c>
      <c r="E1331">
        <v>10</v>
      </c>
      <c r="F1331">
        <f t="shared" si="316"/>
        <v>0</v>
      </c>
    </row>
    <row r="1332" spans="1:6" x14ac:dyDescent="0.25">
      <c r="A1332" t="str">
        <f t="shared" si="326"/>
        <v>Spencer T</v>
      </c>
      <c r="E1332">
        <f t="shared" ref="E1332:E1334" si="329">E1331</f>
        <v>10</v>
      </c>
      <c r="F1332">
        <f t="shared" si="316"/>
        <v>0</v>
      </c>
    </row>
    <row r="1333" spans="1:6" x14ac:dyDescent="0.25">
      <c r="A1333" t="str">
        <f t="shared" si="326"/>
        <v>Spencer T</v>
      </c>
      <c r="C1333">
        <v>1</v>
      </c>
      <c r="D1333" t="s">
        <v>10</v>
      </c>
      <c r="E1333">
        <f t="shared" si="329"/>
        <v>10</v>
      </c>
      <c r="F1333">
        <f t="shared" si="316"/>
        <v>10</v>
      </c>
    </row>
    <row r="1334" spans="1:6" x14ac:dyDescent="0.25">
      <c r="A1334" t="str">
        <f t="shared" si="326"/>
        <v>Spencer T</v>
      </c>
      <c r="E1334">
        <f t="shared" si="329"/>
        <v>10</v>
      </c>
      <c r="F1334">
        <f t="shared" si="316"/>
        <v>0</v>
      </c>
    </row>
    <row r="1335" spans="1:6" x14ac:dyDescent="0.25">
      <c r="A1335" t="str">
        <f t="shared" si="326"/>
        <v>Spencer T</v>
      </c>
      <c r="B1335" t="s">
        <v>391</v>
      </c>
      <c r="E1335">
        <v>96</v>
      </c>
      <c r="F1335">
        <f t="shared" si="316"/>
        <v>0</v>
      </c>
    </row>
    <row r="1336" spans="1:6" x14ac:dyDescent="0.25">
      <c r="A1336" t="str">
        <f t="shared" si="326"/>
        <v>Spencer T</v>
      </c>
      <c r="E1336">
        <f t="shared" ref="E1336:E1338" si="330">E1335</f>
        <v>96</v>
      </c>
      <c r="F1336">
        <f t="shared" si="316"/>
        <v>0</v>
      </c>
    </row>
    <row r="1337" spans="1:6" x14ac:dyDescent="0.25">
      <c r="A1337" t="str">
        <f t="shared" si="326"/>
        <v>Spencer T</v>
      </c>
      <c r="C1337">
        <v>1</v>
      </c>
      <c r="D1337" t="s">
        <v>11</v>
      </c>
      <c r="E1337">
        <f t="shared" si="330"/>
        <v>96</v>
      </c>
      <c r="F1337">
        <f t="shared" si="316"/>
        <v>96</v>
      </c>
    </row>
    <row r="1338" spans="1:6" x14ac:dyDescent="0.25">
      <c r="A1338" t="str">
        <f t="shared" si="326"/>
        <v>Spencer T</v>
      </c>
      <c r="E1338">
        <f t="shared" si="330"/>
        <v>96</v>
      </c>
      <c r="F1338">
        <f t="shared" si="316"/>
        <v>0</v>
      </c>
    </row>
    <row r="1339" spans="1:6" x14ac:dyDescent="0.25">
      <c r="A1339" t="str">
        <f t="shared" si="326"/>
        <v>Spencer T</v>
      </c>
      <c r="B1339" t="s">
        <v>392</v>
      </c>
      <c r="E1339">
        <v>13</v>
      </c>
      <c r="F1339">
        <f t="shared" si="316"/>
        <v>0</v>
      </c>
    </row>
    <row r="1340" spans="1:6" x14ac:dyDescent="0.25">
      <c r="A1340" t="str">
        <f t="shared" si="326"/>
        <v>Spencer T</v>
      </c>
      <c r="E1340">
        <f t="shared" ref="E1340:E1342" si="331">E1339</f>
        <v>13</v>
      </c>
      <c r="F1340">
        <f t="shared" si="316"/>
        <v>0</v>
      </c>
    </row>
    <row r="1341" spans="1:6" x14ac:dyDescent="0.25">
      <c r="A1341" t="str">
        <f t="shared" si="326"/>
        <v>Spencer T</v>
      </c>
      <c r="C1341">
        <v>1</v>
      </c>
      <c r="D1341" t="s">
        <v>11</v>
      </c>
      <c r="E1341">
        <f t="shared" si="331"/>
        <v>13</v>
      </c>
      <c r="F1341">
        <f t="shared" si="316"/>
        <v>13</v>
      </c>
    </row>
    <row r="1342" spans="1:6" x14ac:dyDescent="0.25">
      <c r="A1342" t="str">
        <f t="shared" si="326"/>
        <v>Spencer T</v>
      </c>
      <c r="E1342">
        <f t="shared" si="331"/>
        <v>13</v>
      </c>
      <c r="F1342">
        <f t="shared" si="316"/>
        <v>0</v>
      </c>
    </row>
    <row r="1343" spans="1:6" x14ac:dyDescent="0.25">
      <c r="A1343" t="str">
        <f t="shared" si="326"/>
        <v>Spencer T</v>
      </c>
      <c r="B1343" t="s">
        <v>393</v>
      </c>
      <c r="E1343">
        <v>13</v>
      </c>
      <c r="F1343">
        <f t="shared" si="316"/>
        <v>0</v>
      </c>
    </row>
    <row r="1344" spans="1:6" x14ac:dyDescent="0.25">
      <c r="A1344" t="str">
        <f t="shared" si="326"/>
        <v>Spencer T</v>
      </c>
      <c r="E1344">
        <f t="shared" ref="E1344:E1346" si="332">E1343</f>
        <v>13</v>
      </c>
      <c r="F1344">
        <f t="shared" si="316"/>
        <v>0</v>
      </c>
    </row>
    <row r="1345" spans="1:6" x14ac:dyDescent="0.25">
      <c r="A1345" t="str">
        <f t="shared" si="326"/>
        <v>Spencer T</v>
      </c>
      <c r="C1345">
        <v>1</v>
      </c>
      <c r="D1345" t="s">
        <v>11</v>
      </c>
      <c r="E1345">
        <f t="shared" si="332"/>
        <v>13</v>
      </c>
      <c r="F1345">
        <f t="shared" si="316"/>
        <v>13</v>
      </c>
    </row>
    <row r="1346" spans="1:6" x14ac:dyDescent="0.25">
      <c r="A1346" t="str">
        <f t="shared" si="326"/>
        <v>Spencer T</v>
      </c>
      <c r="E1346">
        <f t="shared" si="332"/>
        <v>13</v>
      </c>
      <c r="F1346">
        <f t="shared" si="316"/>
        <v>0</v>
      </c>
    </row>
    <row r="1347" spans="1:6" x14ac:dyDescent="0.25">
      <c r="A1347" t="str">
        <f t="shared" si="326"/>
        <v>Spencer T</v>
      </c>
      <c r="B1347" t="s">
        <v>394</v>
      </c>
      <c r="E1347">
        <v>1</v>
      </c>
      <c r="F1347">
        <f t="shared" ref="F1347:F1410" si="333">E1347*C1347</f>
        <v>0</v>
      </c>
    </row>
    <row r="1348" spans="1:6" x14ac:dyDescent="0.25">
      <c r="A1348" t="str">
        <f t="shared" si="326"/>
        <v>Spencer T</v>
      </c>
      <c r="E1348">
        <f t="shared" ref="E1348:E1350" si="334">E1347</f>
        <v>1</v>
      </c>
      <c r="F1348">
        <f t="shared" si="333"/>
        <v>0</v>
      </c>
    </row>
    <row r="1349" spans="1:6" x14ac:dyDescent="0.25">
      <c r="A1349" t="str">
        <f t="shared" si="326"/>
        <v>Spencer T</v>
      </c>
      <c r="C1349">
        <v>1</v>
      </c>
      <c r="D1349" t="s">
        <v>99</v>
      </c>
      <c r="E1349">
        <f t="shared" si="334"/>
        <v>1</v>
      </c>
      <c r="F1349">
        <f t="shared" si="333"/>
        <v>1</v>
      </c>
    </row>
    <row r="1350" spans="1:6" x14ac:dyDescent="0.25">
      <c r="A1350" t="str">
        <f t="shared" si="326"/>
        <v>Spencer T</v>
      </c>
      <c r="E1350">
        <f t="shared" si="334"/>
        <v>1</v>
      </c>
      <c r="F1350">
        <f t="shared" si="333"/>
        <v>0</v>
      </c>
    </row>
    <row r="1351" spans="1:6" x14ac:dyDescent="0.25">
      <c r="A1351" t="str">
        <f t="shared" ref="A1351:A1382" si="335">A1350</f>
        <v>Spencer T</v>
      </c>
      <c r="B1351" t="s">
        <v>395</v>
      </c>
      <c r="E1351">
        <v>76</v>
      </c>
      <c r="F1351">
        <f t="shared" si="333"/>
        <v>0</v>
      </c>
    </row>
    <row r="1352" spans="1:6" x14ac:dyDescent="0.25">
      <c r="A1352" t="str">
        <f t="shared" si="335"/>
        <v>Spencer T</v>
      </c>
      <c r="E1352">
        <f t="shared" ref="E1352:E1355" si="336">E1351</f>
        <v>76</v>
      </c>
      <c r="F1352">
        <f t="shared" si="333"/>
        <v>0</v>
      </c>
    </row>
    <row r="1353" spans="1:6" x14ac:dyDescent="0.25">
      <c r="A1353" t="str">
        <f t="shared" si="335"/>
        <v>Spencer T</v>
      </c>
      <c r="C1353">
        <v>0.96899999999999997</v>
      </c>
      <c r="D1353" t="s">
        <v>61</v>
      </c>
      <c r="E1353">
        <f t="shared" si="336"/>
        <v>76</v>
      </c>
      <c r="F1353">
        <f t="shared" si="333"/>
        <v>73.643999999999991</v>
      </c>
    </row>
    <row r="1354" spans="1:6" x14ac:dyDescent="0.25">
      <c r="A1354" t="str">
        <f t="shared" si="335"/>
        <v>Spencer T</v>
      </c>
      <c r="C1354">
        <v>0.03</v>
      </c>
      <c r="D1354" t="s">
        <v>38</v>
      </c>
      <c r="E1354">
        <f t="shared" si="336"/>
        <v>76</v>
      </c>
      <c r="F1354">
        <f t="shared" si="333"/>
        <v>2.2799999999999998</v>
      </c>
    </row>
    <row r="1355" spans="1:6" x14ac:dyDescent="0.25">
      <c r="A1355" t="str">
        <f t="shared" si="335"/>
        <v>Spencer T</v>
      </c>
      <c r="E1355">
        <f t="shared" si="336"/>
        <v>76</v>
      </c>
      <c r="F1355">
        <f t="shared" si="333"/>
        <v>0</v>
      </c>
    </row>
    <row r="1356" spans="1:6" x14ac:dyDescent="0.25">
      <c r="A1356" t="str">
        <f t="shared" si="335"/>
        <v>Spencer T</v>
      </c>
      <c r="B1356" t="s">
        <v>396</v>
      </c>
      <c r="E1356">
        <v>167</v>
      </c>
      <c r="F1356">
        <f t="shared" si="333"/>
        <v>0</v>
      </c>
    </row>
    <row r="1357" spans="1:6" x14ac:dyDescent="0.25">
      <c r="A1357" t="str">
        <f t="shared" si="335"/>
        <v>Spencer T</v>
      </c>
      <c r="E1357">
        <f t="shared" ref="E1357:E1359" si="337">E1356</f>
        <v>167</v>
      </c>
      <c r="F1357">
        <f t="shared" si="333"/>
        <v>0</v>
      </c>
    </row>
    <row r="1358" spans="1:6" x14ac:dyDescent="0.25">
      <c r="A1358" t="str">
        <f t="shared" si="335"/>
        <v>Spencer T</v>
      </c>
      <c r="C1358">
        <v>1</v>
      </c>
      <c r="D1358" t="s">
        <v>61</v>
      </c>
      <c r="E1358">
        <f t="shared" si="337"/>
        <v>167</v>
      </c>
      <c r="F1358">
        <f t="shared" si="333"/>
        <v>167</v>
      </c>
    </row>
    <row r="1359" spans="1:6" x14ac:dyDescent="0.25">
      <c r="A1359" t="str">
        <f t="shared" si="335"/>
        <v>Spencer T</v>
      </c>
      <c r="E1359">
        <f t="shared" si="337"/>
        <v>167</v>
      </c>
      <c r="F1359">
        <f t="shared" si="333"/>
        <v>0</v>
      </c>
    </row>
    <row r="1360" spans="1:6" x14ac:dyDescent="0.25">
      <c r="A1360" t="str">
        <f t="shared" si="335"/>
        <v>Spencer T</v>
      </c>
      <c r="B1360" t="s">
        <v>397</v>
      </c>
      <c r="E1360">
        <v>44</v>
      </c>
      <c r="F1360">
        <f t="shared" si="333"/>
        <v>0</v>
      </c>
    </row>
    <row r="1361" spans="1:6" x14ac:dyDescent="0.25">
      <c r="A1361" t="str">
        <f t="shared" si="335"/>
        <v>Spencer T</v>
      </c>
      <c r="E1361">
        <f t="shared" ref="E1361:E1364" si="338">E1360</f>
        <v>44</v>
      </c>
      <c r="F1361">
        <f t="shared" si="333"/>
        <v>0</v>
      </c>
    </row>
    <row r="1362" spans="1:6" x14ac:dyDescent="0.25">
      <c r="A1362" t="str">
        <f t="shared" si="335"/>
        <v>Spencer T</v>
      </c>
      <c r="C1362">
        <v>0.40600000000000003</v>
      </c>
      <c r="D1362" t="s">
        <v>61</v>
      </c>
      <c r="E1362">
        <f t="shared" si="338"/>
        <v>44</v>
      </c>
      <c r="F1362">
        <f t="shared" si="333"/>
        <v>17.864000000000001</v>
      </c>
    </row>
    <row r="1363" spans="1:6" x14ac:dyDescent="0.25">
      <c r="A1363" t="str">
        <f t="shared" si="335"/>
        <v>Spencer T</v>
      </c>
      <c r="C1363">
        <v>0.59299999999999997</v>
      </c>
      <c r="D1363" t="s">
        <v>38</v>
      </c>
      <c r="E1363">
        <f t="shared" si="338"/>
        <v>44</v>
      </c>
      <c r="F1363">
        <f t="shared" si="333"/>
        <v>26.091999999999999</v>
      </c>
    </row>
    <row r="1364" spans="1:6" x14ac:dyDescent="0.25">
      <c r="A1364" t="str">
        <f t="shared" si="335"/>
        <v>Spencer T</v>
      </c>
      <c r="E1364">
        <f t="shared" si="338"/>
        <v>44</v>
      </c>
      <c r="F1364">
        <f t="shared" si="333"/>
        <v>0</v>
      </c>
    </row>
    <row r="1365" spans="1:6" x14ac:dyDescent="0.25">
      <c r="A1365" t="str">
        <f t="shared" si="335"/>
        <v>Spencer T</v>
      </c>
      <c r="B1365" t="s">
        <v>398</v>
      </c>
      <c r="E1365">
        <v>4</v>
      </c>
      <c r="F1365">
        <f t="shared" si="333"/>
        <v>0</v>
      </c>
    </row>
    <row r="1366" spans="1:6" x14ac:dyDescent="0.25">
      <c r="A1366" t="str">
        <f t="shared" si="335"/>
        <v>Spencer T</v>
      </c>
      <c r="E1366">
        <f t="shared" ref="E1366:E1369" si="339">E1365</f>
        <v>4</v>
      </c>
      <c r="F1366">
        <f t="shared" si="333"/>
        <v>0</v>
      </c>
    </row>
    <row r="1367" spans="1:6" x14ac:dyDescent="0.25">
      <c r="A1367" t="str">
        <f t="shared" si="335"/>
        <v>Spencer T</v>
      </c>
      <c r="C1367">
        <v>0.193</v>
      </c>
      <c r="D1367" t="s">
        <v>61</v>
      </c>
      <c r="E1367">
        <f t="shared" si="339"/>
        <v>4</v>
      </c>
      <c r="F1367">
        <f t="shared" si="333"/>
        <v>0.77200000000000002</v>
      </c>
    </row>
    <row r="1368" spans="1:6" x14ac:dyDescent="0.25">
      <c r="A1368" t="str">
        <f t="shared" si="335"/>
        <v>Spencer T</v>
      </c>
      <c r="C1368">
        <v>0.80600000000000005</v>
      </c>
      <c r="D1368" t="s">
        <v>38</v>
      </c>
      <c r="E1368">
        <f t="shared" si="339"/>
        <v>4</v>
      </c>
      <c r="F1368">
        <f t="shared" si="333"/>
        <v>3.2240000000000002</v>
      </c>
    </row>
    <row r="1369" spans="1:6" x14ac:dyDescent="0.25">
      <c r="A1369" t="str">
        <f t="shared" si="335"/>
        <v>Spencer T</v>
      </c>
      <c r="E1369">
        <f t="shared" si="339"/>
        <v>4</v>
      </c>
      <c r="F1369">
        <f t="shared" si="333"/>
        <v>0</v>
      </c>
    </row>
    <row r="1370" spans="1:6" x14ac:dyDescent="0.25">
      <c r="A1370" t="str">
        <f t="shared" si="335"/>
        <v>Spencer T</v>
      </c>
      <c r="B1370" t="s">
        <v>399</v>
      </c>
      <c r="E1370">
        <v>403</v>
      </c>
      <c r="F1370">
        <f t="shared" si="333"/>
        <v>0</v>
      </c>
    </row>
    <row r="1371" spans="1:6" x14ac:dyDescent="0.25">
      <c r="A1371" t="str">
        <f t="shared" si="335"/>
        <v>Spencer T</v>
      </c>
      <c r="E1371">
        <f t="shared" ref="E1371:E1374" si="340">E1370</f>
        <v>403</v>
      </c>
      <c r="F1371">
        <f t="shared" si="333"/>
        <v>0</v>
      </c>
    </row>
    <row r="1372" spans="1:6" x14ac:dyDescent="0.25">
      <c r="A1372" t="str">
        <f t="shared" si="335"/>
        <v>Spencer T</v>
      </c>
      <c r="C1372">
        <v>0.996</v>
      </c>
      <c r="D1372" t="s">
        <v>61</v>
      </c>
      <c r="E1372">
        <f t="shared" si="340"/>
        <v>403</v>
      </c>
      <c r="F1372">
        <f t="shared" si="333"/>
        <v>401.38799999999998</v>
      </c>
    </row>
    <row r="1373" spans="1:6" x14ac:dyDescent="0.25">
      <c r="A1373" t="str">
        <f t="shared" si="335"/>
        <v>Spencer T</v>
      </c>
      <c r="C1373">
        <v>3.0000000000000001E-3</v>
      </c>
      <c r="D1373" t="s">
        <v>52</v>
      </c>
      <c r="E1373">
        <f t="shared" si="340"/>
        <v>403</v>
      </c>
      <c r="F1373">
        <f t="shared" si="333"/>
        <v>1.2090000000000001</v>
      </c>
    </row>
    <row r="1374" spans="1:6" x14ac:dyDescent="0.25">
      <c r="A1374" t="str">
        <f t="shared" si="335"/>
        <v>Spencer T</v>
      </c>
      <c r="E1374">
        <f t="shared" si="340"/>
        <v>403</v>
      </c>
      <c r="F1374">
        <f t="shared" si="333"/>
        <v>0</v>
      </c>
    </row>
    <row r="1375" spans="1:6" x14ac:dyDescent="0.25">
      <c r="A1375" t="str">
        <f t="shared" si="335"/>
        <v>Spencer T</v>
      </c>
      <c r="B1375" t="s">
        <v>400</v>
      </c>
      <c r="E1375">
        <v>3</v>
      </c>
      <c r="F1375">
        <f t="shared" si="333"/>
        <v>0</v>
      </c>
    </row>
    <row r="1376" spans="1:6" x14ac:dyDescent="0.25">
      <c r="A1376" t="str">
        <f t="shared" si="335"/>
        <v>Spencer T</v>
      </c>
      <c r="E1376">
        <f t="shared" ref="E1376:E1378" si="341">E1375</f>
        <v>3</v>
      </c>
      <c r="F1376">
        <f t="shared" si="333"/>
        <v>0</v>
      </c>
    </row>
    <row r="1377" spans="1:6" x14ac:dyDescent="0.25">
      <c r="A1377" t="str">
        <f t="shared" si="335"/>
        <v>Spencer T</v>
      </c>
      <c r="C1377">
        <v>1</v>
      </c>
      <c r="D1377" t="s">
        <v>28</v>
      </c>
      <c r="E1377">
        <f t="shared" si="341"/>
        <v>3</v>
      </c>
      <c r="F1377">
        <f t="shared" si="333"/>
        <v>3</v>
      </c>
    </row>
    <row r="1378" spans="1:6" x14ac:dyDescent="0.25">
      <c r="A1378" t="str">
        <f t="shared" si="335"/>
        <v>Spencer T</v>
      </c>
      <c r="E1378">
        <f t="shared" si="341"/>
        <v>3</v>
      </c>
      <c r="F1378">
        <f t="shared" si="333"/>
        <v>0</v>
      </c>
    </row>
    <row r="1379" spans="1:6" x14ac:dyDescent="0.25">
      <c r="A1379" t="str">
        <f t="shared" si="335"/>
        <v>Spencer T</v>
      </c>
      <c r="B1379" t="s">
        <v>401</v>
      </c>
      <c r="E1379">
        <v>164</v>
      </c>
      <c r="F1379">
        <f t="shared" si="333"/>
        <v>0</v>
      </c>
    </row>
    <row r="1380" spans="1:6" x14ac:dyDescent="0.25">
      <c r="A1380" t="str">
        <f t="shared" si="335"/>
        <v>Spencer T</v>
      </c>
      <c r="E1380">
        <f t="shared" ref="E1380:E1386" si="342">E1379</f>
        <v>164</v>
      </c>
      <c r="F1380">
        <f t="shared" si="333"/>
        <v>0</v>
      </c>
    </row>
    <row r="1381" spans="1:6" x14ac:dyDescent="0.25">
      <c r="A1381" t="str">
        <f t="shared" si="335"/>
        <v>Spencer T</v>
      </c>
      <c r="C1381">
        <v>0.33600000000000002</v>
      </c>
      <c r="D1381" t="s">
        <v>99</v>
      </c>
      <c r="E1381">
        <f t="shared" si="342"/>
        <v>164</v>
      </c>
      <c r="F1381">
        <f t="shared" si="333"/>
        <v>55.104000000000006</v>
      </c>
    </row>
    <row r="1382" spans="1:6" x14ac:dyDescent="0.25">
      <c r="A1382" t="str">
        <f t="shared" si="335"/>
        <v>Spencer T</v>
      </c>
      <c r="C1382">
        <v>3.0000000000000001E-3</v>
      </c>
      <c r="D1382" t="s">
        <v>37</v>
      </c>
      <c r="E1382">
        <f t="shared" si="342"/>
        <v>164</v>
      </c>
      <c r="F1382">
        <f t="shared" si="333"/>
        <v>0.49199999999999999</v>
      </c>
    </row>
    <row r="1383" spans="1:6" x14ac:dyDescent="0.25">
      <c r="A1383" t="str">
        <f t="shared" ref="A1383:A1414" si="343">A1382</f>
        <v>Spencer T</v>
      </c>
      <c r="C1383">
        <v>0.10199999999999999</v>
      </c>
      <c r="D1383" t="s">
        <v>29</v>
      </c>
      <c r="E1383">
        <f t="shared" si="342"/>
        <v>164</v>
      </c>
      <c r="F1383">
        <f t="shared" si="333"/>
        <v>16.727999999999998</v>
      </c>
    </row>
    <row r="1384" spans="1:6" x14ac:dyDescent="0.25">
      <c r="A1384" t="str">
        <f t="shared" si="343"/>
        <v>Spencer T</v>
      </c>
      <c r="C1384">
        <v>0.17499999999999999</v>
      </c>
      <c r="D1384" t="s">
        <v>35</v>
      </c>
      <c r="E1384">
        <f t="shared" si="342"/>
        <v>164</v>
      </c>
      <c r="F1384">
        <f t="shared" si="333"/>
        <v>28.7</v>
      </c>
    </row>
    <row r="1385" spans="1:6" x14ac:dyDescent="0.25">
      <c r="A1385" t="str">
        <f t="shared" si="343"/>
        <v>Spencer T</v>
      </c>
      <c r="C1385">
        <v>0.38200000000000001</v>
      </c>
      <c r="D1385" t="s">
        <v>92</v>
      </c>
      <c r="E1385">
        <f t="shared" si="342"/>
        <v>164</v>
      </c>
      <c r="F1385">
        <f t="shared" si="333"/>
        <v>62.648000000000003</v>
      </c>
    </row>
    <row r="1386" spans="1:6" x14ac:dyDescent="0.25">
      <c r="A1386" t="str">
        <f t="shared" si="343"/>
        <v>Spencer T</v>
      </c>
      <c r="E1386">
        <f t="shared" si="342"/>
        <v>164</v>
      </c>
      <c r="F1386">
        <f t="shared" si="333"/>
        <v>0</v>
      </c>
    </row>
    <row r="1387" spans="1:6" x14ac:dyDescent="0.25">
      <c r="A1387" t="str">
        <f t="shared" si="343"/>
        <v>Spencer T</v>
      </c>
      <c r="B1387" t="s">
        <v>402</v>
      </c>
      <c r="E1387">
        <v>91</v>
      </c>
      <c r="F1387">
        <f t="shared" si="333"/>
        <v>0</v>
      </c>
    </row>
    <row r="1388" spans="1:6" x14ac:dyDescent="0.25">
      <c r="A1388" t="str">
        <f t="shared" si="343"/>
        <v>Spencer T</v>
      </c>
      <c r="E1388">
        <f t="shared" ref="E1388:E1390" si="344">E1387</f>
        <v>91</v>
      </c>
      <c r="F1388">
        <f t="shared" si="333"/>
        <v>0</v>
      </c>
    </row>
    <row r="1389" spans="1:6" x14ac:dyDescent="0.25">
      <c r="A1389" t="str">
        <f t="shared" si="343"/>
        <v>Spencer T</v>
      </c>
      <c r="C1389">
        <v>1</v>
      </c>
      <c r="D1389" t="s">
        <v>61</v>
      </c>
      <c r="E1389">
        <f t="shared" si="344"/>
        <v>91</v>
      </c>
      <c r="F1389">
        <f t="shared" si="333"/>
        <v>91</v>
      </c>
    </row>
    <row r="1390" spans="1:6" x14ac:dyDescent="0.25">
      <c r="A1390" t="str">
        <f t="shared" si="343"/>
        <v>Spencer T</v>
      </c>
      <c r="E1390">
        <f t="shared" si="344"/>
        <v>91</v>
      </c>
      <c r="F1390">
        <f t="shared" si="333"/>
        <v>0</v>
      </c>
    </row>
    <row r="1391" spans="1:6" x14ac:dyDescent="0.25">
      <c r="A1391" t="str">
        <f t="shared" si="343"/>
        <v>Spencer T</v>
      </c>
      <c r="B1391" t="s">
        <v>403</v>
      </c>
      <c r="E1391">
        <v>259</v>
      </c>
      <c r="F1391">
        <f t="shared" si="333"/>
        <v>0</v>
      </c>
    </row>
    <row r="1392" spans="1:6" x14ac:dyDescent="0.25">
      <c r="A1392" t="str">
        <f t="shared" si="343"/>
        <v>Spencer T</v>
      </c>
      <c r="E1392">
        <f t="shared" ref="E1392:E1394" si="345">E1391</f>
        <v>259</v>
      </c>
      <c r="F1392">
        <f t="shared" si="333"/>
        <v>0</v>
      </c>
    </row>
    <row r="1393" spans="1:6" x14ac:dyDescent="0.25">
      <c r="A1393" t="str">
        <f t="shared" si="343"/>
        <v>Spencer T</v>
      </c>
      <c r="C1393">
        <v>1</v>
      </c>
      <c r="D1393" t="s">
        <v>61</v>
      </c>
      <c r="E1393">
        <f t="shared" si="345"/>
        <v>259</v>
      </c>
      <c r="F1393">
        <f t="shared" si="333"/>
        <v>259</v>
      </c>
    </row>
    <row r="1394" spans="1:6" x14ac:dyDescent="0.25">
      <c r="A1394" t="str">
        <f t="shared" si="343"/>
        <v>Spencer T</v>
      </c>
      <c r="E1394">
        <f t="shared" si="345"/>
        <v>259</v>
      </c>
      <c r="F1394">
        <f t="shared" si="333"/>
        <v>0</v>
      </c>
    </row>
    <row r="1395" spans="1:6" x14ac:dyDescent="0.25">
      <c r="A1395" t="str">
        <f t="shared" si="343"/>
        <v>Spencer T</v>
      </c>
      <c r="B1395" t="s">
        <v>404</v>
      </c>
      <c r="E1395">
        <v>21</v>
      </c>
      <c r="F1395">
        <f t="shared" si="333"/>
        <v>0</v>
      </c>
    </row>
    <row r="1396" spans="1:6" x14ac:dyDescent="0.25">
      <c r="A1396" t="str">
        <f t="shared" si="343"/>
        <v>Spencer T</v>
      </c>
      <c r="E1396">
        <f t="shared" ref="E1396:E1399" si="346">E1395</f>
        <v>21</v>
      </c>
      <c r="F1396">
        <f t="shared" si="333"/>
        <v>0</v>
      </c>
    </row>
    <row r="1397" spans="1:6" x14ac:dyDescent="0.25">
      <c r="A1397" t="str">
        <f t="shared" si="343"/>
        <v>Spencer T</v>
      </c>
      <c r="C1397">
        <v>0.67500000000000004</v>
      </c>
      <c r="D1397" t="s">
        <v>208</v>
      </c>
      <c r="E1397">
        <f t="shared" si="346"/>
        <v>21</v>
      </c>
      <c r="F1397">
        <f t="shared" si="333"/>
        <v>14.175000000000001</v>
      </c>
    </row>
    <row r="1398" spans="1:6" x14ac:dyDescent="0.25">
      <c r="A1398" t="str">
        <f t="shared" si="343"/>
        <v>Spencer T</v>
      </c>
      <c r="C1398">
        <v>0.32400000000000001</v>
      </c>
      <c r="D1398" t="s">
        <v>61</v>
      </c>
      <c r="E1398">
        <f t="shared" si="346"/>
        <v>21</v>
      </c>
      <c r="F1398">
        <f t="shared" si="333"/>
        <v>6.8040000000000003</v>
      </c>
    </row>
    <row r="1399" spans="1:6" x14ac:dyDescent="0.25">
      <c r="A1399" t="str">
        <f t="shared" si="343"/>
        <v>Spencer T</v>
      </c>
      <c r="E1399">
        <f t="shared" si="346"/>
        <v>21</v>
      </c>
      <c r="F1399">
        <f t="shared" si="333"/>
        <v>0</v>
      </c>
    </row>
    <row r="1400" spans="1:6" x14ac:dyDescent="0.25">
      <c r="A1400" t="str">
        <f t="shared" si="343"/>
        <v>Spencer T</v>
      </c>
      <c r="B1400" t="s">
        <v>405</v>
      </c>
      <c r="E1400">
        <v>4</v>
      </c>
      <c r="F1400">
        <f t="shared" si="333"/>
        <v>0</v>
      </c>
    </row>
    <row r="1401" spans="1:6" x14ac:dyDescent="0.25">
      <c r="A1401" t="str">
        <f t="shared" si="343"/>
        <v>Spencer T</v>
      </c>
      <c r="E1401">
        <f t="shared" ref="E1401:E1403" si="347">E1400</f>
        <v>4</v>
      </c>
      <c r="F1401">
        <f t="shared" si="333"/>
        <v>0</v>
      </c>
    </row>
    <row r="1402" spans="1:6" x14ac:dyDescent="0.25">
      <c r="A1402" t="str">
        <f t="shared" si="343"/>
        <v>Spencer T</v>
      </c>
      <c r="C1402">
        <v>1</v>
      </c>
      <c r="D1402" t="s">
        <v>61</v>
      </c>
      <c r="E1402">
        <f t="shared" si="347"/>
        <v>4</v>
      </c>
      <c r="F1402">
        <f t="shared" si="333"/>
        <v>4</v>
      </c>
    </row>
    <row r="1403" spans="1:6" x14ac:dyDescent="0.25">
      <c r="A1403" t="str">
        <f t="shared" si="343"/>
        <v>Spencer T</v>
      </c>
      <c r="E1403">
        <f t="shared" si="347"/>
        <v>4</v>
      </c>
      <c r="F1403">
        <f t="shared" si="333"/>
        <v>0</v>
      </c>
    </row>
    <row r="1404" spans="1:6" x14ac:dyDescent="0.25">
      <c r="A1404" t="str">
        <f t="shared" si="343"/>
        <v>Spencer T</v>
      </c>
      <c r="B1404" t="s">
        <v>406</v>
      </c>
      <c r="E1404">
        <v>42</v>
      </c>
      <c r="F1404">
        <f t="shared" si="333"/>
        <v>0</v>
      </c>
    </row>
    <row r="1405" spans="1:6" x14ac:dyDescent="0.25">
      <c r="A1405" t="str">
        <f t="shared" si="343"/>
        <v>Spencer T</v>
      </c>
      <c r="E1405">
        <f t="shared" ref="E1405:E1408" si="348">E1404</f>
        <v>42</v>
      </c>
      <c r="F1405">
        <f t="shared" si="333"/>
        <v>0</v>
      </c>
    </row>
    <row r="1406" spans="1:6" x14ac:dyDescent="0.25">
      <c r="A1406" t="str">
        <f t="shared" si="343"/>
        <v>Spencer T</v>
      </c>
      <c r="C1406">
        <v>0.91500000000000004</v>
      </c>
      <c r="D1406" t="s">
        <v>28</v>
      </c>
      <c r="E1406">
        <f t="shared" si="348"/>
        <v>42</v>
      </c>
      <c r="F1406">
        <f t="shared" si="333"/>
        <v>38.43</v>
      </c>
    </row>
    <row r="1407" spans="1:6" x14ac:dyDescent="0.25">
      <c r="A1407" t="str">
        <f t="shared" si="343"/>
        <v>Spencer T</v>
      </c>
      <c r="C1407">
        <v>8.4000000000000005E-2</v>
      </c>
      <c r="D1407" t="s">
        <v>29</v>
      </c>
      <c r="E1407">
        <f t="shared" si="348"/>
        <v>42</v>
      </c>
      <c r="F1407">
        <f t="shared" si="333"/>
        <v>3.528</v>
      </c>
    </row>
    <row r="1408" spans="1:6" x14ac:dyDescent="0.25">
      <c r="A1408" t="str">
        <f t="shared" si="343"/>
        <v>Spencer T</v>
      </c>
      <c r="E1408">
        <f t="shared" si="348"/>
        <v>42</v>
      </c>
      <c r="F1408">
        <f t="shared" si="333"/>
        <v>0</v>
      </c>
    </row>
    <row r="1409" spans="1:6" x14ac:dyDescent="0.25">
      <c r="A1409" t="str">
        <f t="shared" si="343"/>
        <v>Spencer T</v>
      </c>
      <c r="B1409" t="s">
        <v>407</v>
      </c>
      <c r="E1409">
        <v>8</v>
      </c>
      <c r="F1409">
        <f t="shared" si="333"/>
        <v>0</v>
      </c>
    </row>
    <row r="1410" spans="1:6" x14ac:dyDescent="0.25">
      <c r="A1410" t="str">
        <f t="shared" si="343"/>
        <v>Spencer T</v>
      </c>
      <c r="E1410">
        <f t="shared" ref="E1410:E1412" si="349">E1409</f>
        <v>8</v>
      </c>
      <c r="F1410">
        <f t="shared" si="333"/>
        <v>0</v>
      </c>
    </row>
    <row r="1411" spans="1:6" x14ac:dyDescent="0.25">
      <c r="A1411" t="str">
        <f t="shared" si="343"/>
        <v>Spencer T</v>
      </c>
      <c r="C1411">
        <v>1</v>
      </c>
      <c r="D1411" t="s">
        <v>61</v>
      </c>
      <c r="E1411">
        <f t="shared" si="349"/>
        <v>8</v>
      </c>
      <c r="F1411">
        <f t="shared" ref="F1411:F1474" si="350">E1411*C1411</f>
        <v>8</v>
      </c>
    </row>
    <row r="1412" spans="1:6" x14ac:dyDescent="0.25">
      <c r="A1412" t="str">
        <f t="shared" si="343"/>
        <v>Spencer T</v>
      </c>
      <c r="E1412">
        <f t="shared" si="349"/>
        <v>8</v>
      </c>
      <c r="F1412">
        <f t="shared" si="350"/>
        <v>0</v>
      </c>
    </row>
    <row r="1413" spans="1:6" x14ac:dyDescent="0.25">
      <c r="A1413" t="str">
        <f t="shared" si="343"/>
        <v>Spencer T</v>
      </c>
      <c r="B1413" t="s">
        <v>408</v>
      </c>
      <c r="E1413">
        <v>12</v>
      </c>
      <c r="F1413">
        <f t="shared" si="350"/>
        <v>0</v>
      </c>
    </row>
    <row r="1414" spans="1:6" x14ac:dyDescent="0.25">
      <c r="A1414" t="str">
        <f t="shared" si="343"/>
        <v>Spencer T</v>
      </c>
      <c r="E1414">
        <f t="shared" ref="E1414:E1417" si="351">E1413</f>
        <v>12</v>
      </c>
      <c r="F1414">
        <f t="shared" si="350"/>
        <v>0</v>
      </c>
    </row>
    <row r="1415" spans="1:6" x14ac:dyDescent="0.25">
      <c r="A1415" t="str">
        <f t="shared" ref="A1415:A1446" si="352">A1414</f>
        <v>Spencer T</v>
      </c>
      <c r="C1415">
        <v>0.23599999999999999</v>
      </c>
      <c r="D1415" t="s">
        <v>307</v>
      </c>
      <c r="E1415">
        <f t="shared" si="351"/>
        <v>12</v>
      </c>
      <c r="F1415">
        <f t="shared" si="350"/>
        <v>2.8319999999999999</v>
      </c>
    </row>
    <row r="1416" spans="1:6" x14ac:dyDescent="0.25">
      <c r="A1416" t="str">
        <f t="shared" si="352"/>
        <v>Spencer T</v>
      </c>
      <c r="C1416">
        <v>0.76300000000000001</v>
      </c>
      <c r="D1416" t="s">
        <v>61</v>
      </c>
      <c r="E1416">
        <f t="shared" si="351"/>
        <v>12</v>
      </c>
      <c r="F1416">
        <f t="shared" si="350"/>
        <v>9.1560000000000006</v>
      </c>
    </row>
    <row r="1417" spans="1:6" x14ac:dyDescent="0.25">
      <c r="A1417" t="str">
        <f t="shared" si="352"/>
        <v>Spencer T</v>
      </c>
      <c r="E1417">
        <f t="shared" si="351"/>
        <v>12</v>
      </c>
      <c r="F1417">
        <f t="shared" si="350"/>
        <v>0</v>
      </c>
    </row>
    <row r="1418" spans="1:6" x14ac:dyDescent="0.25">
      <c r="A1418" t="str">
        <f t="shared" si="352"/>
        <v>Spencer T</v>
      </c>
      <c r="B1418" t="s">
        <v>409</v>
      </c>
      <c r="E1418">
        <v>2</v>
      </c>
      <c r="F1418">
        <f t="shared" si="350"/>
        <v>0</v>
      </c>
    </row>
    <row r="1419" spans="1:6" x14ac:dyDescent="0.25">
      <c r="A1419" t="str">
        <f t="shared" si="352"/>
        <v>Spencer T</v>
      </c>
      <c r="E1419">
        <f t="shared" ref="E1419:E1421" si="353">E1418</f>
        <v>2</v>
      </c>
      <c r="F1419">
        <f t="shared" si="350"/>
        <v>0</v>
      </c>
    </row>
    <row r="1420" spans="1:6" x14ac:dyDescent="0.25">
      <c r="A1420" t="str">
        <f t="shared" si="352"/>
        <v>Spencer T</v>
      </c>
      <c r="C1420">
        <v>1</v>
      </c>
      <c r="D1420" t="s">
        <v>184</v>
      </c>
      <c r="E1420">
        <f t="shared" si="353"/>
        <v>2</v>
      </c>
      <c r="F1420">
        <f t="shared" si="350"/>
        <v>2</v>
      </c>
    </row>
    <row r="1421" spans="1:6" x14ac:dyDescent="0.25">
      <c r="A1421" t="str">
        <f t="shared" si="352"/>
        <v>Spencer T</v>
      </c>
      <c r="E1421">
        <f t="shared" si="353"/>
        <v>2</v>
      </c>
      <c r="F1421">
        <f t="shared" si="350"/>
        <v>0</v>
      </c>
    </row>
    <row r="1422" spans="1:6" x14ac:dyDescent="0.25">
      <c r="A1422" t="str">
        <f t="shared" si="352"/>
        <v>Spencer T</v>
      </c>
      <c r="B1422" t="s">
        <v>410</v>
      </c>
      <c r="E1422">
        <v>498</v>
      </c>
      <c r="F1422">
        <f t="shared" si="350"/>
        <v>0</v>
      </c>
    </row>
    <row r="1423" spans="1:6" x14ac:dyDescent="0.25">
      <c r="A1423" t="str">
        <f t="shared" si="352"/>
        <v>Spencer T</v>
      </c>
      <c r="E1423">
        <f t="shared" ref="E1423:E1430" si="354">E1422</f>
        <v>498</v>
      </c>
      <c r="F1423">
        <f t="shared" si="350"/>
        <v>0</v>
      </c>
    </row>
    <row r="1424" spans="1:6" x14ac:dyDescent="0.25">
      <c r="A1424" t="str">
        <f t="shared" si="352"/>
        <v>Spencer T</v>
      </c>
      <c r="C1424">
        <v>1.7999999999999999E-2</v>
      </c>
      <c r="D1424" t="s">
        <v>35</v>
      </c>
      <c r="E1424">
        <f t="shared" si="354"/>
        <v>498</v>
      </c>
      <c r="F1424">
        <f t="shared" si="350"/>
        <v>8.9639999999999986</v>
      </c>
    </row>
    <row r="1425" spans="1:6" x14ac:dyDescent="0.25">
      <c r="A1425" t="str">
        <f t="shared" si="352"/>
        <v>Spencer T</v>
      </c>
      <c r="C1425">
        <v>0.61199999999999999</v>
      </c>
      <c r="D1425" t="s">
        <v>61</v>
      </c>
      <c r="E1425">
        <f t="shared" si="354"/>
        <v>498</v>
      </c>
      <c r="F1425">
        <f t="shared" si="350"/>
        <v>304.77600000000001</v>
      </c>
    </row>
    <row r="1426" spans="1:6" x14ac:dyDescent="0.25">
      <c r="A1426" t="str">
        <f t="shared" si="352"/>
        <v>Spencer T</v>
      </c>
      <c r="C1426">
        <v>0.34</v>
      </c>
      <c r="D1426" t="s">
        <v>38</v>
      </c>
      <c r="E1426">
        <f t="shared" si="354"/>
        <v>498</v>
      </c>
      <c r="F1426">
        <f t="shared" si="350"/>
        <v>169.32000000000002</v>
      </c>
    </row>
    <row r="1427" spans="1:6" x14ac:dyDescent="0.25">
      <c r="A1427" t="str">
        <f t="shared" si="352"/>
        <v>Spencer T</v>
      </c>
      <c r="C1427">
        <v>2.1000000000000001E-2</v>
      </c>
      <c r="D1427" t="s">
        <v>75</v>
      </c>
      <c r="E1427">
        <f t="shared" si="354"/>
        <v>498</v>
      </c>
      <c r="F1427">
        <f t="shared" si="350"/>
        <v>10.458</v>
      </c>
    </row>
    <row r="1428" spans="1:6" x14ac:dyDescent="0.25">
      <c r="A1428" t="str">
        <f t="shared" si="352"/>
        <v>Spencer T</v>
      </c>
      <c r="C1428">
        <v>3.0000000000000001E-3</v>
      </c>
      <c r="D1428" t="s">
        <v>92</v>
      </c>
      <c r="E1428">
        <f t="shared" si="354"/>
        <v>498</v>
      </c>
      <c r="F1428">
        <f t="shared" si="350"/>
        <v>1.494</v>
      </c>
    </row>
    <row r="1429" spans="1:6" x14ac:dyDescent="0.25">
      <c r="A1429" t="str">
        <f t="shared" si="352"/>
        <v>Spencer T</v>
      </c>
      <c r="C1429">
        <v>1E-3</v>
      </c>
      <c r="D1429" t="s">
        <v>52</v>
      </c>
      <c r="E1429">
        <f t="shared" si="354"/>
        <v>498</v>
      </c>
      <c r="F1429">
        <f t="shared" si="350"/>
        <v>0.498</v>
      </c>
    </row>
    <row r="1430" spans="1:6" x14ac:dyDescent="0.25">
      <c r="A1430" t="str">
        <f t="shared" si="352"/>
        <v>Spencer T</v>
      </c>
      <c r="E1430">
        <f t="shared" si="354"/>
        <v>498</v>
      </c>
      <c r="F1430">
        <f t="shared" si="350"/>
        <v>0</v>
      </c>
    </row>
    <row r="1431" spans="1:6" x14ac:dyDescent="0.25">
      <c r="A1431" t="str">
        <f t="shared" si="352"/>
        <v>Spencer T</v>
      </c>
      <c r="B1431" t="s">
        <v>411</v>
      </c>
      <c r="E1431">
        <v>2</v>
      </c>
      <c r="F1431">
        <f t="shared" si="350"/>
        <v>0</v>
      </c>
    </row>
    <row r="1432" spans="1:6" x14ac:dyDescent="0.25">
      <c r="A1432" t="str">
        <f t="shared" si="352"/>
        <v>Spencer T</v>
      </c>
      <c r="E1432">
        <f t="shared" ref="E1432:E1434" si="355">E1431</f>
        <v>2</v>
      </c>
      <c r="F1432">
        <f t="shared" si="350"/>
        <v>0</v>
      </c>
    </row>
    <row r="1433" spans="1:6" x14ac:dyDescent="0.25">
      <c r="A1433" t="str">
        <f t="shared" si="352"/>
        <v>Spencer T</v>
      </c>
      <c r="C1433">
        <v>1</v>
      </c>
      <c r="D1433" t="s">
        <v>35</v>
      </c>
      <c r="E1433">
        <f t="shared" si="355"/>
        <v>2</v>
      </c>
      <c r="F1433">
        <f t="shared" si="350"/>
        <v>2</v>
      </c>
    </row>
    <row r="1434" spans="1:6" x14ac:dyDescent="0.25">
      <c r="A1434" t="str">
        <f t="shared" si="352"/>
        <v>Spencer T</v>
      </c>
      <c r="E1434">
        <f t="shared" si="355"/>
        <v>2</v>
      </c>
      <c r="F1434">
        <f t="shared" si="350"/>
        <v>0</v>
      </c>
    </row>
    <row r="1435" spans="1:6" x14ac:dyDescent="0.25">
      <c r="A1435" t="str">
        <f t="shared" si="352"/>
        <v>Spencer T</v>
      </c>
      <c r="B1435" t="s">
        <v>412</v>
      </c>
      <c r="E1435">
        <v>135</v>
      </c>
      <c r="F1435">
        <f t="shared" si="350"/>
        <v>0</v>
      </c>
    </row>
    <row r="1436" spans="1:6" x14ac:dyDescent="0.25">
      <c r="A1436" t="str">
        <f t="shared" si="352"/>
        <v>Spencer T</v>
      </c>
      <c r="E1436">
        <f t="shared" ref="E1436:E1438" si="356">E1435</f>
        <v>135</v>
      </c>
      <c r="F1436">
        <f t="shared" si="350"/>
        <v>0</v>
      </c>
    </row>
    <row r="1437" spans="1:6" x14ac:dyDescent="0.25">
      <c r="A1437" t="str">
        <f t="shared" si="352"/>
        <v>Spencer T</v>
      </c>
      <c r="C1437">
        <v>1</v>
      </c>
      <c r="D1437" t="s">
        <v>35</v>
      </c>
      <c r="E1437">
        <f t="shared" si="356"/>
        <v>135</v>
      </c>
      <c r="F1437">
        <f t="shared" si="350"/>
        <v>135</v>
      </c>
    </row>
    <row r="1438" spans="1:6" x14ac:dyDescent="0.25">
      <c r="A1438" t="str">
        <f t="shared" si="352"/>
        <v>Spencer T</v>
      </c>
      <c r="E1438">
        <f t="shared" si="356"/>
        <v>135</v>
      </c>
      <c r="F1438">
        <f t="shared" si="350"/>
        <v>0</v>
      </c>
    </row>
    <row r="1439" spans="1:6" x14ac:dyDescent="0.25">
      <c r="A1439" t="str">
        <f t="shared" si="352"/>
        <v>Spencer T</v>
      </c>
      <c r="B1439" t="s">
        <v>413</v>
      </c>
      <c r="E1439">
        <v>214</v>
      </c>
      <c r="F1439">
        <f t="shared" si="350"/>
        <v>0</v>
      </c>
    </row>
    <row r="1440" spans="1:6" x14ac:dyDescent="0.25">
      <c r="A1440" t="str">
        <f t="shared" si="352"/>
        <v>Spencer T</v>
      </c>
      <c r="E1440">
        <f t="shared" ref="E1440:E1442" si="357">E1439</f>
        <v>214</v>
      </c>
      <c r="F1440">
        <f t="shared" si="350"/>
        <v>0</v>
      </c>
    </row>
    <row r="1441" spans="1:6" x14ac:dyDescent="0.25">
      <c r="A1441" t="str">
        <f t="shared" si="352"/>
        <v>Spencer T</v>
      </c>
      <c r="C1441">
        <v>1</v>
      </c>
      <c r="D1441" t="s">
        <v>61</v>
      </c>
      <c r="E1441">
        <f t="shared" si="357"/>
        <v>214</v>
      </c>
      <c r="F1441">
        <f t="shared" si="350"/>
        <v>214</v>
      </c>
    </row>
    <row r="1442" spans="1:6" x14ac:dyDescent="0.25">
      <c r="A1442" t="str">
        <f t="shared" si="352"/>
        <v>Spencer T</v>
      </c>
      <c r="E1442">
        <f t="shared" si="357"/>
        <v>214</v>
      </c>
      <c r="F1442">
        <f t="shared" si="350"/>
        <v>0</v>
      </c>
    </row>
    <row r="1443" spans="1:6" x14ac:dyDescent="0.25">
      <c r="A1443" t="str">
        <f t="shared" si="352"/>
        <v>Spencer T</v>
      </c>
      <c r="B1443" t="s">
        <v>414</v>
      </c>
      <c r="E1443">
        <v>53</v>
      </c>
      <c r="F1443">
        <f t="shared" si="350"/>
        <v>0</v>
      </c>
    </row>
    <row r="1444" spans="1:6" x14ac:dyDescent="0.25">
      <c r="A1444" t="str">
        <f t="shared" si="352"/>
        <v>Spencer T</v>
      </c>
      <c r="E1444">
        <f t="shared" ref="E1444:E1449" si="358">E1443</f>
        <v>53</v>
      </c>
      <c r="F1444">
        <f t="shared" si="350"/>
        <v>0</v>
      </c>
    </row>
    <row r="1445" spans="1:6" x14ac:dyDescent="0.25">
      <c r="A1445" t="str">
        <f t="shared" si="352"/>
        <v>Spencer T</v>
      </c>
      <c r="C1445">
        <v>0.12</v>
      </c>
      <c r="D1445" t="s">
        <v>208</v>
      </c>
      <c r="E1445">
        <f t="shared" si="358"/>
        <v>53</v>
      </c>
      <c r="F1445">
        <f t="shared" si="350"/>
        <v>6.3599999999999994</v>
      </c>
    </row>
    <row r="1446" spans="1:6" x14ac:dyDescent="0.25">
      <c r="A1446" t="str">
        <f t="shared" si="352"/>
        <v>Spencer T</v>
      </c>
      <c r="C1446">
        <v>0.71399999999999997</v>
      </c>
      <c r="D1446" t="s">
        <v>29</v>
      </c>
      <c r="E1446">
        <f t="shared" si="358"/>
        <v>53</v>
      </c>
      <c r="F1446">
        <f t="shared" si="350"/>
        <v>37.841999999999999</v>
      </c>
    </row>
    <row r="1447" spans="1:6" x14ac:dyDescent="0.25">
      <c r="A1447" t="str">
        <f t="shared" ref="A1447:A1453" si="359">A1446</f>
        <v>Spencer T</v>
      </c>
      <c r="C1447">
        <v>0.04</v>
      </c>
      <c r="D1447" t="s">
        <v>18</v>
      </c>
      <c r="E1447">
        <f t="shared" si="358"/>
        <v>53</v>
      </c>
      <c r="F1447">
        <f t="shared" si="350"/>
        <v>2.12</v>
      </c>
    </row>
    <row r="1448" spans="1:6" x14ac:dyDescent="0.25">
      <c r="A1448" t="str">
        <f t="shared" si="359"/>
        <v>Spencer T</v>
      </c>
      <c r="C1448">
        <v>0.124</v>
      </c>
      <c r="D1448" t="s">
        <v>106</v>
      </c>
      <c r="E1448">
        <f t="shared" si="358"/>
        <v>53</v>
      </c>
      <c r="F1448">
        <f t="shared" si="350"/>
        <v>6.5720000000000001</v>
      </c>
    </row>
    <row r="1449" spans="1:6" x14ac:dyDescent="0.25">
      <c r="A1449" t="str">
        <f t="shared" si="359"/>
        <v>Spencer T</v>
      </c>
      <c r="E1449">
        <f t="shared" si="358"/>
        <v>53</v>
      </c>
      <c r="F1449">
        <f t="shared" si="350"/>
        <v>0</v>
      </c>
    </row>
    <row r="1450" spans="1:6" x14ac:dyDescent="0.25">
      <c r="A1450" t="str">
        <f t="shared" si="359"/>
        <v>Spencer T</v>
      </c>
      <c r="B1450" t="s">
        <v>415</v>
      </c>
      <c r="E1450">
        <v>450</v>
      </c>
      <c r="F1450">
        <f t="shared" si="350"/>
        <v>0</v>
      </c>
    </row>
    <row r="1451" spans="1:6" x14ac:dyDescent="0.25">
      <c r="A1451" t="str">
        <f t="shared" si="359"/>
        <v>Spencer T</v>
      </c>
      <c r="E1451">
        <f t="shared" ref="E1451:E1454" si="360">E1450</f>
        <v>450</v>
      </c>
      <c r="F1451">
        <f t="shared" si="350"/>
        <v>0</v>
      </c>
    </row>
    <row r="1452" spans="1:6" x14ac:dyDescent="0.25">
      <c r="A1452" t="str">
        <f t="shared" si="359"/>
        <v>Spencer T</v>
      </c>
      <c r="C1452">
        <v>0.995</v>
      </c>
      <c r="D1452" t="s">
        <v>61</v>
      </c>
      <c r="E1452">
        <f t="shared" si="360"/>
        <v>450</v>
      </c>
      <c r="F1452">
        <f t="shared" si="350"/>
        <v>447.75</v>
      </c>
    </row>
    <row r="1453" spans="1:6" x14ac:dyDescent="0.25">
      <c r="A1453" t="str">
        <f t="shared" si="359"/>
        <v>Spencer T</v>
      </c>
      <c r="C1453">
        <v>4.0000000000000001E-3</v>
      </c>
      <c r="D1453" t="s">
        <v>38</v>
      </c>
      <c r="E1453">
        <f t="shared" si="360"/>
        <v>450</v>
      </c>
      <c r="F1453">
        <f t="shared" si="350"/>
        <v>1.8</v>
      </c>
    </row>
    <row r="1454" spans="1:6" x14ac:dyDescent="0.25">
      <c r="A1454" t="s">
        <v>466</v>
      </c>
      <c r="E1454">
        <f t="shared" si="360"/>
        <v>450</v>
      </c>
      <c r="F1454">
        <f t="shared" si="350"/>
        <v>0</v>
      </c>
    </row>
    <row r="1455" spans="1:6" x14ac:dyDescent="0.25">
      <c r="A1455" t="str">
        <f>A1454</f>
        <v xml:space="preserve">spencerjackson </v>
      </c>
      <c r="B1455" t="s">
        <v>417</v>
      </c>
      <c r="E1455">
        <v>0</v>
      </c>
      <c r="F1455">
        <f t="shared" si="350"/>
        <v>0</v>
      </c>
    </row>
    <row r="1456" spans="1:6" x14ac:dyDescent="0.25">
      <c r="A1456" t="s">
        <v>467</v>
      </c>
      <c r="E1456">
        <f>E1455</f>
        <v>0</v>
      </c>
      <c r="F1456">
        <f t="shared" si="350"/>
        <v>0</v>
      </c>
    </row>
    <row r="1457" spans="1:6" x14ac:dyDescent="0.25">
      <c r="A1457" t="str">
        <f t="shared" ref="A1457:A1461" si="361">A1456</f>
        <v>Stuart Larsen</v>
      </c>
      <c r="B1457" t="s">
        <v>420</v>
      </c>
      <c r="E1457">
        <v>1284</v>
      </c>
      <c r="F1457">
        <f t="shared" si="350"/>
        <v>0</v>
      </c>
    </row>
    <row r="1458" spans="1:6" x14ac:dyDescent="0.25">
      <c r="A1458" t="str">
        <f t="shared" si="361"/>
        <v>Stuart Larsen</v>
      </c>
      <c r="E1458">
        <f t="shared" ref="E1458:E1462" si="362">E1457</f>
        <v>1284</v>
      </c>
      <c r="F1458">
        <f t="shared" si="350"/>
        <v>0</v>
      </c>
    </row>
    <row r="1459" spans="1:6" x14ac:dyDescent="0.25">
      <c r="A1459" t="str">
        <f t="shared" si="361"/>
        <v>Stuart Larsen</v>
      </c>
      <c r="C1459">
        <v>0.97199999999999998</v>
      </c>
      <c r="D1459" t="s">
        <v>157</v>
      </c>
      <c r="E1459">
        <f t="shared" si="362"/>
        <v>1284</v>
      </c>
      <c r="F1459">
        <f t="shared" si="350"/>
        <v>1248.048</v>
      </c>
    </row>
    <row r="1460" spans="1:6" x14ac:dyDescent="0.25">
      <c r="A1460" t="str">
        <f t="shared" si="361"/>
        <v>Stuart Larsen</v>
      </c>
      <c r="C1460">
        <v>1.9E-2</v>
      </c>
      <c r="D1460" t="s">
        <v>378</v>
      </c>
      <c r="E1460">
        <f t="shared" si="362"/>
        <v>1284</v>
      </c>
      <c r="F1460">
        <f t="shared" si="350"/>
        <v>24.396000000000001</v>
      </c>
    </row>
    <row r="1461" spans="1:6" x14ac:dyDescent="0.25">
      <c r="A1461" t="str">
        <f t="shared" si="361"/>
        <v>Stuart Larsen</v>
      </c>
      <c r="C1461">
        <v>7.0000000000000001E-3</v>
      </c>
      <c r="D1461" t="s">
        <v>11</v>
      </c>
      <c r="E1461">
        <f t="shared" si="362"/>
        <v>1284</v>
      </c>
      <c r="F1461">
        <f t="shared" si="350"/>
        <v>8.9879999999999995</v>
      </c>
    </row>
    <row r="1462" spans="1:6" x14ac:dyDescent="0.25">
      <c r="A1462" t="s">
        <v>468</v>
      </c>
      <c r="E1462">
        <f t="shared" si="362"/>
        <v>1284</v>
      </c>
      <c r="F1462">
        <f t="shared" si="350"/>
        <v>0</v>
      </c>
    </row>
    <row r="1463" spans="1:6" x14ac:dyDescent="0.25">
      <c r="A1463" t="str">
        <f t="shared" ref="A1463:A1476" si="363">A1462</f>
        <v>Tyler Brock</v>
      </c>
      <c r="B1463" t="s">
        <v>423</v>
      </c>
      <c r="E1463">
        <v>155</v>
      </c>
      <c r="F1463">
        <f t="shared" si="350"/>
        <v>0</v>
      </c>
    </row>
    <row r="1464" spans="1:6" x14ac:dyDescent="0.25">
      <c r="A1464" t="str">
        <f t="shared" si="363"/>
        <v>Tyler Brock</v>
      </c>
      <c r="E1464">
        <f t="shared" ref="E1464:E1468" si="364">E1463</f>
        <v>155</v>
      </c>
      <c r="F1464">
        <f t="shared" si="350"/>
        <v>0</v>
      </c>
    </row>
    <row r="1465" spans="1:6" x14ac:dyDescent="0.25">
      <c r="A1465" t="str">
        <f t="shared" si="363"/>
        <v>Tyler Brock</v>
      </c>
      <c r="C1465">
        <v>0.128</v>
      </c>
      <c r="D1465" t="s">
        <v>424</v>
      </c>
      <c r="E1465">
        <f t="shared" si="364"/>
        <v>155</v>
      </c>
      <c r="F1465">
        <f t="shared" si="350"/>
        <v>19.84</v>
      </c>
    </row>
    <row r="1466" spans="1:6" x14ac:dyDescent="0.25">
      <c r="A1466" t="str">
        <f t="shared" si="363"/>
        <v>Tyler Brock</v>
      </c>
      <c r="C1466">
        <v>0.64400000000000002</v>
      </c>
      <c r="D1466" t="s">
        <v>208</v>
      </c>
      <c r="E1466">
        <f t="shared" si="364"/>
        <v>155</v>
      </c>
      <c r="F1466">
        <f t="shared" si="350"/>
        <v>99.820000000000007</v>
      </c>
    </row>
    <row r="1467" spans="1:6" x14ac:dyDescent="0.25">
      <c r="A1467" t="str">
        <f t="shared" si="363"/>
        <v>Tyler Brock</v>
      </c>
      <c r="C1467">
        <v>0.22600000000000001</v>
      </c>
      <c r="D1467" t="s">
        <v>75</v>
      </c>
      <c r="E1467">
        <f t="shared" si="364"/>
        <v>155</v>
      </c>
      <c r="F1467">
        <f t="shared" si="350"/>
        <v>35.03</v>
      </c>
    </row>
    <row r="1468" spans="1:6" x14ac:dyDescent="0.25">
      <c r="A1468" t="str">
        <f t="shared" si="363"/>
        <v>Tyler Brock</v>
      </c>
      <c r="E1468">
        <f t="shared" si="364"/>
        <v>155</v>
      </c>
      <c r="F1468">
        <f t="shared" si="350"/>
        <v>0</v>
      </c>
    </row>
    <row r="1469" spans="1:6" x14ac:dyDescent="0.25">
      <c r="A1469" t="str">
        <f t="shared" si="363"/>
        <v>Tyler Brock</v>
      </c>
      <c r="B1469" t="s">
        <v>425</v>
      </c>
      <c r="E1469">
        <v>75</v>
      </c>
      <c r="F1469">
        <f t="shared" si="350"/>
        <v>0</v>
      </c>
    </row>
    <row r="1470" spans="1:6" x14ac:dyDescent="0.25">
      <c r="A1470" t="str">
        <f t="shared" si="363"/>
        <v>Tyler Brock</v>
      </c>
      <c r="E1470">
        <f t="shared" ref="E1470:E1472" si="365">E1469</f>
        <v>75</v>
      </c>
      <c r="F1470">
        <f t="shared" si="350"/>
        <v>0</v>
      </c>
    </row>
    <row r="1471" spans="1:6" x14ac:dyDescent="0.25">
      <c r="A1471" t="str">
        <f t="shared" si="363"/>
        <v>Tyler Brock</v>
      </c>
      <c r="C1471">
        <v>1</v>
      </c>
      <c r="D1471" t="s">
        <v>208</v>
      </c>
      <c r="E1471">
        <f t="shared" si="365"/>
        <v>75</v>
      </c>
      <c r="F1471">
        <f t="shared" si="350"/>
        <v>75</v>
      </c>
    </row>
    <row r="1472" spans="1:6" x14ac:dyDescent="0.25">
      <c r="A1472" t="str">
        <f t="shared" si="363"/>
        <v>Tyler Brock</v>
      </c>
      <c r="E1472">
        <f t="shared" si="365"/>
        <v>75</v>
      </c>
      <c r="F1472">
        <f t="shared" si="350"/>
        <v>0</v>
      </c>
    </row>
    <row r="1473" spans="1:6" x14ac:dyDescent="0.25">
      <c r="A1473" t="str">
        <f t="shared" si="363"/>
        <v>Tyler Brock</v>
      </c>
      <c r="B1473" t="s">
        <v>426</v>
      </c>
      <c r="E1473">
        <v>15</v>
      </c>
      <c r="F1473">
        <f t="shared" si="350"/>
        <v>0</v>
      </c>
    </row>
    <row r="1474" spans="1:6" x14ac:dyDescent="0.25">
      <c r="A1474" t="str">
        <f t="shared" si="363"/>
        <v>Tyler Brock</v>
      </c>
      <c r="E1474">
        <f t="shared" ref="E1474:E1477" si="366">E1473</f>
        <v>15</v>
      </c>
      <c r="F1474">
        <f t="shared" si="350"/>
        <v>0</v>
      </c>
    </row>
    <row r="1475" spans="1:6" x14ac:dyDescent="0.25">
      <c r="A1475" t="str">
        <f t="shared" si="363"/>
        <v>Tyler Brock</v>
      </c>
      <c r="C1475">
        <v>0.32200000000000001</v>
      </c>
      <c r="D1475" t="s">
        <v>208</v>
      </c>
      <c r="E1475">
        <f t="shared" si="366"/>
        <v>15</v>
      </c>
      <c r="F1475">
        <f t="shared" ref="F1475:F1480" si="367">E1475*C1475</f>
        <v>4.83</v>
      </c>
    </row>
    <row r="1476" spans="1:6" x14ac:dyDescent="0.25">
      <c r="A1476" t="str">
        <f t="shared" si="363"/>
        <v>Tyler Brock</v>
      </c>
      <c r="C1476">
        <v>0.67700000000000005</v>
      </c>
      <c r="D1476" t="s">
        <v>75</v>
      </c>
      <c r="E1476">
        <f t="shared" si="366"/>
        <v>15</v>
      </c>
      <c r="F1476">
        <f t="shared" si="367"/>
        <v>10.155000000000001</v>
      </c>
    </row>
    <row r="1477" spans="1:6" x14ac:dyDescent="0.25">
      <c r="A1477" t="s">
        <v>469</v>
      </c>
      <c r="E1477">
        <f t="shared" si="366"/>
        <v>15</v>
      </c>
      <c r="F1477">
        <f t="shared" si="367"/>
        <v>0</v>
      </c>
    </row>
    <row r="1478" spans="1:6" x14ac:dyDescent="0.25">
      <c r="A1478" t="str">
        <f t="shared" ref="A1478:A1480" si="368">A1477</f>
        <v xml:space="preserve">yeaji.shin </v>
      </c>
      <c r="B1478" t="s">
        <v>428</v>
      </c>
      <c r="E1478">
        <v>42</v>
      </c>
      <c r="F1478">
        <f t="shared" si="367"/>
        <v>0</v>
      </c>
    </row>
    <row r="1479" spans="1:6" x14ac:dyDescent="0.25">
      <c r="A1479" t="str">
        <f t="shared" si="368"/>
        <v xml:space="preserve">yeaji.shin </v>
      </c>
      <c r="E1479">
        <f t="shared" ref="E1479:E1480" si="369">E1478</f>
        <v>42</v>
      </c>
      <c r="F1479">
        <f t="shared" si="367"/>
        <v>0</v>
      </c>
    </row>
    <row r="1480" spans="1:6" x14ac:dyDescent="0.25">
      <c r="A1480" t="str">
        <f t="shared" si="368"/>
        <v xml:space="preserve">yeaji.shin </v>
      </c>
      <c r="C1480">
        <v>1</v>
      </c>
      <c r="D1480" t="s">
        <v>11</v>
      </c>
      <c r="E1480">
        <f t="shared" si="369"/>
        <v>42</v>
      </c>
      <c r="F1480">
        <f t="shared" si="367"/>
        <v>42</v>
      </c>
    </row>
  </sheetData>
  <autoFilter ref="A1:F148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W1479"/>
  <sheetViews>
    <sheetView topLeftCell="A1465" workbookViewId="0">
      <selection activeCell="D1" sqref="A1:D1479"/>
    </sheetView>
  </sheetViews>
  <sheetFormatPr defaultRowHeight="15" x14ac:dyDescent="0.25"/>
  <cols>
    <col min="1" max="1" width="43.7109375" bestFit="1" customWidth="1"/>
    <col min="2" max="2" width="15.85546875" bestFit="1" customWidth="1"/>
    <col min="3" max="3" width="42.140625" bestFit="1" customWidth="1"/>
    <col min="4" max="4" width="9.42578125" bestFit="1" customWidth="1"/>
  </cols>
  <sheetData>
    <row r="1" spans="1:283" x14ac:dyDescent="0.25">
      <c r="A1" t="s">
        <v>6</v>
      </c>
      <c r="B1" t="s">
        <v>7</v>
      </c>
      <c r="C1" t="s">
        <v>8</v>
      </c>
      <c r="D1" t="str">
        <f>IFERROR(HLOOKUP($A1,$E$2:$JW$3,2,FALSE),"")</f>
        <v/>
      </c>
    </row>
    <row r="2" spans="1:283" x14ac:dyDescent="0.25">
      <c r="A2" t="s">
        <v>9</v>
      </c>
      <c r="D2">
        <f t="shared" ref="D2:D65" si="0">IFERROR(HLOOKUP($A2,$E$2:$JW$3,2,FALSE),"")</f>
        <v>51</v>
      </c>
      <c r="E2" t="s">
        <v>98</v>
      </c>
      <c r="F2" t="s">
        <v>305</v>
      </c>
      <c r="G2" t="s">
        <v>362</v>
      </c>
      <c r="H2" t="s">
        <v>308</v>
      </c>
      <c r="I2" t="s">
        <v>380</v>
      </c>
      <c r="J2" t="s">
        <v>381</v>
      </c>
      <c r="K2" s="2" t="s">
        <v>13</v>
      </c>
      <c r="L2" t="s">
        <v>309</v>
      </c>
      <c r="M2" t="s">
        <v>310</v>
      </c>
      <c r="N2" t="s">
        <v>311</v>
      </c>
      <c r="O2" t="s">
        <v>312</v>
      </c>
      <c r="P2" t="s">
        <v>382</v>
      </c>
      <c r="Q2" t="s">
        <v>383</v>
      </c>
      <c r="R2" t="s">
        <v>292</v>
      </c>
      <c r="S2" t="s">
        <v>141</v>
      </c>
      <c r="T2" t="s">
        <v>222</v>
      </c>
      <c r="U2" t="s">
        <v>142</v>
      </c>
      <c r="V2" t="s">
        <v>100</v>
      </c>
      <c r="W2" t="s">
        <v>384</v>
      </c>
      <c r="X2" t="s">
        <v>385</v>
      </c>
      <c r="Y2" t="s">
        <v>241</v>
      </c>
      <c r="Z2" t="s">
        <v>242</v>
      </c>
      <c r="AA2" t="s">
        <v>20</v>
      </c>
      <c r="AB2" t="s">
        <v>91</v>
      </c>
      <c r="AC2" t="s">
        <v>143</v>
      </c>
      <c r="AD2" t="s">
        <v>243</v>
      </c>
      <c r="AE2" t="s">
        <v>286</v>
      </c>
      <c r="AF2" t="s">
        <v>165</v>
      </c>
      <c r="AG2" t="s">
        <v>166</v>
      </c>
      <c r="AH2" t="s">
        <v>168</v>
      </c>
      <c r="AI2" s="2" t="s">
        <v>170</v>
      </c>
      <c r="AJ2" t="s">
        <v>171</v>
      </c>
      <c r="AK2" t="s">
        <v>172</v>
      </c>
      <c r="AL2" t="s">
        <v>173</v>
      </c>
      <c r="AM2" t="s">
        <v>174</v>
      </c>
      <c r="AN2" t="s">
        <v>175</v>
      </c>
      <c r="AO2" t="s">
        <v>176</v>
      </c>
      <c r="AP2" t="s">
        <v>428</v>
      </c>
      <c r="AQ2" t="s">
        <v>101</v>
      </c>
      <c r="AR2" t="s">
        <v>313</v>
      </c>
      <c r="AS2" t="s">
        <v>314</v>
      </c>
      <c r="AT2" t="s">
        <v>315</v>
      </c>
      <c r="AU2" t="s">
        <v>316</v>
      </c>
      <c r="AV2" t="s">
        <v>317</v>
      </c>
      <c r="AW2" t="s">
        <v>144</v>
      </c>
      <c r="AX2" t="s">
        <v>193</v>
      </c>
      <c r="AY2" t="s">
        <v>250</v>
      </c>
      <c r="AZ2" t="s">
        <v>341</v>
      </c>
      <c r="BA2" t="s">
        <v>386</v>
      </c>
      <c r="BB2" t="s">
        <v>387</v>
      </c>
      <c r="BC2" t="s">
        <v>388</v>
      </c>
      <c r="BD2" t="s">
        <v>264</v>
      </c>
      <c r="BE2" t="s">
        <v>363</v>
      </c>
      <c r="BF2" t="s">
        <v>265</v>
      </c>
      <c r="BG2" s="2" t="s">
        <v>27</v>
      </c>
      <c r="BH2" t="s">
        <v>389</v>
      </c>
      <c r="BI2" t="s">
        <v>30</v>
      </c>
      <c r="BJ2" t="s">
        <v>365</v>
      </c>
      <c r="BK2" t="s">
        <v>295</v>
      </c>
      <c r="BL2" t="s">
        <v>296</v>
      </c>
      <c r="BM2" t="s">
        <v>297</v>
      </c>
      <c r="BN2" t="s">
        <v>298</v>
      </c>
      <c r="BO2" t="s">
        <v>194</v>
      </c>
      <c r="BP2" t="s">
        <v>195</v>
      </c>
      <c r="BQ2" t="s">
        <v>196</v>
      </c>
      <c r="BR2" t="s">
        <v>225</v>
      </c>
      <c r="BS2" t="s">
        <v>197</v>
      </c>
      <c r="BT2" t="s">
        <v>198</v>
      </c>
      <c r="BU2" t="s">
        <v>177</v>
      </c>
      <c r="BV2" t="s">
        <v>178</v>
      </c>
      <c r="BW2" t="s">
        <v>179</v>
      </c>
      <c r="BX2" t="s">
        <v>180</v>
      </c>
      <c r="BY2" t="s">
        <v>181</v>
      </c>
      <c r="BZ2" t="s">
        <v>182</v>
      </c>
      <c r="CA2" t="s">
        <v>183</v>
      </c>
      <c r="CB2" t="s">
        <v>420</v>
      </c>
      <c r="CC2" t="s">
        <v>252</v>
      </c>
      <c r="CD2" t="s">
        <v>216</v>
      </c>
      <c r="CE2" t="s">
        <v>218</v>
      </c>
      <c r="CF2" t="s">
        <v>287</v>
      </c>
      <c r="CG2" t="s">
        <v>390</v>
      </c>
      <c r="CH2" t="s">
        <v>391</v>
      </c>
      <c r="CI2" t="s">
        <v>318</v>
      </c>
      <c r="CJ2" t="s">
        <v>267</v>
      </c>
      <c r="CK2" t="s">
        <v>22</v>
      </c>
      <c r="CL2" t="s">
        <v>244</v>
      </c>
      <c r="CM2" t="s">
        <v>103</v>
      </c>
      <c r="CN2" t="s">
        <v>253</v>
      </c>
      <c r="CO2" t="s">
        <v>255</v>
      </c>
      <c r="CP2" t="s">
        <v>288</v>
      </c>
      <c r="CQ2" t="s">
        <v>146</v>
      </c>
      <c r="CR2" t="s">
        <v>60</v>
      </c>
      <c r="CS2" t="s">
        <v>62</v>
      </c>
      <c r="CT2" t="s">
        <v>63</v>
      </c>
      <c r="CU2" t="s">
        <v>392</v>
      </c>
      <c r="CV2" t="s">
        <v>147</v>
      </c>
      <c r="CW2" t="s">
        <v>15</v>
      </c>
      <c r="CX2" t="s">
        <v>393</v>
      </c>
      <c r="CY2" t="s">
        <v>268</v>
      </c>
      <c r="CZ2" t="s">
        <v>17</v>
      </c>
      <c r="DA2" t="s">
        <v>199</v>
      </c>
      <c r="DB2" t="s">
        <v>269</v>
      </c>
      <c r="DC2" t="s">
        <v>270</v>
      </c>
      <c r="DD2" t="s">
        <v>148</v>
      </c>
      <c r="DE2" t="s">
        <v>350</v>
      </c>
      <c r="DF2" t="s">
        <v>394</v>
      </c>
      <c r="DG2" t="s">
        <v>31</v>
      </c>
      <c r="DH2" t="s">
        <v>229</v>
      </c>
      <c r="DI2" t="s">
        <v>351</v>
      </c>
      <c r="DJ2" t="s">
        <v>352</v>
      </c>
      <c r="DK2" t="s">
        <v>395</v>
      </c>
      <c r="DL2" s="2" t="s">
        <v>396</v>
      </c>
      <c r="DM2" t="s">
        <v>397</v>
      </c>
      <c r="DN2" t="s">
        <v>398</v>
      </c>
      <c r="DO2" t="s">
        <v>319</v>
      </c>
      <c r="DP2" t="s">
        <v>261</v>
      </c>
      <c r="DQ2" t="s">
        <v>219</v>
      </c>
      <c r="DR2" t="s">
        <v>149</v>
      </c>
      <c r="DS2" t="s">
        <v>271</v>
      </c>
      <c r="DT2" t="s">
        <v>347</v>
      </c>
      <c r="DU2" t="s">
        <v>283</v>
      </c>
      <c r="DV2" t="s">
        <v>185</v>
      </c>
      <c r="DW2" t="s">
        <v>64</v>
      </c>
      <c r="DX2" t="s">
        <v>200</v>
      </c>
      <c r="DY2" t="s">
        <v>201</v>
      </c>
      <c r="DZ2" t="s">
        <v>150</v>
      </c>
      <c r="EA2" t="s">
        <v>417</v>
      </c>
      <c r="EB2" t="s">
        <v>377</v>
      </c>
      <c r="EC2" t="s">
        <v>202</v>
      </c>
      <c r="ED2" t="s">
        <v>203</v>
      </c>
      <c r="EE2" t="s">
        <v>65</v>
      </c>
      <c r="EF2" t="s">
        <v>66</v>
      </c>
      <c r="EG2" t="s">
        <v>272</v>
      </c>
      <c r="EH2" t="s">
        <v>273</v>
      </c>
      <c r="EI2" t="s">
        <v>204</v>
      </c>
      <c r="EJ2" t="s">
        <v>34</v>
      </c>
      <c r="EK2" t="s">
        <v>353</v>
      </c>
      <c r="EL2" t="s">
        <v>151</v>
      </c>
      <c r="EM2" t="s">
        <v>366</v>
      </c>
      <c r="EN2" t="s">
        <v>367</v>
      </c>
      <c r="EO2" t="s">
        <v>152</v>
      </c>
      <c r="EP2" t="s">
        <v>399</v>
      </c>
      <c r="EQ2" t="s">
        <v>36</v>
      </c>
      <c r="ER2" t="s">
        <v>67</v>
      </c>
      <c r="ES2" t="s">
        <v>68</v>
      </c>
      <c r="ET2" t="s">
        <v>205</v>
      </c>
      <c r="EU2" t="s">
        <v>320</v>
      </c>
      <c r="EV2" t="s">
        <v>206</v>
      </c>
      <c r="EW2" t="s">
        <v>235</v>
      </c>
      <c r="EX2" t="s">
        <v>105</v>
      </c>
      <c r="EY2" t="s">
        <v>400</v>
      </c>
      <c r="EZ2" t="s">
        <v>274</v>
      </c>
      <c r="FA2" t="s">
        <v>275</v>
      </c>
      <c r="FB2" t="s">
        <v>276</v>
      </c>
      <c r="FC2" t="s">
        <v>401</v>
      </c>
      <c r="FD2" t="s">
        <v>402</v>
      </c>
      <c r="FE2" t="s">
        <v>403</v>
      </c>
      <c r="FF2" t="s">
        <v>321</v>
      </c>
      <c r="FG2" t="s">
        <v>342</v>
      </c>
      <c r="FH2" t="s">
        <v>368</v>
      </c>
      <c r="FI2" t="s">
        <v>369</v>
      </c>
      <c r="FJ2" s="2" t="s">
        <v>370</v>
      </c>
      <c r="FK2" t="s">
        <v>371</v>
      </c>
      <c r="FL2" t="s">
        <v>372</v>
      </c>
      <c r="FM2" t="s">
        <v>373</v>
      </c>
      <c r="FN2" t="s">
        <v>374</v>
      </c>
      <c r="FO2" t="s">
        <v>344</v>
      </c>
      <c r="FP2" t="s">
        <v>404</v>
      </c>
      <c r="FQ2" t="s">
        <v>322</v>
      </c>
      <c r="FR2" t="s">
        <v>323</v>
      </c>
      <c r="FS2" t="s">
        <v>324</v>
      </c>
      <c r="FT2" t="s">
        <v>153</v>
      </c>
      <c r="FU2" t="s">
        <v>207</v>
      </c>
      <c r="FV2" t="s">
        <v>107</v>
      </c>
      <c r="FW2" t="s">
        <v>226</v>
      </c>
      <c r="FX2" t="s">
        <v>69</v>
      </c>
      <c r="FY2" t="s">
        <v>210</v>
      </c>
      <c r="FZ2" t="s">
        <v>230</v>
      </c>
      <c r="GA2" t="s">
        <v>405</v>
      </c>
      <c r="GB2" t="s">
        <v>354</v>
      </c>
      <c r="GC2" t="s">
        <v>423</v>
      </c>
      <c r="GD2" t="s">
        <v>41</v>
      </c>
      <c r="GE2" t="s">
        <v>109</v>
      </c>
      <c r="GF2" s="2" t="s">
        <v>110</v>
      </c>
      <c r="GG2" t="s">
        <v>111</v>
      </c>
      <c r="GH2" t="s">
        <v>112</v>
      </c>
      <c r="GI2" t="s">
        <v>115</v>
      </c>
      <c r="GJ2" t="s">
        <v>116</v>
      </c>
      <c r="GK2" t="s">
        <v>325</v>
      </c>
      <c r="GL2" t="s">
        <v>356</v>
      </c>
      <c r="GM2" t="s">
        <v>357</v>
      </c>
      <c r="GN2" t="s">
        <v>406</v>
      </c>
      <c r="GO2" t="s">
        <v>407</v>
      </c>
      <c r="GP2" t="s">
        <v>358</v>
      </c>
      <c r="GQ2" t="s">
        <v>359</v>
      </c>
      <c r="GR2" t="s">
        <v>326</v>
      </c>
      <c r="GS2" t="s">
        <v>327</v>
      </c>
      <c r="GT2" t="s">
        <v>186</v>
      </c>
      <c r="GU2" t="s">
        <v>187</v>
      </c>
      <c r="GV2" t="s">
        <v>188</v>
      </c>
      <c r="GW2" t="s">
        <v>189</v>
      </c>
      <c r="GX2" t="s">
        <v>299</v>
      </c>
      <c r="GY2" t="s">
        <v>42</v>
      </c>
      <c r="GZ2" t="s">
        <v>43</v>
      </c>
      <c r="HA2" t="s">
        <v>425</v>
      </c>
      <c r="HB2" t="s">
        <v>70</v>
      </c>
      <c r="HC2" t="s">
        <v>245</v>
      </c>
      <c r="HD2" t="s">
        <v>246</v>
      </c>
      <c r="HE2" t="s">
        <v>408</v>
      </c>
      <c r="HF2" t="s">
        <v>247</v>
      </c>
      <c r="HG2" t="s">
        <v>71</v>
      </c>
      <c r="HH2" t="s">
        <v>72</v>
      </c>
      <c r="HI2" t="s">
        <v>73</v>
      </c>
      <c r="HJ2" t="s">
        <v>74</v>
      </c>
      <c r="HK2" t="s">
        <v>76</v>
      </c>
      <c r="HL2" t="s">
        <v>211</v>
      </c>
      <c r="HM2" t="s">
        <v>212</v>
      </c>
      <c r="HN2" t="s">
        <v>44</v>
      </c>
      <c r="HO2" t="s">
        <v>154</v>
      </c>
      <c r="HP2" t="s">
        <v>236</v>
      </c>
      <c r="HQ2" t="s">
        <v>155</v>
      </c>
      <c r="HR2" t="s">
        <v>77</v>
      </c>
      <c r="HS2" t="s">
        <v>409</v>
      </c>
      <c r="HT2" t="s">
        <v>213</v>
      </c>
      <c r="HU2" t="s">
        <v>156</v>
      </c>
      <c r="HV2" t="s">
        <v>158</v>
      </c>
      <c r="HW2" t="s">
        <v>277</v>
      </c>
      <c r="HX2" t="s">
        <v>159</v>
      </c>
      <c r="HY2" t="s">
        <v>9</v>
      </c>
      <c r="HZ2" t="s">
        <v>231</v>
      </c>
      <c r="IA2" t="s">
        <v>328</v>
      </c>
      <c r="IB2" t="s">
        <v>300</v>
      </c>
      <c r="IC2" t="s">
        <v>301</v>
      </c>
      <c r="ID2" t="s">
        <v>302</v>
      </c>
      <c r="IE2" s="2" t="s">
        <v>118</v>
      </c>
      <c r="IF2" t="s">
        <v>410</v>
      </c>
      <c r="IG2" t="s">
        <v>78</v>
      </c>
      <c r="IH2" t="s">
        <v>232</v>
      </c>
      <c r="II2" t="s">
        <v>160</v>
      </c>
      <c r="IJ2" t="s">
        <v>426</v>
      </c>
      <c r="IK2" t="s">
        <v>125</v>
      </c>
      <c r="IL2" t="s">
        <v>79</v>
      </c>
      <c r="IM2" t="s">
        <v>80</v>
      </c>
      <c r="IN2" t="s">
        <v>329</v>
      </c>
      <c r="IO2" t="s">
        <v>330</v>
      </c>
      <c r="IP2" t="s">
        <v>331</v>
      </c>
      <c r="IQ2" t="s">
        <v>161</v>
      </c>
      <c r="IR2" t="s">
        <v>127</v>
      </c>
      <c r="IS2" t="s">
        <v>411</v>
      </c>
      <c r="IT2" t="s">
        <v>162</v>
      </c>
      <c r="IU2" t="s">
        <v>81</v>
      </c>
      <c r="IV2" t="s">
        <v>412</v>
      </c>
      <c r="IW2" t="s">
        <v>83</v>
      </c>
      <c r="IX2" t="s">
        <v>278</v>
      </c>
      <c r="IY2" t="s">
        <v>280</v>
      </c>
      <c r="IZ2" t="s">
        <v>332</v>
      </c>
      <c r="JA2" t="s">
        <v>333</v>
      </c>
      <c r="JB2" t="s">
        <v>334</v>
      </c>
      <c r="JC2" t="s">
        <v>335</v>
      </c>
      <c r="JD2" t="s">
        <v>336</v>
      </c>
      <c r="JE2" s="2" t="s">
        <v>337</v>
      </c>
      <c r="JF2" t="s">
        <v>338</v>
      </c>
      <c r="JG2" t="s">
        <v>256</v>
      </c>
      <c r="JH2" t="s">
        <v>257</v>
      </c>
      <c r="JI2" t="s">
        <v>119</v>
      </c>
      <c r="JJ2" t="s">
        <v>120</v>
      </c>
      <c r="JK2" t="s">
        <v>121</v>
      </c>
      <c r="JL2" t="s">
        <v>413</v>
      </c>
      <c r="JM2" t="s">
        <v>414</v>
      </c>
      <c r="JN2" t="s">
        <v>84</v>
      </c>
      <c r="JO2" t="s">
        <v>85</v>
      </c>
      <c r="JP2" t="s">
        <v>86</v>
      </c>
      <c r="JQ2" t="s">
        <v>122</v>
      </c>
      <c r="JR2" t="s">
        <v>95</v>
      </c>
      <c r="JS2" t="s">
        <v>289</v>
      </c>
      <c r="JT2" t="s">
        <v>87</v>
      </c>
      <c r="JU2" t="s">
        <v>415</v>
      </c>
      <c r="JV2" t="s">
        <v>88</v>
      </c>
      <c r="JW2" t="s">
        <v>190</v>
      </c>
    </row>
    <row r="3" spans="1:283" x14ac:dyDescent="0.25">
      <c r="D3" t="str">
        <f t="shared" si="0"/>
        <v/>
      </c>
      <c r="E3">
        <v>3</v>
      </c>
      <c r="F3">
        <v>24</v>
      </c>
      <c r="G3">
        <v>46</v>
      </c>
      <c r="H3">
        <v>2</v>
      </c>
      <c r="I3">
        <v>2</v>
      </c>
      <c r="J3">
        <v>36</v>
      </c>
      <c r="K3">
        <v>6</v>
      </c>
      <c r="L3">
        <v>9</v>
      </c>
      <c r="M3">
        <v>22</v>
      </c>
      <c r="N3">
        <v>155</v>
      </c>
      <c r="O3">
        <v>126</v>
      </c>
      <c r="P3">
        <v>55</v>
      </c>
      <c r="Q3">
        <v>91</v>
      </c>
      <c r="R3">
        <v>6</v>
      </c>
      <c r="S3">
        <v>703</v>
      </c>
      <c r="T3">
        <v>22</v>
      </c>
      <c r="U3">
        <v>12</v>
      </c>
      <c r="V3">
        <v>2</v>
      </c>
      <c r="W3">
        <v>177</v>
      </c>
      <c r="X3">
        <v>13</v>
      </c>
      <c r="Y3">
        <v>736</v>
      </c>
      <c r="Z3">
        <v>519</v>
      </c>
      <c r="AA3">
        <v>34</v>
      </c>
      <c r="AB3">
        <v>4</v>
      </c>
      <c r="AC3">
        <v>40</v>
      </c>
      <c r="AD3">
        <v>2</v>
      </c>
      <c r="AE3">
        <v>510</v>
      </c>
      <c r="AF3">
        <v>23</v>
      </c>
      <c r="AG3">
        <v>68</v>
      </c>
      <c r="AH3">
        <v>102</v>
      </c>
      <c r="AI3">
        <v>62</v>
      </c>
      <c r="AJ3">
        <v>17</v>
      </c>
      <c r="AK3">
        <v>7</v>
      </c>
      <c r="AL3">
        <v>58</v>
      </c>
      <c r="AM3">
        <v>3</v>
      </c>
      <c r="AN3">
        <v>204</v>
      </c>
      <c r="AO3">
        <v>6</v>
      </c>
      <c r="AP3">
        <v>42</v>
      </c>
      <c r="AQ3">
        <v>318</v>
      </c>
      <c r="AR3">
        <v>112</v>
      </c>
      <c r="AS3">
        <v>427</v>
      </c>
      <c r="AT3">
        <v>35</v>
      </c>
      <c r="AU3">
        <v>170</v>
      </c>
      <c r="AV3">
        <v>296</v>
      </c>
      <c r="AW3">
        <v>446</v>
      </c>
      <c r="AX3">
        <v>15</v>
      </c>
      <c r="AY3">
        <v>18</v>
      </c>
      <c r="AZ3">
        <v>10</v>
      </c>
      <c r="BA3">
        <v>15</v>
      </c>
      <c r="BB3">
        <v>223</v>
      </c>
      <c r="BC3">
        <v>216</v>
      </c>
      <c r="BD3">
        <v>17</v>
      </c>
      <c r="BE3">
        <v>95</v>
      </c>
      <c r="BF3">
        <v>213</v>
      </c>
      <c r="BG3">
        <v>39</v>
      </c>
      <c r="BH3">
        <v>93</v>
      </c>
      <c r="BI3">
        <v>35</v>
      </c>
      <c r="BJ3">
        <v>93</v>
      </c>
      <c r="BK3">
        <v>36</v>
      </c>
      <c r="BL3">
        <v>53</v>
      </c>
      <c r="BM3">
        <v>333</v>
      </c>
      <c r="BN3">
        <v>45</v>
      </c>
      <c r="BO3">
        <v>4</v>
      </c>
      <c r="BP3">
        <v>4</v>
      </c>
      <c r="BQ3">
        <v>7</v>
      </c>
      <c r="BR3">
        <v>374</v>
      </c>
      <c r="BS3">
        <v>201</v>
      </c>
      <c r="BT3">
        <v>344</v>
      </c>
      <c r="BU3">
        <v>6</v>
      </c>
      <c r="BV3">
        <v>18</v>
      </c>
      <c r="BW3">
        <v>15</v>
      </c>
      <c r="BX3">
        <v>331</v>
      </c>
      <c r="BY3">
        <v>157</v>
      </c>
      <c r="BZ3">
        <v>15</v>
      </c>
      <c r="CA3">
        <v>16</v>
      </c>
      <c r="CB3">
        <v>1284</v>
      </c>
      <c r="CC3">
        <v>379</v>
      </c>
      <c r="CD3">
        <v>14</v>
      </c>
      <c r="CE3">
        <v>14</v>
      </c>
      <c r="CF3">
        <v>387</v>
      </c>
      <c r="CG3">
        <v>10</v>
      </c>
      <c r="CH3">
        <v>96</v>
      </c>
      <c r="CI3">
        <v>6</v>
      </c>
      <c r="CJ3">
        <v>46</v>
      </c>
      <c r="CK3">
        <v>227</v>
      </c>
      <c r="CL3">
        <v>53</v>
      </c>
      <c r="CM3">
        <v>376</v>
      </c>
      <c r="CN3">
        <v>288</v>
      </c>
      <c r="CO3">
        <v>376</v>
      </c>
      <c r="CP3">
        <v>72</v>
      </c>
      <c r="CQ3">
        <v>23</v>
      </c>
      <c r="CR3">
        <v>41</v>
      </c>
      <c r="CS3">
        <v>2</v>
      </c>
      <c r="CT3">
        <v>87</v>
      </c>
      <c r="CU3">
        <v>13</v>
      </c>
      <c r="CV3">
        <v>66</v>
      </c>
      <c r="CW3">
        <v>6</v>
      </c>
      <c r="CX3">
        <v>13</v>
      </c>
      <c r="CY3">
        <v>6</v>
      </c>
      <c r="CZ3">
        <v>428</v>
      </c>
      <c r="DA3">
        <v>2</v>
      </c>
      <c r="DB3">
        <v>231</v>
      </c>
      <c r="DC3">
        <v>2</v>
      </c>
      <c r="DD3">
        <v>303</v>
      </c>
      <c r="DE3">
        <v>4</v>
      </c>
      <c r="DF3">
        <v>1</v>
      </c>
      <c r="DG3">
        <v>630</v>
      </c>
      <c r="DH3">
        <v>4087</v>
      </c>
      <c r="DI3">
        <v>2</v>
      </c>
      <c r="DJ3">
        <v>75</v>
      </c>
      <c r="DK3">
        <v>76</v>
      </c>
      <c r="DL3">
        <v>167</v>
      </c>
      <c r="DM3">
        <v>44</v>
      </c>
      <c r="DN3">
        <v>4</v>
      </c>
      <c r="DO3">
        <v>108</v>
      </c>
      <c r="DP3">
        <v>1</v>
      </c>
      <c r="DQ3">
        <v>8</v>
      </c>
      <c r="DR3">
        <v>559</v>
      </c>
      <c r="DS3">
        <v>80</v>
      </c>
      <c r="DT3">
        <v>9</v>
      </c>
      <c r="DU3">
        <v>42</v>
      </c>
      <c r="DV3">
        <v>101</v>
      </c>
      <c r="DW3">
        <v>136</v>
      </c>
      <c r="DX3">
        <v>67</v>
      </c>
      <c r="DY3">
        <v>18</v>
      </c>
      <c r="DZ3">
        <v>2624</v>
      </c>
      <c r="EB3">
        <v>61</v>
      </c>
      <c r="EC3">
        <v>4</v>
      </c>
      <c r="ED3">
        <v>4</v>
      </c>
      <c r="EE3">
        <v>169</v>
      </c>
      <c r="EF3">
        <v>632</v>
      </c>
      <c r="EG3">
        <v>227</v>
      </c>
      <c r="EH3">
        <v>2</v>
      </c>
      <c r="EI3">
        <v>522</v>
      </c>
      <c r="EJ3">
        <v>66</v>
      </c>
      <c r="EK3">
        <v>5</v>
      </c>
      <c r="EL3">
        <v>3564</v>
      </c>
      <c r="EM3">
        <v>161</v>
      </c>
      <c r="EN3">
        <v>142</v>
      </c>
      <c r="EO3">
        <v>142</v>
      </c>
      <c r="EP3">
        <v>403</v>
      </c>
      <c r="EQ3">
        <v>259</v>
      </c>
      <c r="ER3">
        <v>33</v>
      </c>
      <c r="ES3">
        <v>10</v>
      </c>
      <c r="ET3">
        <v>2</v>
      </c>
      <c r="EU3">
        <v>242</v>
      </c>
      <c r="EV3">
        <v>905</v>
      </c>
      <c r="EW3">
        <v>179</v>
      </c>
      <c r="EX3">
        <v>8</v>
      </c>
      <c r="EY3">
        <v>3</v>
      </c>
      <c r="EZ3">
        <v>457</v>
      </c>
      <c r="FA3">
        <v>624</v>
      </c>
      <c r="FB3">
        <v>21</v>
      </c>
      <c r="FC3">
        <v>164</v>
      </c>
      <c r="FD3">
        <v>91</v>
      </c>
      <c r="FE3">
        <v>259</v>
      </c>
      <c r="FF3">
        <v>63</v>
      </c>
      <c r="FG3">
        <v>46</v>
      </c>
      <c r="FH3">
        <v>129</v>
      </c>
      <c r="FI3">
        <v>113</v>
      </c>
      <c r="FJ3">
        <v>17</v>
      </c>
      <c r="FK3">
        <v>179</v>
      </c>
      <c r="FL3">
        <v>83</v>
      </c>
      <c r="FM3">
        <v>114</v>
      </c>
      <c r="FN3">
        <v>32</v>
      </c>
      <c r="FO3">
        <v>263</v>
      </c>
      <c r="FP3">
        <v>21</v>
      </c>
      <c r="FQ3">
        <v>5</v>
      </c>
      <c r="FR3">
        <v>453</v>
      </c>
      <c r="FS3">
        <v>16</v>
      </c>
      <c r="FT3">
        <v>42</v>
      </c>
      <c r="FU3">
        <v>2066</v>
      </c>
      <c r="FV3">
        <v>15</v>
      </c>
      <c r="FW3">
        <v>484</v>
      </c>
      <c r="FX3">
        <v>927</v>
      </c>
      <c r="FY3">
        <v>7</v>
      </c>
      <c r="FZ3">
        <v>4</v>
      </c>
      <c r="GA3">
        <v>4</v>
      </c>
      <c r="GB3">
        <v>1103</v>
      </c>
      <c r="GC3">
        <v>155</v>
      </c>
      <c r="GD3">
        <v>94</v>
      </c>
      <c r="GE3">
        <v>45</v>
      </c>
      <c r="GF3">
        <v>122</v>
      </c>
      <c r="GG3">
        <v>174</v>
      </c>
      <c r="GH3">
        <v>164</v>
      </c>
      <c r="GI3">
        <v>168</v>
      </c>
      <c r="GJ3">
        <v>2</v>
      </c>
      <c r="GK3">
        <v>443</v>
      </c>
      <c r="GL3">
        <v>1073</v>
      </c>
      <c r="GM3">
        <v>4</v>
      </c>
      <c r="GN3">
        <v>42</v>
      </c>
      <c r="GO3">
        <v>8</v>
      </c>
      <c r="GP3">
        <v>4</v>
      </c>
      <c r="GQ3">
        <v>1073</v>
      </c>
      <c r="GR3">
        <v>6</v>
      </c>
      <c r="GS3">
        <v>443</v>
      </c>
      <c r="GT3">
        <v>23</v>
      </c>
      <c r="GU3">
        <v>50</v>
      </c>
      <c r="GV3">
        <v>122</v>
      </c>
      <c r="GW3">
        <v>3</v>
      </c>
      <c r="GX3">
        <v>21</v>
      </c>
      <c r="GY3">
        <v>7</v>
      </c>
      <c r="GZ3">
        <v>77</v>
      </c>
      <c r="HA3">
        <v>75</v>
      </c>
      <c r="HB3">
        <v>814</v>
      </c>
      <c r="HC3">
        <v>8</v>
      </c>
      <c r="HD3">
        <v>4</v>
      </c>
      <c r="HE3">
        <v>12</v>
      </c>
      <c r="HF3">
        <v>2</v>
      </c>
      <c r="HG3">
        <v>19</v>
      </c>
      <c r="HH3">
        <v>6</v>
      </c>
      <c r="HI3">
        <v>13</v>
      </c>
      <c r="HJ3">
        <v>9</v>
      </c>
      <c r="HK3">
        <v>55</v>
      </c>
      <c r="HL3">
        <v>3171</v>
      </c>
      <c r="HM3">
        <v>21</v>
      </c>
      <c r="HN3">
        <v>473</v>
      </c>
      <c r="HO3">
        <v>17</v>
      </c>
      <c r="HP3">
        <v>34066</v>
      </c>
      <c r="HQ3">
        <v>70</v>
      </c>
      <c r="HR3">
        <v>63</v>
      </c>
      <c r="HS3">
        <v>2</v>
      </c>
      <c r="HT3">
        <v>2</v>
      </c>
      <c r="HU3">
        <v>88</v>
      </c>
      <c r="HV3">
        <v>325</v>
      </c>
      <c r="HW3">
        <v>2748</v>
      </c>
      <c r="HX3">
        <v>11</v>
      </c>
      <c r="HY3">
        <v>51</v>
      </c>
      <c r="HZ3">
        <v>54</v>
      </c>
      <c r="IA3">
        <v>58</v>
      </c>
      <c r="IB3">
        <v>690</v>
      </c>
      <c r="IC3">
        <v>27</v>
      </c>
      <c r="ID3">
        <v>16</v>
      </c>
      <c r="IE3">
        <v>19</v>
      </c>
      <c r="IF3">
        <v>498</v>
      </c>
      <c r="IG3">
        <v>4</v>
      </c>
      <c r="IH3">
        <v>6052</v>
      </c>
      <c r="II3">
        <v>983</v>
      </c>
      <c r="IJ3">
        <v>15</v>
      </c>
      <c r="IK3">
        <v>42</v>
      </c>
      <c r="IL3">
        <v>782</v>
      </c>
      <c r="IM3">
        <v>4</v>
      </c>
      <c r="IN3">
        <v>22</v>
      </c>
      <c r="IO3">
        <v>55</v>
      </c>
      <c r="IP3">
        <v>596</v>
      </c>
      <c r="IQ3">
        <v>55</v>
      </c>
      <c r="IR3">
        <v>2410</v>
      </c>
      <c r="IS3">
        <v>2</v>
      </c>
      <c r="IT3">
        <v>177</v>
      </c>
      <c r="IU3">
        <v>167</v>
      </c>
      <c r="IV3">
        <v>135</v>
      </c>
      <c r="IW3">
        <v>25</v>
      </c>
      <c r="IX3">
        <v>2</v>
      </c>
      <c r="IY3">
        <v>12</v>
      </c>
      <c r="IZ3">
        <v>7</v>
      </c>
      <c r="JA3">
        <v>30</v>
      </c>
      <c r="JB3">
        <v>26</v>
      </c>
      <c r="JC3">
        <v>10</v>
      </c>
      <c r="JD3">
        <v>41</v>
      </c>
      <c r="JE3">
        <v>43</v>
      </c>
      <c r="JF3">
        <v>172</v>
      </c>
      <c r="JG3">
        <v>14</v>
      </c>
      <c r="JH3">
        <v>14</v>
      </c>
      <c r="JI3">
        <v>28</v>
      </c>
      <c r="JJ3">
        <v>10</v>
      </c>
      <c r="JK3">
        <v>8</v>
      </c>
      <c r="JL3">
        <v>214</v>
      </c>
      <c r="JM3">
        <v>53</v>
      </c>
      <c r="JN3">
        <v>90</v>
      </c>
      <c r="JO3">
        <v>98</v>
      </c>
      <c r="JP3">
        <v>29</v>
      </c>
      <c r="JQ3">
        <v>54</v>
      </c>
      <c r="JR3">
        <v>55</v>
      </c>
      <c r="JS3">
        <v>6</v>
      </c>
      <c r="JT3">
        <v>14</v>
      </c>
      <c r="JU3">
        <v>450</v>
      </c>
      <c r="JV3">
        <v>57</v>
      </c>
      <c r="JW3">
        <v>297</v>
      </c>
    </row>
    <row r="4" spans="1:283" x14ac:dyDescent="0.25">
      <c r="B4" s="1">
        <v>0.57999999999999996</v>
      </c>
      <c r="C4" t="s">
        <v>10</v>
      </c>
      <c r="D4" t="str">
        <f t="shared" si="0"/>
        <v/>
      </c>
    </row>
    <row r="5" spans="1:283" x14ac:dyDescent="0.25">
      <c r="B5" s="1">
        <v>0.41899999999999998</v>
      </c>
      <c r="C5" t="s">
        <v>11</v>
      </c>
      <c r="D5" t="str">
        <f t="shared" si="0"/>
        <v/>
      </c>
    </row>
    <row r="6" spans="1:283" x14ac:dyDescent="0.25">
      <c r="A6" t="s">
        <v>6</v>
      </c>
      <c r="B6" t="s">
        <v>7</v>
      </c>
      <c r="C6" t="s">
        <v>12</v>
      </c>
      <c r="D6" t="str">
        <f t="shared" si="0"/>
        <v/>
      </c>
    </row>
    <row r="7" spans="1:283" x14ac:dyDescent="0.25">
      <c r="A7" s="2" t="s">
        <v>13</v>
      </c>
      <c r="D7">
        <f t="shared" si="0"/>
        <v>6</v>
      </c>
    </row>
    <row r="8" spans="1:283" x14ac:dyDescent="0.25">
      <c r="D8" t="str">
        <f t="shared" si="0"/>
        <v/>
      </c>
    </row>
    <row r="9" spans="1:283" x14ac:dyDescent="0.25">
      <c r="B9" s="1">
        <v>1</v>
      </c>
      <c r="C9" t="s">
        <v>14</v>
      </c>
      <c r="D9" t="str">
        <f t="shared" si="0"/>
        <v/>
      </c>
    </row>
    <row r="10" spans="1:283" x14ac:dyDescent="0.25">
      <c r="D10" t="str">
        <f t="shared" si="0"/>
        <v/>
      </c>
    </row>
    <row r="11" spans="1:283" x14ac:dyDescent="0.25">
      <c r="A11" t="s">
        <v>15</v>
      </c>
      <c r="D11">
        <f t="shared" si="0"/>
        <v>6</v>
      </c>
    </row>
    <row r="12" spans="1:283" x14ac:dyDescent="0.25">
      <c r="D12" t="str">
        <f t="shared" si="0"/>
        <v/>
      </c>
    </row>
    <row r="13" spans="1:283" x14ac:dyDescent="0.25">
      <c r="B13" s="1">
        <v>1</v>
      </c>
      <c r="C13" t="s">
        <v>16</v>
      </c>
      <c r="D13" t="str">
        <f t="shared" si="0"/>
        <v/>
      </c>
    </row>
    <row r="14" spans="1:283" x14ac:dyDescent="0.25">
      <c r="D14" t="str">
        <f t="shared" si="0"/>
        <v/>
      </c>
    </row>
    <row r="15" spans="1:283" x14ac:dyDescent="0.25">
      <c r="A15" t="s">
        <v>17</v>
      </c>
      <c r="D15">
        <f t="shared" si="0"/>
        <v>428</v>
      </c>
    </row>
    <row r="16" spans="1:283" x14ac:dyDescent="0.25">
      <c r="D16" t="str">
        <f t="shared" si="0"/>
        <v/>
      </c>
    </row>
    <row r="17" spans="1:4" x14ac:dyDescent="0.25">
      <c r="B17" s="1">
        <v>0.249</v>
      </c>
      <c r="C17" t="s">
        <v>16</v>
      </c>
      <c r="D17" t="str">
        <f t="shared" si="0"/>
        <v/>
      </c>
    </row>
    <row r="18" spans="1:4" x14ac:dyDescent="0.25">
      <c r="B18" s="1">
        <v>0.75</v>
      </c>
      <c r="C18" t="s">
        <v>18</v>
      </c>
      <c r="D18" t="str">
        <f t="shared" si="0"/>
        <v/>
      </c>
    </row>
    <row r="19" spans="1:4" x14ac:dyDescent="0.25">
      <c r="A19" t="s">
        <v>6</v>
      </c>
      <c r="B19" t="s">
        <v>19</v>
      </c>
      <c r="D19" t="str">
        <f t="shared" si="0"/>
        <v/>
      </c>
    </row>
    <row r="20" spans="1:4" x14ac:dyDescent="0.25">
      <c r="A20" t="s">
        <v>20</v>
      </c>
      <c r="D20">
        <f t="shared" si="0"/>
        <v>34</v>
      </c>
    </row>
    <row r="21" spans="1:4" x14ac:dyDescent="0.25">
      <c r="D21" t="str">
        <f t="shared" si="0"/>
        <v/>
      </c>
    </row>
    <row r="22" spans="1:4" x14ac:dyDescent="0.25">
      <c r="B22" s="1">
        <v>1</v>
      </c>
      <c r="C22" t="s">
        <v>21</v>
      </c>
      <c r="D22" t="str">
        <f t="shared" si="0"/>
        <v/>
      </c>
    </row>
    <row r="23" spans="1:4" x14ac:dyDescent="0.25">
      <c r="D23" t="str">
        <f t="shared" si="0"/>
        <v/>
      </c>
    </row>
    <row r="24" spans="1:4" x14ac:dyDescent="0.25">
      <c r="A24" t="s">
        <v>22</v>
      </c>
      <c r="D24">
        <f t="shared" si="0"/>
        <v>227</v>
      </c>
    </row>
    <row r="25" spans="1:4" x14ac:dyDescent="0.25">
      <c r="D25" t="str">
        <f t="shared" si="0"/>
        <v/>
      </c>
    </row>
    <row r="26" spans="1:4" x14ac:dyDescent="0.25">
      <c r="B26" s="1">
        <v>1</v>
      </c>
      <c r="C26" t="s">
        <v>23</v>
      </c>
      <c r="D26" t="str">
        <f t="shared" si="0"/>
        <v/>
      </c>
    </row>
    <row r="27" spans="1:4" x14ac:dyDescent="0.25">
      <c r="A27" t="s">
        <v>6</v>
      </c>
      <c r="B27" t="s">
        <v>19</v>
      </c>
      <c r="C27" t="s">
        <v>24</v>
      </c>
      <c r="D27" t="str">
        <f t="shared" si="0"/>
        <v/>
      </c>
    </row>
    <row r="28" spans="1:4" x14ac:dyDescent="0.25">
      <c r="A28" t="s">
        <v>20</v>
      </c>
      <c r="D28">
        <f t="shared" si="0"/>
        <v>34</v>
      </c>
    </row>
    <row r="29" spans="1:4" x14ac:dyDescent="0.25">
      <c r="D29" t="str">
        <f t="shared" si="0"/>
        <v/>
      </c>
    </row>
    <row r="30" spans="1:4" x14ac:dyDescent="0.25">
      <c r="B30" s="1">
        <v>1</v>
      </c>
      <c r="C30" t="s">
        <v>21</v>
      </c>
      <c r="D30" t="str">
        <f t="shared" si="0"/>
        <v/>
      </c>
    </row>
    <row r="31" spans="1:4" x14ac:dyDescent="0.25">
      <c r="A31" t="s">
        <v>6</v>
      </c>
      <c r="B31" t="s">
        <v>25</v>
      </c>
      <c r="C31" t="s">
        <v>26</v>
      </c>
      <c r="D31" t="str">
        <f t="shared" si="0"/>
        <v/>
      </c>
    </row>
    <row r="32" spans="1:4" x14ac:dyDescent="0.25">
      <c r="A32" s="2" t="s">
        <v>27</v>
      </c>
      <c r="D32">
        <f t="shared" si="0"/>
        <v>39</v>
      </c>
    </row>
    <row r="33" spans="1:4" x14ac:dyDescent="0.25">
      <c r="D33" t="str">
        <f t="shared" si="0"/>
        <v/>
      </c>
    </row>
    <row r="34" spans="1:4" x14ac:dyDescent="0.25">
      <c r="B34" s="1">
        <v>0.76300000000000001</v>
      </c>
      <c r="C34" t="s">
        <v>28</v>
      </c>
      <c r="D34" t="str">
        <f t="shared" si="0"/>
        <v/>
      </c>
    </row>
    <row r="35" spans="1:4" x14ac:dyDescent="0.25">
      <c r="B35" s="1">
        <v>0.23599999999999999</v>
      </c>
      <c r="C35" t="s">
        <v>29</v>
      </c>
      <c r="D35" t="str">
        <f t="shared" si="0"/>
        <v/>
      </c>
    </row>
    <row r="36" spans="1:4" x14ac:dyDescent="0.25">
      <c r="D36" t="str">
        <f t="shared" si="0"/>
        <v/>
      </c>
    </row>
    <row r="37" spans="1:4" x14ac:dyDescent="0.25">
      <c r="A37" t="s">
        <v>30</v>
      </c>
      <c r="D37">
        <f t="shared" si="0"/>
        <v>35</v>
      </c>
    </row>
    <row r="38" spans="1:4" x14ac:dyDescent="0.25">
      <c r="D38" t="str">
        <f t="shared" si="0"/>
        <v/>
      </c>
    </row>
    <row r="39" spans="1:4" x14ac:dyDescent="0.25">
      <c r="B39" s="1">
        <v>0.755</v>
      </c>
      <c r="C39" t="s">
        <v>28</v>
      </c>
      <c r="D39" t="str">
        <f t="shared" si="0"/>
        <v/>
      </c>
    </row>
    <row r="40" spans="1:4" x14ac:dyDescent="0.25">
      <c r="B40" s="1">
        <v>0.24399999999999999</v>
      </c>
      <c r="C40" t="s">
        <v>29</v>
      </c>
      <c r="D40" t="str">
        <f t="shared" si="0"/>
        <v/>
      </c>
    </row>
    <row r="41" spans="1:4" x14ac:dyDescent="0.25">
      <c r="D41" t="str">
        <f t="shared" si="0"/>
        <v/>
      </c>
    </row>
    <row r="42" spans="1:4" x14ac:dyDescent="0.25">
      <c r="A42" t="s">
        <v>31</v>
      </c>
      <c r="D42">
        <f t="shared" si="0"/>
        <v>630</v>
      </c>
    </row>
    <row r="43" spans="1:4" x14ac:dyDescent="0.25">
      <c r="D43" t="str">
        <f t="shared" si="0"/>
        <v/>
      </c>
    </row>
    <row r="44" spans="1:4" x14ac:dyDescent="0.25">
      <c r="B44" s="1">
        <v>3.0000000000000001E-3</v>
      </c>
      <c r="C44" t="s">
        <v>32</v>
      </c>
      <c r="D44" t="str">
        <f t="shared" si="0"/>
        <v/>
      </c>
    </row>
    <row r="45" spans="1:4" x14ac:dyDescent="0.25">
      <c r="B45" s="1">
        <v>8.6999999999999994E-2</v>
      </c>
      <c r="C45" t="s">
        <v>28</v>
      </c>
      <c r="D45" t="str">
        <f t="shared" si="0"/>
        <v/>
      </c>
    </row>
    <row r="46" spans="1:4" x14ac:dyDescent="0.25">
      <c r="B46" s="1">
        <v>0.69299999999999995</v>
      </c>
      <c r="C46" t="s">
        <v>33</v>
      </c>
      <c r="D46" t="str">
        <f t="shared" si="0"/>
        <v/>
      </c>
    </row>
    <row r="47" spans="1:4" x14ac:dyDescent="0.25">
      <c r="B47" s="1">
        <v>0.215</v>
      </c>
      <c r="C47" t="s">
        <v>11</v>
      </c>
      <c r="D47" t="str">
        <f t="shared" si="0"/>
        <v/>
      </c>
    </row>
    <row r="48" spans="1:4" x14ac:dyDescent="0.25">
      <c r="D48" t="str">
        <f t="shared" si="0"/>
        <v/>
      </c>
    </row>
    <row r="49" spans="1:4" x14ac:dyDescent="0.25">
      <c r="A49" t="s">
        <v>34</v>
      </c>
      <c r="D49">
        <f t="shared" si="0"/>
        <v>66</v>
      </c>
    </row>
    <row r="50" spans="1:4" x14ac:dyDescent="0.25">
      <c r="D50" t="str">
        <f t="shared" si="0"/>
        <v/>
      </c>
    </row>
    <row r="51" spans="1:4" x14ac:dyDescent="0.25">
      <c r="B51" s="1">
        <v>0.54100000000000004</v>
      </c>
      <c r="C51" t="s">
        <v>29</v>
      </c>
      <c r="D51" t="str">
        <f t="shared" si="0"/>
        <v/>
      </c>
    </row>
    <row r="52" spans="1:4" x14ac:dyDescent="0.25">
      <c r="B52" s="1">
        <v>0.45800000000000002</v>
      </c>
      <c r="C52" t="s">
        <v>35</v>
      </c>
      <c r="D52" t="str">
        <f t="shared" si="0"/>
        <v/>
      </c>
    </row>
    <row r="53" spans="1:4" x14ac:dyDescent="0.25">
      <c r="D53" t="str">
        <f t="shared" si="0"/>
        <v/>
      </c>
    </row>
    <row r="54" spans="1:4" x14ac:dyDescent="0.25">
      <c r="A54" t="s">
        <v>36</v>
      </c>
      <c r="D54">
        <f t="shared" si="0"/>
        <v>259</v>
      </c>
    </row>
    <row r="55" spans="1:4" x14ac:dyDescent="0.25">
      <c r="D55" t="str">
        <f t="shared" si="0"/>
        <v/>
      </c>
    </row>
    <row r="56" spans="1:4" x14ac:dyDescent="0.25">
      <c r="B56" s="1">
        <v>3.0000000000000001E-3</v>
      </c>
      <c r="C56" t="s">
        <v>37</v>
      </c>
      <c r="D56" t="str">
        <f t="shared" si="0"/>
        <v/>
      </c>
    </row>
    <row r="57" spans="1:4" x14ac:dyDescent="0.25">
      <c r="B57" s="1">
        <v>0.56799999999999995</v>
      </c>
      <c r="C57" t="s">
        <v>29</v>
      </c>
      <c r="D57" t="str">
        <f t="shared" si="0"/>
        <v/>
      </c>
    </row>
    <row r="58" spans="1:4" x14ac:dyDescent="0.25">
      <c r="B58" s="1">
        <v>0.42699999999999999</v>
      </c>
      <c r="C58" t="s">
        <v>38</v>
      </c>
      <c r="D58" t="str">
        <f t="shared" si="0"/>
        <v/>
      </c>
    </row>
    <row r="59" spans="1:4" x14ac:dyDescent="0.25">
      <c r="A59" t="s">
        <v>6</v>
      </c>
      <c r="B59" t="s">
        <v>39</v>
      </c>
      <c r="C59" t="s">
        <v>40</v>
      </c>
      <c r="D59" t="str">
        <f t="shared" si="0"/>
        <v/>
      </c>
    </row>
    <row r="60" spans="1:4" x14ac:dyDescent="0.25">
      <c r="A60" t="s">
        <v>41</v>
      </c>
      <c r="D60">
        <f t="shared" si="0"/>
        <v>94</v>
      </c>
    </row>
    <row r="61" spans="1:4" x14ac:dyDescent="0.25">
      <c r="D61" t="str">
        <f t="shared" si="0"/>
        <v/>
      </c>
    </row>
    <row r="62" spans="1:4" x14ac:dyDescent="0.25">
      <c r="D62" t="str">
        <f t="shared" si="0"/>
        <v/>
      </c>
    </row>
    <row r="63" spans="1:4" x14ac:dyDescent="0.25">
      <c r="A63" t="s">
        <v>42</v>
      </c>
      <c r="D63">
        <f t="shared" si="0"/>
        <v>7</v>
      </c>
    </row>
    <row r="64" spans="1:4" x14ac:dyDescent="0.25">
      <c r="D64" t="str">
        <f t="shared" si="0"/>
        <v/>
      </c>
    </row>
    <row r="65" spans="1:4" x14ac:dyDescent="0.25">
      <c r="D65" t="str">
        <f t="shared" si="0"/>
        <v/>
      </c>
    </row>
    <row r="66" spans="1:4" x14ac:dyDescent="0.25">
      <c r="A66" t="s">
        <v>43</v>
      </c>
      <c r="D66">
        <f t="shared" ref="D66:D129" si="1">IFERROR(HLOOKUP($A66,$E$2:$JW$3,2,FALSE),"")</f>
        <v>77</v>
      </c>
    </row>
    <row r="67" spans="1:4" x14ac:dyDescent="0.25">
      <c r="D67" t="str">
        <f t="shared" si="1"/>
        <v/>
      </c>
    </row>
    <row r="68" spans="1:4" x14ac:dyDescent="0.25">
      <c r="D68" t="str">
        <f t="shared" si="1"/>
        <v/>
      </c>
    </row>
    <row r="69" spans="1:4" x14ac:dyDescent="0.25">
      <c r="A69" t="s">
        <v>44</v>
      </c>
      <c r="D69">
        <f t="shared" si="1"/>
        <v>473</v>
      </c>
    </row>
    <row r="70" spans="1:4" x14ac:dyDescent="0.25">
      <c r="D70" t="str">
        <f t="shared" si="1"/>
        <v/>
      </c>
    </row>
    <row r="71" spans="1:4" x14ac:dyDescent="0.25">
      <c r="B71" s="1">
        <v>2.3E-2</v>
      </c>
      <c r="C71" t="s">
        <v>45</v>
      </c>
      <c r="D71" t="str">
        <f t="shared" si="1"/>
        <v/>
      </c>
    </row>
    <row r="72" spans="1:4" x14ac:dyDescent="0.25">
      <c r="B72" s="1">
        <v>7.0000000000000001E-3</v>
      </c>
      <c r="C72" t="s">
        <v>46</v>
      </c>
      <c r="D72" t="str">
        <f t="shared" si="1"/>
        <v/>
      </c>
    </row>
    <row r="73" spans="1:4" x14ac:dyDescent="0.25">
      <c r="B73" s="1">
        <v>2.1999999999999999E-2</v>
      </c>
      <c r="C73" t="s">
        <v>47</v>
      </c>
      <c r="D73" t="str">
        <f t="shared" si="1"/>
        <v/>
      </c>
    </row>
    <row r="74" spans="1:4" x14ac:dyDescent="0.25">
      <c r="B74" s="1">
        <v>6.2E-2</v>
      </c>
      <c r="C74" t="s">
        <v>18</v>
      </c>
      <c r="D74" t="str">
        <f t="shared" si="1"/>
        <v/>
      </c>
    </row>
    <row r="75" spans="1:4" x14ac:dyDescent="0.25">
      <c r="B75" s="1">
        <v>1.6E-2</v>
      </c>
      <c r="C75" t="s">
        <v>48</v>
      </c>
      <c r="D75" t="str">
        <f t="shared" si="1"/>
        <v/>
      </c>
    </row>
    <row r="76" spans="1:4" x14ac:dyDescent="0.25">
      <c r="B76" s="1">
        <v>2E-3</v>
      </c>
      <c r="C76" t="s">
        <v>38</v>
      </c>
      <c r="D76" t="str">
        <f t="shared" si="1"/>
        <v/>
      </c>
    </row>
    <row r="77" spans="1:4" x14ac:dyDescent="0.25">
      <c r="B77" s="1">
        <v>6.0000000000000001E-3</v>
      </c>
      <c r="C77" t="s">
        <v>11</v>
      </c>
      <c r="D77" t="str">
        <f t="shared" si="1"/>
        <v/>
      </c>
    </row>
    <row r="78" spans="1:4" x14ac:dyDescent="0.25">
      <c r="B78" s="1">
        <v>3.0000000000000001E-3</v>
      </c>
      <c r="C78" t="s">
        <v>49</v>
      </c>
      <c r="D78" t="str">
        <f t="shared" si="1"/>
        <v/>
      </c>
    </row>
    <row r="79" spans="1:4" x14ac:dyDescent="0.25">
      <c r="B79" s="1">
        <v>4.0000000000000001E-3</v>
      </c>
      <c r="C79" t="s">
        <v>50</v>
      </c>
      <c r="D79" t="str">
        <f t="shared" si="1"/>
        <v/>
      </c>
    </row>
    <row r="80" spans="1:4" x14ac:dyDescent="0.25">
      <c r="B80" s="1">
        <v>0.01</v>
      </c>
      <c r="C80" t="s">
        <v>51</v>
      </c>
      <c r="D80" t="str">
        <f t="shared" si="1"/>
        <v/>
      </c>
    </row>
    <row r="81" spans="1:4" x14ac:dyDescent="0.25">
      <c r="B81" s="1">
        <v>1.2E-2</v>
      </c>
      <c r="C81" t="s">
        <v>14</v>
      </c>
      <c r="D81" t="str">
        <f t="shared" si="1"/>
        <v/>
      </c>
    </row>
    <row r="82" spans="1:4" x14ac:dyDescent="0.25">
      <c r="B82" s="1">
        <v>0.14399999999999999</v>
      </c>
      <c r="C82" t="s">
        <v>52</v>
      </c>
      <c r="D82" t="str">
        <f t="shared" si="1"/>
        <v/>
      </c>
    </row>
    <row r="83" spans="1:4" x14ac:dyDescent="0.25">
      <c r="B83" s="1">
        <v>5.0000000000000001E-3</v>
      </c>
      <c r="C83" t="s">
        <v>53</v>
      </c>
      <c r="D83" t="str">
        <f t="shared" si="1"/>
        <v/>
      </c>
    </row>
    <row r="84" spans="1:4" x14ac:dyDescent="0.25">
      <c r="B84" s="1">
        <v>1.2999999999999999E-2</v>
      </c>
      <c r="C84" t="s">
        <v>54</v>
      </c>
      <c r="D84" t="str">
        <f t="shared" si="1"/>
        <v/>
      </c>
    </row>
    <row r="85" spans="1:4" x14ac:dyDescent="0.25">
      <c r="B85" s="1">
        <v>1.2E-2</v>
      </c>
      <c r="C85" t="s">
        <v>55</v>
      </c>
      <c r="D85" t="str">
        <f t="shared" si="1"/>
        <v/>
      </c>
    </row>
    <row r="86" spans="1:4" x14ac:dyDescent="0.25">
      <c r="B86" s="1">
        <v>0.54200000000000004</v>
      </c>
      <c r="C86" t="s">
        <v>56</v>
      </c>
      <c r="D86" t="str">
        <f t="shared" si="1"/>
        <v/>
      </c>
    </row>
    <row r="87" spans="1:4" x14ac:dyDescent="0.25">
      <c r="B87" s="1">
        <v>2.4E-2</v>
      </c>
      <c r="C87" t="s">
        <v>57</v>
      </c>
      <c r="D87" t="str">
        <f t="shared" si="1"/>
        <v/>
      </c>
    </row>
    <row r="88" spans="1:4" x14ac:dyDescent="0.25">
      <c r="A88" t="s">
        <v>6</v>
      </c>
      <c r="B88" t="s">
        <v>58</v>
      </c>
      <c r="C88" t="s">
        <v>59</v>
      </c>
      <c r="D88" t="str">
        <f t="shared" si="1"/>
        <v/>
      </c>
    </row>
    <row r="89" spans="1:4" x14ac:dyDescent="0.25">
      <c r="A89" t="s">
        <v>60</v>
      </c>
      <c r="D89">
        <f t="shared" si="1"/>
        <v>41</v>
      </c>
    </row>
    <row r="90" spans="1:4" x14ac:dyDescent="0.25">
      <c r="D90" t="str">
        <f t="shared" si="1"/>
        <v/>
      </c>
    </row>
    <row r="91" spans="1:4" x14ac:dyDescent="0.25">
      <c r="B91" s="1">
        <v>1</v>
      </c>
      <c r="C91" t="s">
        <v>61</v>
      </c>
      <c r="D91" t="str">
        <f t="shared" si="1"/>
        <v/>
      </c>
    </row>
    <row r="92" spans="1:4" x14ac:dyDescent="0.25">
      <c r="D92" t="str">
        <f t="shared" si="1"/>
        <v/>
      </c>
    </row>
    <row r="93" spans="1:4" x14ac:dyDescent="0.25">
      <c r="A93" t="s">
        <v>62</v>
      </c>
      <c r="D93">
        <f t="shared" si="1"/>
        <v>2</v>
      </c>
    </row>
    <row r="94" spans="1:4" x14ac:dyDescent="0.25">
      <c r="D94" t="str">
        <f t="shared" si="1"/>
        <v/>
      </c>
    </row>
    <row r="95" spans="1:4" x14ac:dyDescent="0.25">
      <c r="B95" s="1">
        <v>1</v>
      </c>
      <c r="C95" t="s">
        <v>61</v>
      </c>
      <c r="D95" t="str">
        <f t="shared" si="1"/>
        <v/>
      </c>
    </row>
    <row r="96" spans="1:4" x14ac:dyDescent="0.25">
      <c r="D96" t="str">
        <f t="shared" si="1"/>
        <v/>
      </c>
    </row>
    <row r="97" spans="1:4" x14ac:dyDescent="0.25">
      <c r="A97" t="s">
        <v>63</v>
      </c>
      <c r="D97">
        <f t="shared" si="1"/>
        <v>87</v>
      </c>
    </row>
    <row r="98" spans="1:4" x14ac:dyDescent="0.25">
      <c r="D98" t="str">
        <f t="shared" si="1"/>
        <v/>
      </c>
    </row>
    <row r="99" spans="1:4" x14ac:dyDescent="0.25">
      <c r="B99" s="1">
        <v>1</v>
      </c>
      <c r="C99" t="s">
        <v>61</v>
      </c>
      <c r="D99" t="str">
        <f t="shared" si="1"/>
        <v/>
      </c>
    </row>
    <row r="100" spans="1:4" x14ac:dyDescent="0.25">
      <c r="D100" t="str">
        <f t="shared" si="1"/>
        <v/>
      </c>
    </row>
    <row r="101" spans="1:4" x14ac:dyDescent="0.25">
      <c r="A101" t="s">
        <v>64</v>
      </c>
      <c r="D101">
        <f t="shared" si="1"/>
        <v>136</v>
      </c>
    </row>
    <row r="102" spans="1:4" x14ac:dyDescent="0.25">
      <c r="D102" t="str">
        <f t="shared" si="1"/>
        <v/>
      </c>
    </row>
    <row r="103" spans="1:4" x14ac:dyDescent="0.25">
      <c r="B103" s="1">
        <v>1</v>
      </c>
      <c r="C103" t="s">
        <v>49</v>
      </c>
      <c r="D103" t="str">
        <f t="shared" si="1"/>
        <v/>
      </c>
    </row>
    <row r="104" spans="1:4" x14ac:dyDescent="0.25">
      <c r="D104" t="str">
        <f t="shared" si="1"/>
        <v/>
      </c>
    </row>
    <row r="105" spans="1:4" x14ac:dyDescent="0.25">
      <c r="A105" t="s">
        <v>65</v>
      </c>
      <c r="D105">
        <f t="shared" si="1"/>
        <v>169</v>
      </c>
    </row>
    <row r="106" spans="1:4" x14ac:dyDescent="0.25">
      <c r="D106" t="str">
        <f t="shared" si="1"/>
        <v/>
      </c>
    </row>
    <row r="107" spans="1:4" x14ac:dyDescent="0.25">
      <c r="B107" s="1">
        <v>1</v>
      </c>
      <c r="C107" t="s">
        <v>61</v>
      </c>
      <c r="D107" t="str">
        <f t="shared" si="1"/>
        <v/>
      </c>
    </row>
    <row r="108" spans="1:4" x14ac:dyDescent="0.25">
      <c r="D108" t="str">
        <f t="shared" si="1"/>
        <v/>
      </c>
    </row>
    <row r="109" spans="1:4" x14ac:dyDescent="0.25">
      <c r="A109" t="s">
        <v>66</v>
      </c>
      <c r="D109">
        <f t="shared" si="1"/>
        <v>632</v>
      </c>
    </row>
    <row r="110" spans="1:4" x14ac:dyDescent="0.25">
      <c r="D110" t="str">
        <f t="shared" si="1"/>
        <v/>
      </c>
    </row>
    <row r="111" spans="1:4" x14ac:dyDescent="0.25">
      <c r="B111" s="1">
        <v>3.0000000000000001E-3</v>
      </c>
      <c r="C111" t="s">
        <v>37</v>
      </c>
      <c r="D111" t="str">
        <f t="shared" si="1"/>
        <v/>
      </c>
    </row>
    <row r="112" spans="1:4" x14ac:dyDescent="0.25">
      <c r="B112" s="1">
        <v>0.996</v>
      </c>
      <c r="C112" t="s">
        <v>61</v>
      </c>
      <c r="D112" t="str">
        <f t="shared" si="1"/>
        <v/>
      </c>
    </row>
    <row r="113" spans="1:4" x14ac:dyDescent="0.25">
      <c r="D113" t="str">
        <f t="shared" si="1"/>
        <v/>
      </c>
    </row>
    <row r="114" spans="1:4" x14ac:dyDescent="0.25">
      <c r="A114" t="s">
        <v>67</v>
      </c>
      <c r="D114">
        <f t="shared" si="1"/>
        <v>33</v>
      </c>
    </row>
    <row r="115" spans="1:4" x14ac:dyDescent="0.25">
      <c r="D115" t="str">
        <f t="shared" si="1"/>
        <v/>
      </c>
    </row>
    <row r="116" spans="1:4" x14ac:dyDescent="0.25">
      <c r="B116" s="1">
        <v>1</v>
      </c>
      <c r="C116" t="s">
        <v>61</v>
      </c>
      <c r="D116" t="str">
        <f t="shared" si="1"/>
        <v/>
      </c>
    </row>
    <row r="117" spans="1:4" x14ac:dyDescent="0.25">
      <c r="D117" t="str">
        <f t="shared" si="1"/>
        <v/>
      </c>
    </row>
    <row r="118" spans="1:4" x14ac:dyDescent="0.25">
      <c r="A118" t="s">
        <v>68</v>
      </c>
      <c r="D118">
        <f t="shared" si="1"/>
        <v>10</v>
      </c>
    </row>
    <row r="119" spans="1:4" x14ac:dyDescent="0.25">
      <c r="D119" t="str">
        <f t="shared" si="1"/>
        <v/>
      </c>
    </row>
    <row r="120" spans="1:4" x14ac:dyDescent="0.25">
      <c r="B120" s="1">
        <v>1</v>
      </c>
      <c r="C120" t="s">
        <v>61</v>
      </c>
      <c r="D120" t="str">
        <f t="shared" si="1"/>
        <v/>
      </c>
    </row>
    <row r="121" spans="1:4" x14ac:dyDescent="0.25">
      <c r="D121" t="str">
        <f t="shared" si="1"/>
        <v/>
      </c>
    </row>
    <row r="122" spans="1:4" x14ac:dyDescent="0.25">
      <c r="A122" t="s">
        <v>69</v>
      </c>
      <c r="D122">
        <f t="shared" si="1"/>
        <v>927</v>
      </c>
    </row>
    <row r="123" spans="1:4" x14ac:dyDescent="0.25">
      <c r="D123" t="str">
        <f t="shared" si="1"/>
        <v/>
      </c>
    </row>
    <row r="124" spans="1:4" x14ac:dyDescent="0.25">
      <c r="B124" s="1">
        <v>1</v>
      </c>
      <c r="C124" t="s">
        <v>61</v>
      </c>
      <c r="D124" t="str">
        <f t="shared" si="1"/>
        <v/>
      </c>
    </row>
    <row r="125" spans="1:4" x14ac:dyDescent="0.25">
      <c r="D125" t="str">
        <f t="shared" si="1"/>
        <v/>
      </c>
    </row>
    <row r="126" spans="1:4" x14ac:dyDescent="0.25">
      <c r="A126" t="s">
        <v>70</v>
      </c>
      <c r="D126">
        <f t="shared" si="1"/>
        <v>814</v>
      </c>
    </row>
    <row r="127" spans="1:4" x14ac:dyDescent="0.25">
      <c r="D127" t="str">
        <f t="shared" si="1"/>
        <v/>
      </c>
    </row>
    <row r="128" spans="1:4" x14ac:dyDescent="0.25">
      <c r="B128" s="1">
        <v>1</v>
      </c>
      <c r="C128" t="s">
        <v>61</v>
      </c>
      <c r="D128" t="str">
        <f t="shared" si="1"/>
        <v/>
      </c>
    </row>
    <row r="129" spans="1:4" x14ac:dyDescent="0.25">
      <c r="D129" t="str">
        <f t="shared" si="1"/>
        <v/>
      </c>
    </row>
    <row r="130" spans="1:4" x14ac:dyDescent="0.25">
      <c r="A130" t="s">
        <v>71</v>
      </c>
      <c r="D130">
        <f t="shared" ref="D130:D193" si="2">IFERROR(HLOOKUP($A130,$E$2:$JW$3,2,FALSE),"")</f>
        <v>19</v>
      </c>
    </row>
    <row r="131" spans="1:4" x14ac:dyDescent="0.25">
      <c r="D131" t="str">
        <f t="shared" si="2"/>
        <v/>
      </c>
    </row>
    <row r="132" spans="1:4" x14ac:dyDescent="0.25">
      <c r="B132" s="1">
        <v>0.50800000000000001</v>
      </c>
      <c r="C132" t="s">
        <v>61</v>
      </c>
      <c r="D132" t="str">
        <f t="shared" si="2"/>
        <v/>
      </c>
    </row>
    <row r="133" spans="1:4" x14ac:dyDescent="0.25">
      <c r="B133" s="1">
        <v>0.49099999999999999</v>
      </c>
      <c r="C133" t="s">
        <v>49</v>
      </c>
      <c r="D133" t="str">
        <f t="shared" si="2"/>
        <v/>
      </c>
    </row>
    <row r="134" spans="1:4" x14ac:dyDescent="0.25">
      <c r="D134" t="str">
        <f t="shared" si="2"/>
        <v/>
      </c>
    </row>
    <row r="135" spans="1:4" x14ac:dyDescent="0.25">
      <c r="A135" t="s">
        <v>72</v>
      </c>
      <c r="D135">
        <f t="shared" si="2"/>
        <v>6</v>
      </c>
    </row>
    <row r="136" spans="1:4" x14ac:dyDescent="0.25">
      <c r="D136" t="str">
        <f t="shared" si="2"/>
        <v/>
      </c>
    </row>
    <row r="137" spans="1:4" x14ac:dyDescent="0.25">
      <c r="B137" s="1">
        <v>1</v>
      </c>
      <c r="C137" t="s">
        <v>14</v>
      </c>
      <c r="D137" t="str">
        <f t="shared" si="2"/>
        <v/>
      </c>
    </row>
    <row r="138" spans="1:4" x14ac:dyDescent="0.25">
      <c r="D138" t="str">
        <f t="shared" si="2"/>
        <v/>
      </c>
    </row>
    <row r="139" spans="1:4" x14ac:dyDescent="0.25">
      <c r="A139" t="s">
        <v>73</v>
      </c>
      <c r="D139">
        <f t="shared" si="2"/>
        <v>13</v>
      </c>
    </row>
    <row r="140" spans="1:4" x14ac:dyDescent="0.25">
      <c r="D140" t="str">
        <f t="shared" si="2"/>
        <v/>
      </c>
    </row>
    <row r="141" spans="1:4" x14ac:dyDescent="0.25">
      <c r="B141" s="1">
        <v>1</v>
      </c>
      <c r="C141" t="s">
        <v>38</v>
      </c>
      <c r="D141" t="str">
        <f t="shared" si="2"/>
        <v/>
      </c>
    </row>
    <row r="142" spans="1:4" x14ac:dyDescent="0.25">
      <c r="D142" t="str">
        <f t="shared" si="2"/>
        <v/>
      </c>
    </row>
    <row r="143" spans="1:4" x14ac:dyDescent="0.25">
      <c r="A143" t="s">
        <v>74</v>
      </c>
      <c r="D143">
        <f t="shared" si="2"/>
        <v>9</v>
      </c>
    </row>
    <row r="144" spans="1:4" x14ac:dyDescent="0.25">
      <c r="D144" t="str">
        <f t="shared" si="2"/>
        <v/>
      </c>
    </row>
    <row r="145" spans="1:4" x14ac:dyDescent="0.25">
      <c r="B145" s="1">
        <v>1</v>
      </c>
      <c r="C145" t="s">
        <v>75</v>
      </c>
      <c r="D145" t="str">
        <f t="shared" si="2"/>
        <v/>
      </c>
    </row>
    <row r="146" spans="1:4" x14ac:dyDescent="0.25">
      <c r="D146" t="str">
        <f t="shared" si="2"/>
        <v/>
      </c>
    </row>
    <row r="147" spans="1:4" x14ac:dyDescent="0.25">
      <c r="A147" t="s">
        <v>76</v>
      </c>
      <c r="D147">
        <f t="shared" si="2"/>
        <v>55</v>
      </c>
    </row>
    <row r="148" spans="1:4" x14ac:dyDescent="0.25">
      <c r="D148" t="str">
        <f t="shared" si="2"/>
        <v/>
      </c>
    </row>
    <row r="149" spans="1:4" x14ac:dyDescent="0.25">
      <c r="B149" s="1">
        <v>1</v>
      </c>
      <c r="C149" t="s">
        <v>49</v>
      </c>
      <c r="D149" t="str">
        <f t="shared" si="2"/>
        <v/>
      </c>
    </row>
    <row r="150" spans="1:4" x14ac:dyDescent="0.25">
      <c r="D150" t="str">
        <f t="shared" si="2"/>
        <v/>
      </c>
    </row>
    <row r="151" spans="1:4" x14ac:dyDescent="0.25">
      <c r="A151" t="s">
        <v>77</v>
      </c>
      <c r="D151">
        <f t="shared" si="2"/>
        <v>63</v>
      </c>
    </row>
    <row r="152" spans="1:4" x14ac:dyDescent="0.25">
      <c r="D152" t="str">
        <f t="shared" si="2"/>
        <v/>
      </c>
    </row>
    <row r="153" spans="1:4" x14ac:dyDescent="0.25">
      <c r="B153" s="1">
        <v>0.502</v>
      </c>
      <c r="C153" t="s">
        <v>61</v>
      </c>
      <c r="D153" t="str">
        <f t="shared" si="2"/>
        <v/>
      </c>
    </row>
    <row r="154" spans="1:4" x14ac:dyDescent="0.25">
      <c r="B154" s="1">
        <v>0.497</v>
      </c>
      <c r="C154" t="s">
        <v>50</v>
      </c>
      <c r="D154" t="str">
        <f t="shared" si="2"/>
        <v/>
      </c>
    </row>
    <row r="155" spans="1:4" x14ac:dyDescent="0.25">
      <c r="D155" t="str">
        <f t="shared" si="2"/>
        <v/>
      </c>
    </row>
    <row r="156" spans="1:4" x14ac:dyDescent="0.25">
      <c r="A156" t="s">
        <v>78</v>
      </c>
      <c r="D156">
        <f t="shared" si="2"/>
        <v>4</v>
      </c>
    </row>
    <row r="157" spans="1:4" x14ac:dyDescent="0.25">
      <c r="D157" t="str">
        <f t="shared" si="2"/>
        <v/>
      </c>
    </row>
    <row r="158" spans="1:4" x14ac:dyDescent="0.25">
      <c r="B158" s="1">
        <v>1</v>
      </c>
      <c r="C158" t="s">
        <v>61</v>
      </c>
      <c r="D158" t="str">
        <f t="shared" si="2"/>
        <v/>
      </c>
    </row>
    <row r="159" spans="1:4" x14ac:dyDescent="0.25">
      <c r="D159" t="str">
        <f t="shared" si="2"/>
        <v/>
      </c>
    </row>
    <row r="160" spans="1:4" x14ac:dyDescent="0.25">
      <c r="A160" t="s">
        <v>79</v>
      </c>
      <c r="D160">
        <f t="shared" si="2"/>
        <v>782</v>
      </c>
    </row>
    <row r="161" spans="1:4" x14ac:dyDescent="0.25">
      <c r="D161" t="str">
        <f t="shared" si="2"/>
        <v/>
      </c>
    </row>
    <row r="162" spans="1:4" x14ac:dyDescent="0.25">
      <c r="B162" s="1">
        <v>0.99</v>
      </c>
      <c r="C162" t="s">
        <v>61</v>
      </c>
      <c r="D162" t="str">
        <f t="shared" si="2"/>
        <v/>
      </c>
    </row>
    <row r="163" spans="1:4" x14ac:dyDescent="0.25">
      <c r="B163" s="1">
        <v>8.9999999999999993E-3</v>
      </c>
      <c r="C163" t="s">
        <v>50</v>
      </c>
      <c r="D163" t="str">
        <f t="shared" si="2"/>
        <v/>
      </c>
    </row>
    <row r="164" spans="1:4" x14ac:dyDescent="0.25">
      <c r="D164" t="str">
        <f t="shared" si="2"/>
        <v/>
      </c>
    </row>
    <row r="165" spans="1:4" x14ac:dyDescent="0.25">
      <c r="A165" t="s">
        <v>80</v>
      </c>
      <c r="D165">
        <f t="shared" si="2"/>
        <v>4</v>
      </c>
    </row>
    <row r="166" spans="1:4" x14ac:dyDescent="0.25">
      <c r="D166" t="str">
        <f t="shared" si="2"/>
        <v/>
      </c>
    </row>
    <row r="167" spans="1:4" x14ac:dyDescent="0.25">
      <c r="B167" s="1">
        <v>1</v>
      </c>
      <c r="C167" t="s">
        <v>14</v>
      </c>
      <c r="D167" t="str">
        <f t="shared" si="2"/>
        <v/>
      </c>
    </row>
    <row r="168" spans="1:4" x14ac:dyDescent="0.25">
      <c r="D168" t="str">
        <f t="shared" si="2"/>
        <v/>
      </c>
    </row>
    <row r="169" spans="1:4" x14ac:dyDescent="0.25">
      <c r="A169" t="s">
        <v>81</v>
      </c>
      <c r="D169">
        <f t="shared" si="2"/>
        <v>167</v>
      </c>
    </row>
    <row r="170" spans="1:4" x14ac:dyDescent="0.25">
      <c r="D170" t="str">
        <f t="shared" si="2"/>
        <v/>
      </c>
    </row>
    <row r="171" spans="1:4" x14ac:dyDescent="0.25">
      <c r="B171" s="1">
        <v>0.98699999999999999</v>
      </c>
      <c r="C171" t="s">
        <v>82</v>
      </c>
      <c r="D171" t="str">
        <f t="shared" si="2"/>
        <v/>
      </c>
    </row>
    <row r="172" spans="1:4" x14ac:dyDescent="0.25">
      <c r="B172" s="1">
        <v>1.2E-2</v>
      </c>
      <c r="C172" t="s">
        <v>52</v>
      </c>
      <c r="D172" t="str">
        <f t="shared" si="2"/>
        <v/>
      </c>
    </row>
    <row r="173" spans="1:4" x14ac:dyDescent="0.25">
      <c r="D173" t="str">
        <f t="shared" si="2"/>
        <v/>
      </c>
    </row>
    <row r="174" spans="1:4" x14ac:dyDescent="0.25">
      <c r="A174" t="s">
        <v>83</v>
      </c>
      <c r="D174">
        <f t="shared" si="2"/>
        <v>25</v>
      </c>
    </row>
    <row r="175" spans="1:4" x14ac:dyDescent="0.25">
      <c r="D175" t="str">
        <f t="shared" si="2"/>
        <v/>
      </c>
    </row>
    <row r="176" spans="1:4" x14ac:dyDescent="0.25">
      <c r="B176" s="1">
        <v>1</v>
      </c>
      <c r="C176" t="s">
        <v>61</v>
      </c>
      <c r="D176" t="str">
        <f t="shared" si="2"/>
        <v/>
      </c>
    </row>
    <row r="177" spans="1:4" x14ac:dyDescent="0.25">
      <c r="D177" t="str">
        <f t="shared" si="2"/>
        <v/>
      </c>
    </row>
    <row r="178" spans="1:4" x14ac:dyDescent="0.25">
      <c r="A178" t="s">
        <v>84</v>
      </c>
      <c r="D178">
        <f t="shared" si="2"/>
        <v>90</v>
      </c>
    </row>
    <row r="179" spans="1:4" x14ac:dyDescent="0.25">
      <c r="D179" t="str">
        <f t="shared" si="2"/>
        <v/>
      </c>
    </row>
    <row r="180" spans="1:4" x14ac:dyDescent="0.25">
      <c r="B180" s="1">
        <v>1</v>
      </c>
      <c r="C180" t="s">
        <v>50</v>
      </c>
      <c r="D180" t="str">
        <f t="shared" si="2"/>
        <v/>
      </c>
    </row>
    <row r="181" spans="1:4" x14ac:dyDescent="0.25">
      <c r="D181" t="str">
        <f t="shared" si="2"/>
        <v/>
      </c>
    </row>
    <row r="182" spans="1:4" x14ac:dyDescent="0.25">
      <c r="A182" t="s">
        <v>85</v>
      </c>
      <c r="D182">
        <f t="shared" si="2"/>
        <v>98</v>
      </c>
    </row>
    <row r="183" spans="1:4" x14ac:dyDescent="0.25">
      <c r="D183" t="str">
        <f t="shared" si="2"/>
        <v/>
      </c>
    </row>
    <row r="184" spans="1:4" x14ac:dyDescent="0.25">
      <c r="B184" s="1">
        <v>0.97299999999999998</v>
      </c>
      <c r="C184" t="s">
        <v>50</v>
      </c>
      <c r="D184" t="str">
        <f t="shared" si="2"/>
        <v/>
      </c>
    </row>
    <row r="185" spans="1:4" x14ac:dyDescent="0.25">
      <c r="B185" s="1">
        <v>2.5999999999999999E-2</v>
      </c>
      <c r="C185" t="s">
        <v>52</v>
      </c>
      <c r="D185" t="str">
        <f t="shared" si="2"/>
        <v/>
      </c>
    </row>
    <row r="186" spans="1:4" x14ac:dyDescent="0.25">
      <c r="D186" t="str">
        <f t="shared" si="2"/>
        <v/>
      </c>
    </row>
    <row r="187" spans="1:4" x14ac:dyDescent="0.25">
      <c r="A187" t="s">
        <v>86</v>
      </c>
      <c r="D187">
        <f t="shared" si="2"/>
        <v>29</v>
      </c>
    </row>
    <row r="188" spans="1:4" x14ac:dyDescent="0.25">
      <c r="D188" t="str">
        <f t="shared" si="2"/>
        <v/>
      </c>
    </row>
    <row r="189" spans="1:4" x14ac:dyDescent="0.25">
      <c r="B189" s="1">
        <v>1</v>
      </c>
      <c r="C189" t="s">
        <v>38</v>
      </c>
      <c r="D189" t="str">
        <f t="shared" si="2"/>
        <v/>
      </c>
    </row>
    <row r="190" spans="1:4" x14ac:dyDescent="0.25">
      <c r="D190" t="str">
        <f t="shared" si="2"/>
        <v/>
      </c>
    </row>
    <row r="191" spans="1:4" x14ac:dyDescent="0.25">
      <c r="A191" t="s">
        <v>87</v>
      </c>
      <c r="D191">
        <f t="shared" si="2"/>
        <v>14</v>
      </c>
    </row>
    <row r="192" spans="1:4" x14ac:dyDescent="0.25">
      <c r="D192" t="str">
        <f t="shared" si="2"/>
        <v/>
      </c>
    </row>
    <row r="193" spans="1:4" x14ac:dyDescent="0.25">
      <c r="B193" s="1">
        <v>1</v>
      </c>
      <c r="C193" t="s">
        <v>37</v>
      </c>
      <c r="D193" t="str">
        <f t="shared" si="2"/>
        <v/>
      </c>
    </row>
    <row r="194" spans="1:4" x14ac:dyDescent="0.25">
      <c r="D194" t="str">
        <f t="shared" ref="D194:D257" si="3">IFERROR(HLOOKUP($A194,$E$2:$JW$3,2,FALSE),"")</f>
        <v/>
      </c>
    </row>
    <row r="195" spans="1:4" x14ac:dyDescent="0.25">
      <c r="A195" t="s">
        <v>88</v>
      </c>
      <c r="D195">
        <f t="shared" si="3"/>
        <v>57</v>
      </c>
    </row>
    <row r="196" spans="1:4" x14ac:dyDescent="0.25">
      <c r="D196" t="str">
        <f t="shared" si="3"/>
        <v/>
      </c>
    </row>
    <row r="197" spans="1:4" x14ac:dyDescent="0.25">
      <c r="B197" s="1">
        <v>0.90500000000000003</v>
      </c>
      <c r="C197" t="s">
        <v>61</v>
      </c>
      <c r="D197" t="str">
        <f t="shared" si="3"/>
        <v/>
      </c>
    </row>
    <row r="198" spans="1:4" x14ac:dyDescent="0.25">
      <c r="B198" s="1">
        <v>9.4E-2</v>
      </c>
      <c r="C198" t="s">
        <v>49</v>
      </c>
      <c r="D198" t="str">
        <f t="shared" si="3"/>
        <v/>
      </c>
    </row>
    <row r="199" spans="1:4" x14ac:dyDescent="0.25">
      <c r="A199" t="s">
        <v>6</v>
      </c>
      <c r="B199" t="s">
        <v>89</v>
      </c>
      <c r="C199" t="s">
        <v>90</v>
      </c>
      <c r="D199" t="str">
        <f t="shared" si="3"/>
        <v/>
      </c>
    </row>
    <row r="200" spans="1:4" x14ac:dyDescent="0.25">
      <c r="A200" t="s">
        <v>91</v>
      </c>
      <c r="D200">
        <f t="shared" si="3"/>
        <v>4</v>
      </c>
    </row>
    <row r="201" spans="1:4" x14ac:dyDescent="0.25">
      <c r="D201" t="str">
        <f t="shared" si="3"/>
        <v/>
      </c>
    </row>
    <row r="202" spans="1:4" x14ac:dyDescent="0.25">
      <c r="B202" s="1">
        <v>1</v>
      </c>
      <c r="C202" t="s">
        <v>92</v>
      </c>
      <c r="D202" t="str">
        <f t="shared" si="3"/>
        <v/>
      </c>
    </row>
    <row r="203" spans="1:4" x14ac:dyDescent="0.25">
      <c r="A203" t="s">
        <v>6</v>
      </c>
      <c r="B203" t="s">
        <v>93</v>
      </c>
      <c r="C203" t="s">
        <v>94</v>
      </c>
      <c r="D203" t="str">
        <f t="shared" si="3"/>
        <v/>
      </c>
    </row>
    <row r="204" spans="1:4" x14ac:dyDescent="0.25">
      <c r="A204" t="s">
        <v>95</v>
      </c>
      <c r="D204">
        <f t="shared" si="3"/>
        <v>55</v>
      </c>
    </row>
    <row r="205" spans="1:4" x14ac:dyDescent="0.25">
      <c r="D205" t="str">
        <f t="shared" si="3"/>
        <v/>
      </c>
    </row>
    <row r="206" spans="1:4" x14ac:dyDescent="0.25">
      <c r="B206" s="1">
        <v>1</v>
      </c>
      <c r="C206" t="s">
        <v>92</v>
      </c>
      <c r="D206" t="str">
        <f t="shared" si="3"/>
        <v/>
      </c>
    </row>
    <row r="207" spans="1:4" x14ac:dyDescent="0.25">
      <c r="A207" t="s">
        <v>6</v>
      </c>
      <c r="B207" t="s">
        <v>96</v>
      </c>
      <c r="C207" t="s">
        <v>97</v>
      </c>
      <c r="D207" t="str">
        <f t="shared" si="3"/>
        <v/>
      </c>
    </row>
    <row r="208" spans="1:4" x14ac:dyDescent="0.25">
      <c r="A208" t="s">
        <v>98</v>
      </c>
      <c r="D208">
        <f t="shared" si="3"/>
        <v>3</v>
      </c>
    </row>
    <row r="209" spans="1:4" x14ac:dyDescent="0.25">
      <c r="D209" t="str">
        <f t="shared" si="3"/>
        <v/>
      </c>
    </row>
    <row r="210" spans="1:4" x14ac:dyDescent="0.25">
      <c r="B210" s="1">
        <v>1</v>
      </c>
      <c r="C210" t="s">
        <v>99</v>
      </c>
      <c r="D210" t="str">
        <f t="shared" si="3"/>
        <v/>
      </c>
    </row>
    <row r="211" spans="1:4" x14ac:dyDescent="0.25">
      <c r="D211" t="str">
        <f t="shared" si="3"/>
        <v/>
      </c>
    </row>
    <row r="212" spans="1:4" x14ac:dyDescent="0.25">
      <c r="A212" t="s">
        <v>100</v>
      </c>
      <c r="D212">
        <f t="shared" si="3"/>
        <v>2</v>
      </c>
    </row>
    <row r="213" spans="1:4" x14ac:dyDescent="0.25">
      <c r="D213" t="str">
        <f t="shared" si="3"/>
        <v/>
      </c>
    </row>
    <row r="214" spans="1:4" x14ac:dyDescent="0.25">
      <c r="B214" s="1">
        <v>1</v>
      </c>
      <c r="C214" t="s">
        <v>33</v>
      </c>
      <c r="D214" t="str">
        <f t="shared" si="3"/>
        <v/>
      </c>
    </row>
    <row r="215" spans="1:4" x14ac:dyDescent="0.25">
      <c r="D215" t="str">
        <f t="shared" si="3"/>
        <v/>
      </c>
    </row>
    <row r="216" spans="1:4" x14ac:dyDescent="0.25">
      <c r="A216" t="s">
        <v>101</v>
      </c>
      <c r="D216">
        <f t="shared" si="3"/>
        <v>318</v>
      </c>
    </row>
    <row r="217" spans="1:4" x14ac:dyDescent="0.25">
      <c r="D217" t="str">
        <f t="shared" si="3"/>
        <v/>
      </c>
    </row>
    <row r="218" spans="1:4" x14ac:dyDescent="0.25">
      <c r="B218" s="1">
        <v>0.96</v>
      </c>
      <c r="C218" t="s">
        <v>102</v>
      </c>
      <c r="D218" t="str">
        <f t="shared" si="3"/>
        <v/>
      </c>
    </row>
    <row r="219" spans="1:4" x14ac:dyDescent="0.25">
      <c r="B219" s="1">
        <v>3.9E-2</v>
      </c>
      <c r="C219" t="s">
        <v>14</v>
      </c>
      <c r="D219" t="str">
        <f t="shared" si="3"/>
        <v/>
      </c>
    </row>
    <row r="220" spans="1:4" x14ac:dyDescent="0.25">
      <c r="D220" t="str">
        <f t="shared" si="3"/>
        <v/>
      </c>
    </row>
    <row r="221" spans="1:4" x14ac:dyDescent="0.25">
      <c r="A221" t="s">
        <v>103</v>
      </c>
      <c r="D221">
        <f t="shared" si="3"/>
        <v>376</v>
      </c>
    </row>
    <row r="222" spans="1:4" x14ac:dyDescent="0.25">
      <c r="D222" t="str">
        <f t="shared" si="3"/>
        <v/>
      </c>
    </row>
    <row r="223" spans="1:4" x14ac:dyDescent="0.25">
      <c r="B223" s="1">
        <v>1</v>
      </c>
      <c r="C223" t="s">
        <v>104</v>
      </c>
      <c r="D223" t="str">
        <f t="shared" si="3"/>
        <v/>
      </c>
    </row>
    <row r="224" spans="1:4" x14ac:dyDescent="0.25">
      <c r="D224" t="str">
        <f t="shared" si="3"/>
        <v/>
      </c>
    </row>
    <row r="225" spans="1:4" x14ac:dyDescent="0.25">
      <c r="A225" t="s">
        <v>105</v>
      </c>
      <c r="D225">
        <f t="shared" si="3"/>
        <v>8</v>
      </c>
    </row>
    <row r="226" spans="1:4" x14ac:dyDescent="0.25">
      <c r="D226" t="str">
        <f t="shared" si="3"/>
        <v/>
      </c>
    </row>
    <row r="227" spans="1:4" x14ac:dyDescent="0.25">
      <c r="B227" s="1">
        <v>1</v>
      </c>
      <c r="C227" t="s">
        <v>106</v>
      </c>
      <c r="D227" t="str">
        <f t="shared" si="3"/>
        <v/>
      </c>
    </row>
    <row r="228" spans="1:4" x14ac:dyDescent="0.25">
      <c r="D228" t="str">
        <f t="shared" si="3"/>
        <v/>
      </c>
    </row>
    <row r="229" spans="1:4" x14ac:dyDescent="0.25">
      <c r="A229" t="s">
        <v>107</v>
      </c>
      <c r="D229">
        <f t="shared" si="3"/>
        <v>15</v>
      </c>
    </row>
    <row r="230" spans="1:4" x14ac:dyDescent="0.25">
      <c r="D230" t="str">
        <f t="shared" si="3"/>
        <v/>
      </c>
    </row>
    <row r="231" spans="1:4" x14ac:dyDescent="0.25">
      <c r="B231" s="1">
        <v>1</v>
      </c>
      <c r="C231" t="s">
        <v>108</v>
      </c>
      <c r="D231" t="str">
        <f t="shared" si="3"/>
        <v/>
      </c>
    </row>
    <row r="232" spans="1:4" x14ac:dyDescent="0.25">
      <c r="D232" t="str">
        <f t="shared" si="3"/>
        <v/>
      </c>
    </row>
    <row r="233" spans="1:4" x14ac:dyDescent="0.25">
      <c r="A233" t="s">
        <v>109</v>
      </c>
      <c r="D233">
        <f t="shared" si="3"/>
        <v>45</v>
      </c>
    </row>
    <row r="234" spans="1:4" x14ac:dyDescent="0.25">
      <c r="D234" t="str">
        <f t="shared" si="3"/>
        <v/>
      </c>
    </row>
    <row r="235" spans="1:4" x14ac:dyDescent="0.25">
      <c r="B235" s="1">
        <v>1</v>
      </c>
      <c r="C235" t="s">
        <v>108</v>
      </c>
      <c r="D235" t="str">
        <f t="shared" si="3"/>
        <v/>
      </c>
    </row>
    <row r="236" spans="1:4" x14ac:dyDescent="0.25">
      <c r="D236" t="str">
        <f t="shared" si="3"/>
        <v/>
      </c>
    </row>
    <row r="237" spans="1:4" x14ac:dyDescent="0.25">
      <c r="A237" s="2" t="s">
        <v>110</v>
      </c>
      <c r="D237">
        <f t="shared" si="3"/>
        <v>122</v>
      </c>
    </row>
    <row r="238" spans="1:4" x14ac:dyDescent="0.25">
      <c r="D238" t="str">
        <f t="shared" si="3"/>
        <v/>
      </c>
    </row>
    <row r="239" spans="1:4" x14ac:dyDescent="0.25">
      <c r="B239" s="1">
        <v>0.32800000000000001</v>
      </c>
      <c r="C239" t="s">
        <v>104</v>
      </c>
      <c r="D239" t="str">
        <f t="shared" si="3"/>
        <v/>
      </c>
    </row>
    <row r="240" spans="1:4" x14ac:dyDescent="0.25">
      <c r="B240" s="1">
        <v>0.67100000000000004</v>
      </c>
      <c r="C240" t="s">
        <v>35</v>
      </c>
      <c r="D240" t="str">
        <f t="shared" si="3"/>
        <v/>
      </c>
    </row>
    <row r="241" spans="1:4" x14ac:dyDescent="0.25">
      <c r="D241" t="str">
        <f t="shared" si="3"/>
        <v/>
      </c>
    </row>
    <row r="242" spans="1:4" x14ac:dyDescent="0.25">
      <c r="A242" t="s">
        <v>111</v>
      </c>
      <c r="D242">
        <f t="shared" si="3"/>
        <v>174</v>
      </c>
    </row>
    <row r="243" spans="1:4" x14ac:dyDescent="0.25">
      <c r="D243" t="str">
        <f t="shared" si="3"/>
        <v/>
      </c>
    </row>
    <row r="244" spans="1:4" x14ac:dyDescent="0.25">
      <c r="B244" s="1">
        <v>0.25600000000000001</v>
      </c>
      <c r="C244" t="s">
        <v>104</v>
      </c>
      <c r="D244" t="str">
        <f t="shared" si="3"/>
        <v/>
      </c>
    </row>
    <row r="245" spans="1:4" x14ac:dyDescent="0.25">
      <c r="B245" s="1">
        <v>0.74299999999999999</v>
      </c>
      <c r="C245" t="s">
        <v>35</v>
      </c>
      <c r="D245" t="str">
        <f t="shared" si="3"/>
        <v/>
      </c>
    </row>
    <row r="246" spans="1:4" x14ac:dyDescent="0.25">
      <c r="D246" t="str">
        <f t="shared" si="3"/>
        <v/>
      </c>
    </row>
    <row r="247" spans="1:4" x14ac:dyDescent="0.25">
      <c r="A247" t="s">
        <v>112</v>
      </c>
      <c r="D247">
        <f t="shared" si="3"/>
        <v>164</v>
      </c>
    </row>
    <row r="248" spans="1:4" x14ac:dyDescent="0.25">
      <c r="D248" t="str">
        <f t="shared" si="3"/>
        <v/>
      </c>
    </row>
    <row r="249" spans="1:4" x14ac:dyDescent="0.25">
      <c r="B249" s="1">
        <v>4.5999999999999999E-2</v>
      </c>
      <c r="C249" t="s">
        <v>113</v>
      </c>
      <c r="D249" t="str">
        <f t="shared" si="3"/>
        <v/>
      </c>
    </row>
    <row r="250" spans="1:4" x14ac:dyDescent="0.25">
      <c r="B250" s="1">
        <v>0.106</v>
      </c>
      <c r="C250" t="s">
        <v>114</v>
      </c>
      <c r="D250" t="str">
        <f t="shared" si="3"/>
        <v/>
      </c>
    </row>
    <row r="251" spans="1:4" x14ac:dyDescent="0.25">
      <c r="B251" s="1">
        <v>0.84699999999999998</v>
      </c>
      <c r="C251" t="s">
        <v>38</v>
      </c>
      <c r="D251" t="str">
        <f t="shared" si="3"/>
        <v/>
      </c>
    </row>
    <row r="252" spans="1:4" x14ac:dyDescent="0.25">
      <c r="D252" t="str">
        <f t="shared" si="3"/>
        <v/>
      </c>
    </row>
    <row r="253" spans="1:4" x14ac:dyDescent="0.25">
      <c r="A253" t="s">
        <v>115</v>
      </c>
      <c r="D253">
        <f t="shared" si="3"/>
        <v>168</v>
      </c>
    </row>
    <row r="254" spans="1:4" x14ac:dyDescent="0.25">
      <c r="D254" t="str">
        <f t="shared" si="3"/>
        <v/>
      </c>
    </row>
    <row r="255" spans="1:4" x14ac:dyDescent="0.25">
      <c r="B255" s="1">
        <v>1</v>
      </c>
      <c r="C255" t="s">
        <v>102</v>
      </c>
      <c r="D255" t="str">
        <f t="shared" si="3"/>
        <v/>
      </c>
    </row>
    <row r="256" spans="1:4" x14ac:dyDescent="0.25">
      <c r="D256" t="str">
        <f t="shared" si="3"/>
        <v/>
      </c>
    </row>
    <row r="257" spans="1:4" x14ac:dyDescent="0.25">
      <c r="A257" t="s">
        <v>116</v>
      </c>
      <c r="D257">
        <f t="shared" si="3"/>
        <v>2</v>
      </c>
    </row>
    <row r="258" spans="1:4" x14ac:dyDescent="0.25">
      <c r="D258" t="str">
        <f t="shared" ref="D258:D321" si="4">IFERROR(HLOOKUP($A258,$E$2:$JW$3,2,FALSE),"")</f>
        <v/>
      </c>
    </row>
    <row r="259" spans="1:4" x14ac:dyDescent="0.25">
      <c r="B259" s="1">
        <v>1</v>
      </c>
      <c r="C259" t="s">
        <v>117</v>
      </c>
      <c r="D259" t="str">
        <f t="shared" si="4"/>
        <v/>
      </c>
    </row>
    <row r="260" spans="1:4" x14ac:dyDescent="0.25">
      <c r="D260" t="str">
        <f t="shared" si="4"/>
        <v/>
      </c>
    </row>
    <row r="261" spans="1:4" x14ac:dyDescent="0.25">
      <c r="A261" s="2" t="s">
        <v>118</v>
      </c>
      <c r="D261">
        <f t="shared" si="4"/>
        <v>19</v>
      </c>
    </row>
    <row r="262" spans="1:4" x14ac:dyDescent="0.25">
      <c r="D262" t="str">
        <f t="shared" si="4"/>
        <v/>
      </c>
    </row>
    <row r="263" spans="1:4" x14ac:dyDescent="0.25">
      <c r="B263" s="1">
        <v>1</v>
      </c>
      <c r="C263" t="s">
        <v>75</v>
      </c>
      <c r="D263" t="str">
        <f t="shared" si="4"/>
        <v/>
      </c>
    </row>
    <row r="264" spans="1:4" x14ac:dyDescent="0.25">
      <c r="D264" t="str">
        <f t="shared" si="4"/>
        <v/>
      </c>
    </row>
    <row r="265" spans="1:4" x14ac:dyDescent="0.25">
      <c r="A265" t="s">
        <v>119</v>
      </c>
      <c r="D265">
        <f t="shared" si="4"/>
        <v>28</v>
      </c>
    </row>
    <row r="266" spans="1:4" x14ac:dyDescent="0.25">
      <c r="D266" t="str">
        <f t="shared" si="4"/>
        <v/>
      </c>
    </row>
    <row r="267" spans="1:4" x14ac:dyDescent="0.25">
      <c r="B267" s="1">
        <v>1</v>
      </c>
      <c r="C267" t="s">
        <v>104</v>
      </c>
      <c r="D267" t="str">
        <f t="shared" si="4"/>
        <v/>
      </c>
    </row>
    <row r="268" spans="1:4" x14ac:dyDescent="0.25">
      <c r="D268" t="str">
        <f t="shared" si="4"/>
        <v/>
      </c>
    </row>
    <row r="269" spans="1:4" x14ac:dyDescent="0.25">
      <c r="A269" t="s">
        <v>120</v>
      </c>
      <c r="D269">
        <f t="shared" si="4"/>
        <v>10</v>
      </c>
    </row>
    <row r="270" spans="1:4" x14ac:dyDescent="0.25">
      <c r="D270" t="str">
        <f t="shared" si="4"/>
        <v/>
      </c>
    </row>
    <row r="271" spans="1:4" x14ac:dyDescent="0.25">
      <c r="B271" s="1">
        <v>1</v>
      </c>
      <c r="C271" t="s">
        <v>106</v>
      </c>
      <c r="D271" t="str">
        <f t="shared" si="4"/>
        <v/>
      </c>
    </row>
    <row r="272" spans="1:4" x14ac:dyDescent="0.25">
      <c r="D272" t="str">
        <f t="shared" si="4"/>
        <v/>
      </c>
    </row>
    <row r="273" spans="1:4" x14ac:dyDescent="0.25">
      <c r="A273" t="s">
        <v>121</v>
      </c>
      <c r="D273">
        <f t="shared" si="4"/>
        <v>8</v>
      </c>
    </row>
    <row r="274" spans="1:4" x14ac:dyDescent="0.25">
      <c r="D274" t="str">
        <f t="shared" si="4"/>
        <v/>
      </c>
    </row>
    <row r="275" spans="1:4" x14ac:dyDescent="0.25">
      <c r="B275" s="1">
        <v>1</v>
      </c>
      <c r="C275" t="s">
        <v>106</v>
      </c>
      <c r="D275" t="str">
        <f t="shared" si="4"/>
        <v/>
      </c>
    </row>
    <row r="276" spans="1:4" x14ac:dyDescent="0.25">
      <c r="D276" t="str">
        <f t="shared" si="4"/>
        <v/>
      </c>
    </row>
    <row r="277" spans="1:4" x14ac:dyDescent="0.25">
      <c r="A277" t="s">
        <v>122</v>
      </c>
      <c r="D277">
        <f t="shared" si="4"/>
        <v>54</v>
      </c>
    </row>
    <row r="278" spans="1:4" x14ac:dyDescent="0.25">
      <c r="D278" t="str">
        <f t="shared" si="4"/>
        <v/>
      </c>
    </row>
    <row r="279" spans="1:4" x14ac:dyDescent="0.25">
      <c r="B279" s="1">
        <v>0.152</v>
      </c>
      <c r="C279" t="s">
        <v>99</v>
      </c>
      <c r="D279" t="str">
        <f t="shared" si="4"/>
        <v/>
      </c>
    </row>
    <row r="280" spans="1:4" x14ac:dyDescent="0.25">
      <c r="B280" s="1">
        <v>0.84699999999999998</v>
      </c>
      <c r="C280" t="s">
        <v>92</v>
      </c>
      <c r="D280" t="str">
        <f t="shared" si="4"/>
        <v/>
      </c>
    </row>
    <row r="281" spans="1:4" x14ac:dyDescent="0.25">
      <c r="A281" t="s">
        <v>6</v>
      </c>
      <c r="B281" t="s">
        <v>123</v>
      </c>
      <c r="C281" t="s">
        <v>124</v>
      </c>
      <c r="D281" t="str">
        <f t="shared" si="4"/>
        <v/>
      </c>
    </row>
    <row r="282" spans="1:4" x14ac:dyDescent="0.25">
      <c r="A282" t="s">
        <v>125</v>
      </c>
      <c r="D282">
        <f t="shared" si="4"/>
        <v>42</v>
      </c>
    </row>
    <row r="283" spans="1:4" x14ac:dyDescent="0.25">
      <c r="D283" t="str">
        <f t="shared" si="4"/>
        <v/>
      </c>
    </row>
    <row r="284" spans="1:4" x14ac:dyDescent="0.25">
      <c r="B284" s="1">
        <v>1</v>
      </c>
      <c r="C284" t="s">
        <v>126</v>
      </c>
      <c r="D284" t="str">
        <f t="shared" si="4"/>
        <v/>
      </c>
    </row>
    <row r="285" spans="1:4" x14ac:dyDescent="0.25">
      <c r="D285" t="str">
        <f t="shared" si="4"/>
        <v/>
      </c>
    </row>
    <row r="286" spans="1:4" x14ac:dyDescent="0.25">
      <c r="A286" t="s">
        <v>127</v>
      </c>
      <c r="D286">
        <f t="shared" si="4"/>
        <v>2410</v>
      </c>
    </row>
    <row r="287" spans="1:4" x14ac:dyDescent="0.25">
      <c r="D287" t="str">
        <f t="shared" si="4"/>
        <v/>
      </c>
    </row>
    <row r="288" spans="1:4" x14ac:dyDescent="0.25">
      <c r="B288" s="1">
        <v>2.7E-2</v>
      </c>
      <c r="C288" t="s">
        <v>128</v>
      </c>
      <c r="D288" t="str">
        <f t="shared" si="4"/>
        <v/>
      </c>
    </row>
    <row r="289" spans="2:4" x14ac:dyDescent="0.25">
      <c r="B289" s="1">
        <v>2.5999999999999999E-2</v>
      </c>
      <c r="C289" t="s">
        <v>35</v>
      </c>
      <c r="D289" t="str">
        <f t="shared" si="4"/>
        <v/>
      </c>
    </row>
    <row r="290" spans="2:4" x14ac:dyDescent="0.25">
      <c r="B290" s="1">
        <v>2.1000000000000001E-2</v>
      </c>
      <c r="C290" t="s">
        <v>126</v>
      </c>
      <c r="D290" t="str">
        <f t="shared" si="4"/>
        <v/>
      </c>
    </row>
    <row r="291" spans="2:4" x14ac:dyDescent="0.25">
      <c r="B291" s="1">
        <v>0.10100000000000001</v>
      </c>
      <c r="C291" t="s">
        <v>129</v>
      </c>
      <c r="D291" t="str">
        <f t="shared" si="4"/>
        <v/>
      </c>
    </row>
    <row r="292" spans="2:4" x14ac:dyDescent="0.25">
      <c r="B292" s="1">
        <v>2E-3</v>
      </c>
      <c r="C292" t="s">
        <v>46</v>
      </c>
      <c r="D292" t="str">
        <f t="shared" si="4"/>
        <v/>
      </c>
    </row>
    <row r="293" spans="2:4" x14ac:dyDescent="0.25">
      <c r="B293" s="1">
        <v>2E-3</v>
      </c>
      <c r="C293" t="s">
        <v>130</v>
      </c>
      <c r="D293" t="str">
        <f t="shared" si="4"/>
        <v/>
      </c>
    </row>
    <row r="294" spans="2:4" x14ac:dyDescent="0.25">
      <c r="B294" s="1">
        <v>3.1E-2</v>
      </c>
      <c r="C294" t="s">
        <v>131</v>
      </c>
      <c r="D294" t="str">
        <f t="shared" si="4"/>
        <v/>
      </c>
    </row>
    <row r="295" spans="2:4" x14ac:dyDescent="0.25">
      <c r="B295" s="1">
        <v>5.0000000000000001E-3</v>
      </c>
      <c r="C295" t="s">
        <v>132</v>
      </c>
      <c r="D295" t="str">
        <f t="shared" si="4"/>
        <v/>
      </c>
    </row>
    <row r="296" spans="2:4" x14ac:dyDescent="0.25">
      <c r="B296" s="1">
        <v>4.0000000000000001E-3</v>
      </c>
      <c r="C296" t="s">
        <v>18</v>
      </c>
      <c r="D296" t="str">
        <f t="shared" si="4"/>
        <v/>
      </c>
    </row>
    <row r="297" spans="2:4" x14ac:dyDescent="0.25">
      <c r="B297" s="1">
        <v>0.11899999999999999</v>
      </c>
      <c r="C297" t="s">
        <v>108</v>
      </c>
      <c r="D297" t="str">
        <f t="shared" si="4"/>
        <v/>
      </c>
    </row>
    <row r="298" spans="2:4" x14ac:dyDescent="0.25">
      <c r="B298" s="1">
        <v>7.0000000000000001E-3</v>
      </c>
      <c r="C298" t="s">
        <v>61</v>
      </c>
      <c r="D298" t="str">
        <f t="shared" si="4"/>
        <v/>
      </c>
    </row>
    <row r="299" spans="2:4" x14ac:dyDescent="0.25">
      <c r="B299" s="1">
        <v>8.9999999999999993E-3</v>
      </c>
      <c r="C299" t="s">
        <v>21</v>
      </c>
      <c r="D299" t="str">
        <f t="shared" si="4"/>
        <v/>
      </c>
    </row>
    <row r="300" spans="2:4" x14ac:dyDescent="0.25">
      <c r="B300" s="1">
        <v>1.2999999999999999E-2</v>
      </c>
      <c r="C300" t="s">
        <v>133</v>
      </c>
      <c r="D300" t="str">
        <f t="shared" si="4"/>
        <v/>
      </c>
    </row>
    <row r="301" spans="2:4" x14ac:dyDescent="0.25">
      <c r="B301" s="1">
        <v>2.1999999999999999E-2</v>
      </c>
      <c r="C301" t="s">
        <v>134</v>
      </c>
      <c r="D301" t="str">
        <f t="shared" si="4"/>
        <v/>
      </c>
    </row>
    <row r="302" spans="2:4" x14ac:dyDescent="0.25">
      <c r="B302" s="1">
        <v>0.23400000000000001</v>
      </c>
      <c r="C302" t="s">
        <v>135</v>
      </c>
      <c r="D302" t="str">
        <f t="shared" si="4"/>
        <v/>
      </c>
    </row>
    <row r="303" spans="2:4" x14ac:dyDescent="0.25">
      <c r="B303" s="1">
        <v>8.9999999999999993E-3</v>
      </c>
      <c r="C303" t="s">
        <v>136</v>
      </c>
      <c r="D303" t="str">
        <f t="shared" si="4"/>
        <v/>
      </c>
    </row>
    <row r="304" spans="2:4" x14ac:dyDescent="0.25">
      <c r="B304" s="1">
        <v>0.22500000000000001</v>
      </c>
      <c r="C304" t="s">
        <v>137</v>
      </c>
      <c r="D304" t="str">
        <f t="shared" si="4"/>
        <v/>
      </c>
    </row>
    <row r="305" spans="1:4" x14ac:dyDescent="0.25">
      <c r="B305" s="1">
        <v>2.1999999999999999E-2</v>
      </c>
      <c r="C305" t="s">
        <v>38</v>
      </c>
      <c r="D305" t="str">
        <f t="shared" si="4"/>
        <v/>
      </c>
    </row>
    <row r="306" spans="1:4" x14ac:dyDescent="0.25">
      <c r="B306" s="1">
        <v>0.10299999999999999</v>
      </c>
      <c r="C306" t="s">
        <v>75</v>
      </c>
      <c r="D306" t="str">
        <f t="shared" si="4"/>
        <v/>
      </c>
    </row>
    <row r="307" spans="1:4" x14ac:dyDescent="0.25">
      <c r="B307" s="1">
        <v>5.0000000000000001E-3</v>
      </c>
      <c r="C307" t="s">
        <v>138</v>
      </c>
      <c r="D307" t="str">
        <f t="shared" si="4"/>
        <v/>
      </c>
    </row>
    <row r="308" spans="1:4" x14ac:dyDescent="0.25">
      <c r="B308" s="1">
        <v>2E-3</v>
      </c>
      <c r="C308" t="s">
        <v>92</v>
      </c>
      <c r="D308" t="str">
        <f t="shared" si="4"/>
        <v/>
      </c>
    </row>
    <row r="309" spans="1:4" x14ac:dyDescent="0.25">
      <c r="A309" t="s">
        <v>6</v>
      </c>
      <c r="B309" t="s">
        <v>139</v>
      </c>
      <c r="C309" t="s">
        <v>140</v>
      </c>
      <c r="D309" t="str">
        <f t="shared" si="4"/>
        <v/>
      </c>
    </row>
    <row r="310" spans="1:4" x14ac:dyDescent="0.25">
      <c r="A310" t="s">
        <v>141</v>
      </c>
      <c r="D310">
        <f t="shared" si="4"/>
        <v>703</v>
      </c>
    </row>
    <row r="311" spans="1:4" x14ac:dyDescent="0.25">
      <c r="D311" t="str">
        <f t="shared" si="4"/>
        <v/>
      </c>
    </row>
    <row r="312" spans="1:4" x14ac:dyDescent="0.25">
      <c r="B312" s="1">
        <v>2.8000000000000001E-2</v>
      </c>
      <c r="C312" t="s">
        <v>104</v>
      </c>
      <c r="D312" t="str">
        <f t="shared" si="4"/>
        <v/>
      </c>
    </row>
    <row r="313" spans="1:4" x14ac:dyDescent="0.25">
      <c r="B313" s="1">
        <v>0.01</v>
      </c>
      <c r="C313" t="s">
        <v>35</v>
      </c>
      <c r="D313" t="str">
        <f t="shared" si="4"/>
        <v/>
      </c>
    </row>
    <row r="314" spans="1:4" x14ac:dyDescent="0.25">
      <c r="B314" s="1">
        <v>2.5999999999999999E-2</v>
      </c>
      <c r="C314" t="s">
        <v>129</v>
      </c>
      <c r="D314" t="str">
        <f t="shared" si="4"/>
        <v/>
      </c>
    </row>
    <row r="315" spans="1:4" x14ac:dyDescent="0.25">
      <c r="B315" s="1">
        <v>0.93400000000000005</v>
      </c>
      <c r="C315" t="s">
        <v>108</v>
      </c>
      <c r="D315" t="str">
        <f t="shared" si="4"/>
        <v/>
      </c>
    </row>
    <row r="316" spans="1:4" x14ac:dyDescent="0.25">
      <c r="D316" t="str">
        <f t="shared" si="4"/>
        <v/>
      </c>
    </row>
    <row r="317" spans="1:4" x14ac:dyDescent="0.25">
      <c r="A317" t="s">
        <v>142</v>
      </c>
      <c r="D317">
        <f t="shared" si="4"/>
        <v>12</v>
      </c>
    </row>
    <row r="318" spans="1:4" x14ac:dyDescent="0.25">
      <c r="D318" t="str">
        <f t="shared" si="4"/>
        <v/>
      </c>
    </row>
    <row r="319" spans="1:4" x14ac:dyDescent="0.25">
      <c r="B319" s="1">
        <v>1</v>
      </c>
      <c r="C319" t="s">
        <v>108</v>
      </c>
      <c r="D319" t="str">
        <f t="shared" si="4"/>
        <v/>
      </c>
    </row>
    <row r="320" spans="1:4" x14ac:dyDescent="0.25">
      <c r="D320" t="str">
        <f t="shared" si="4"/>
        <v/>
      </c>
    </row>
    <row r="321" spans="1:4" x14ac:dyDescent="0.25">
      <c r="A321" t="s">
        <v>143</v>
      </c>
      <c r="D321">
        <f t="shared" si="4"/>
        <v>40</v>
      </c>
    </row>
    <row r="322" spans="1:4" x14ac:dyDescent="0.25">
      <c r="D322" t="str">
        <f t="shared" ref="D322:D385" si="5">IFERROR(HLOOKUP($A322,$E$2:$JW$3,2,FALSE),"")</f>
        <v/>
      </c>
    </row>
    <row r="323" spans="1:4" x14ac:dyDescent="0.25">
      <c r="B323" s="1">
        <v>1</v>
      </c>
      <c r="C323" t="s">
        <v>104</v>
      </c>
      <c r="D323" t="str">
        <f t="shared" si="5"/>
        <v/>
      </c>
    </row>
    <row r="324" spans="1:4" x14ac:dyDescent="0.25">
      <c r="D324" t="str">
        <f t="shared" si="5"/>
        <v/>
      </c>
    </row>
    <row r="325" spans="1:4" x14ac:dyDescent="0.25">
      <c r="A325" t="s">
        <v>144</v>
      </c>
      <c r="D325">
        <f t="shared" si="5"/>
        <v>446</v>
      </c>
    </row>
    <row r="326" spans="1:4" x14ac:dyDescent="0.25">
      <c r="D326" t="str">
        <f t="shared" si="5"/>
        <v/>
      </c>
    </row>
    <row r="327" spans="1:4" x14ac:dyDescent="0.25">
      <c r="B327" s="1">
        <v>7.0000000000000001E-3</v>
      </c>
      <c r="C327" t="s">
        <v>145</v>
      </c>
      <c r="D327" t="str">
        <f t="shared" si="5"/>
        <v/>
      </c>
    </row>
    <row r="328" spans="1:4" x14ac:dyDescent="0.25">
      <c r="B328" s="1">
        <v>3.5999999999999997E-2</v>
      </c>
      <c r="C328" t="s">
        <v>35</v>
      </c>
      <c r="D328" t="str">
        <f t="shared" si="5"/>
        <v/>
      </c>
    </row>
    <row r="329" spans="1:4" x14ac:dyDescent="0.25">
      <c r="B329" s="1">
        <v>0.69299999999999995</v>
      </c>
      <c r="C329" t="s">
        <v>129</v>
      </c>
      <c r="D329" t="str">
        <f t="shared" si="5"/>
        <v/>
      </c>
    </row>
    <row r="330" spans="1:4" x14ac:dyDescent="0.25">
      <c r="B330" s="1">
        <v>2.8000000000000001E-2</v>
      </c>
      <c r="C330" t="s">
        <v>108</v>
      </c>
      <c r="D330" t="str">
        <f t="shared" si="5"/>
        <v/>
      </c>
    </row>
    <row r="331" spans="1:4" x14ac:dyDescent="0.25">
      <c r="B331" s="1">
        <v>3.3000000000000002E-2</v>
      </c>
      <c r="C331" t="s">
        <v>21</v>
      </c>
      <c r="D331" t="str">
        <f t="shared" si="5"/>
        <v/>
      </c>
    </row>
    <row r="332" spans="1:4" x14ac:dyDescent="0.25">
      <c r="B332" s="1">
        <v>5.0999999999999997E-2</v>
      </c>
      <c r="C332" t="s">
        <v>133</v>
      </c>
      <c r="D332" t="str">
        <f t="shared" si="5"/>
        <v/>
      </c>
    </row>
    <row r="333" spans="1:4" x14ac:dyDescent="0.25">
      <c r="B333" s="1">
        <v>1.7999999999999999E-2</v>
      </c>
      <c r="C333" t="s">
        <v>134</v>
      </c>
      <c r="D333" t="str">
        <f t="shared" si="5"/>
        <v/>
      </c>
    </row>
    <row r="334" spans="1:4" x14ac:dyDescent="0.25">
      <c r="B334" s="1">
        <v>1.4999999999999999E-2</v>
      </c>
      <c r="C334" t="s">
        <v>23</v>
      </c>
      <c r="D334" t="str">
        <f t="shared" si="5"/>
        <v/>
      </c>
    </row>
    <row r="335" spans="1:4" x14ac:dyDescent="0.25">
      <c r="B335" s="1">
        <v>0.105</v>
      </c>
      <c r="C335" t="s">
        <v>75</v>
      </c>
      <c r="D335" t="str">
        <f t="shared" si="5"/>
        <v/>
      </c>
    </row>
    <row r="336" spans="1:4" x14ac:dyDescent="0.25">
      <c r="B336" s="1">
        <v>0.01</v>
      </c>
      <c r="C336" t="s">
        <v>138</v>
      </c>
      <c r="D336" t="str">
        <f t="shared" si="5"/>
        <v/>
      </c>
    </row>
    <row r="337" spans="1:4" x14ac:dyDescent="0.25">
      <c r="D337" t="str">
        <f t="shared" si="5"/>
        <v/>
      </c>
    </row>
    <row r="338" spans="1:4" x14ac:dyDescent="0.25">
      <c r="A338" t="s">
        <v>146</v>
      </c>
      <c r="D338">
        <f t="shared" si="5"/>
        <v>23</v>
      </c>
    </row>
    <row r="339" spans="1:4" x14ac:dyDescent="0.25">
      <c r="D339" t="str">
        <f t="shared" si="5"/>
        <v/>
      </c>
    </row>
    <row r="340" spans="1:4" x14ac:dyDescent="0.25">
      <c r="B340" s="1">
        <v>1</v>
      </c>
      <c r="C340" t="s">
        <v>108</v>
      </c>
      <c r="D340" t="str">
        <f t="shared" si="5"/>
        <v/>
      </c>
    </row>
    <row r="341" spans="1:4" x14ac:dyDescent="0.25">
      <c r="D341" t="str">
        <f t="shared" si="5"/>
        <v/>
      </c>
    </row>
    <row r="342" spans="1:4" x14ac:dyDescent="0.25">
      <c r="A342" t="s">
        <v>147</v>
      </c>
      <c r="D342">
        <f t="shared" si="5"/>
        <v>66</v>
      </c>
    </row>
    <row r="343" spans="1:4" x14ac:dyDescent="0.25">
      <c r="D343" t="str">
        <f t="shared" si="5"/>
        <v/>
      </c>
    </row>
    <row r="344" spans="1:4" x14ac:dyDescent="0.25">
      <c r="B344" s="1">
        <v>0.73099999999999998</v>
      </c>
      <c r="C344" t="s">
        <v>10</v>
      </c>
      <c r="D344" t="str">
        <f t="shared" si="5"/>
        <v/>
      </c>
    </row>
    <row r="345" spans="1:4" x14ac:dyDescent="0.25">
      <c r="B345" s="1">
        <v>0.26800000000000002</v>
      </c>
      <c r="C345" t="s">
        <v>117</v>
      </c>
      <c r="D345" t="str">
        <f t="shared" si="5"/>
        <v/>
      </c>
    </row>
    <row r="346" spans="1:4" x14ac:dyDescent="0.25">
      <c r="D346" t="str">
        <f t="shared" si="5"/>
        <v/>
      </c>
    </row>
    <row r="347" spans="1:4" x14ac:dyDescent="0.25">
      <c r="A347" t="s">
        <v>148</v>
      </c>
      <c r="D347">
        <f t="shared" si="5"/>
        <v>303</v>
      </c>
    </row>
    <row r="348" spans="1:4" x14ac:dyDescent="0.25">
      <c r="D348" t="str">
        <f t="shared" si="5"/>
        <v/>
      </c>
    </row>
    <row r="349" spans="1:4" x14ac:dyDescent="0.25">
      <c r="B349" s="1">
        <v>0.124</v>
      </c>
      <c r="C349" t="s">
        <v>129</v>
      </c>
      <c r="D349" t="str">
        <f t="shared" si="5"/>
        <v/>
      </c>
    </row>
    <row r="350" spans="1:4" x14ac:dyDescent="0.25">
      <c r="B350" s="1">
        <v>0.875</v>
      </c>
      <c r="C350" t="s">
        <v>75</v>
      </c>
      <c r="D350" t="str">
        <f t="shared" si="5"/>
        <v/>
      </c>
    </row>
    <row r="351" spans="1:4" x14ac:dyDescent="0.25">
      <c r="D351" t="str">
        <f t="shared" si="5"/>
        <v/>
      </c>
    </row>
    <row r="352" spans="1:4" x14ac:dyDescent="0.25">
      <c r="A352" t="s">
        <v>149</v>
      </c>
      <c r="D352">
        <f t="shared" si="5"/>
        <v>559</v>
      </c>
    </row>
    <row r="353" spans="1:4" x14ac:dyDescent="0.25">
      <c r="D353" t="str">
        <f t="shared" si="5"/>
        <v/>
      </c>
    </row>
    <row r="354" spans="1:4" x14ac:dyDescent="0.25">
      <c r="B354" s="1">
        <v>1.4999999999999999E-2</v>
      </c>
      <c r="C354" t="s">
        <v>128</v>
      </c>
      <c r="D354" t="str">
        <f t="shared" si="5"/>
        <v/>
      </c>
    </row>
    <row r="355" spans="1:4" x14ac:dyDescent="0.25">
      <c r="B355" s="1">
        <v>9.2999999999999999E-2</v>
      </c>
      <c r="C355" t="s">
        <v>35</v>
      </c>
      <c r="D355" t="str">
        <f t="shared" si="5"/>
        <v/>
      </c>
    </row>
    <row r="356" spans="1:4" x14ac:dyDescent="0.25">
      <c r="B356" s="1">
        <v>0.01</v>
      </c>
      <c r="C356" t="s">
        <v>129</v>
      </c>
      <c r="D356" t="str">
        <f t="shared" si="5"/>
        <v/>
      </c>
    </row>
    <row r="357" spans="1:4" x14ac:dyDescent="0.25">
      <c r="B357" s="1">
        <v>4.0000000000000001E-3</v>
      </c>
      <c r="C357" t="s">
        <v>46</v>
      </c>
      <c r="D357" t="str">
        <f t="shared" si="5"/>
        <v/>
      </c>
    </row>
    <row r="358" spans="1:4" x14ac:dyDescent="0.25">
      <c r="B358" s="1">
        <v>8.0000000000000002E-3</v>
      </c>
      <c r="C358" t="s">
        <v>131</v>
      </c>
      <c r="D358" t="str">
        <f t="shared" si="5"/>
        <v/>
      </c>
    </row>
    <row r="359" spans="1:4" x14ac:dyDescent="0.25">
      <c r="B359" s="1">
        <v>2.3E-2</v>
      </c>
      <c r="C359" t="s">
        <v>132</v>
      </c>
      <c r="D359" t="str">
        <f t="shared" si="5"/>
        <v/>
      </c>
    </row>
    <row r="360" spans="1:4" x14ac:dyDescent="0.25">
      <c r="B360" s="1">
        <v>2.4E-2</v>
      </c>
      <c r="C360" t="s">
        <v>18</v>
      </c>
      <c r="D360" t="str">
        <f t="shared" si="5"/>
        <v/>
      </c>
    </row>
    <row r="361" spans="1:4" x14ac:dyDescent="0.25">
      <c r="B361" s="1">
        <v>0.42899999999999999</v>
      </c>
      <c r="C361" t="s">
        <v>108</v>
      </c>
      <c r="D361" t="str">
        <f t="shared" si="5"/>
        <v/>
      </c>
    </row>
    <row r="362" spans="1:4" x14ac:dyDescent="0.25">
      <c r="B362" s="1">
        <v>4.2999999999999997E-2</v>
      </c>
      <c r="C362" t="s">
        <v>61</v>
      </c>
      <c r="D362" t="str">
        <f t="shared" si="5"/>
        <v/>
      </c>
    </row>
    <row r="363" spans="1:4" x14ac:dyDescent="0.25">
      <c r="B363" s="1">
        <v>7.6999999999999999E-2</v>
      </c>
      <c r="C363" t="s">
        <v>38</v>
      </c>
      <c r="D363" t="str">
        <f t="shared" si="5"/>
        <v/>
      </c>
    </row>
    <row r="364" spans="1:4" x14ac:dyDescent="0.25">
      <c r="B364" s="1">
        <v>0.23499999999999999</v>
      </c>
      <c r="C364" t="s">
        <v>75</v>
      </c>
      <c r="D364" t="str">
        <f t="shared" si="5"/>
        <v/>
      </c>
    </row>
    <row r="365" spans="1:4" x14ac:dyDescent="0.25">
      <c r="B365" s="1">
        <v>3.1E-2</v>
      </c>
      <c r="C365" t="s">
        <v>138</v>
      </c>
      <c r="D365" t="str">
        <f t="shared" si="5"/>
        <v/>
      </c>
    </row>
    <row r="366" spans="1:4" x14ac:dyDescent="0.25">
      <c r="D366" t="str">
        <f t="shared" si="5"/>
        <v/>
      </c>
    </row>
    <row r="367" spans="1:4" x14ac:dyDescent="0.25">
      <c r="A367" t="s">
        <v>150</v>
      </c>
      <c r="D367">
        <f t="shared" si="5"/>
        <v>2624</v>
      </c>
    </row>
    <row r="368" spans="1:4" x14ac:dyDescent="0.25">
      <c r="D368" t="str">
        <f t="shared" si="5"/>
        <v/>
      </c>
    </row>
    <row r="369" spans="1:4" x14ac:dyDescent="0.25">
      <c r="B369" s="1">
        <v>0</v>
      </c>
      <c r="C369" t="s">
        <v>35</v>
      </c>
      <c r="D369" t="str">
        <f t="shared" si="5"/>
        <v/>
      </c>
    </row>
    <row r="370" spans="1:4" x14ac:dyDescent="0.25">
      <c r="B370" s="1">
        <v>1E-3</v>
      </c>
      <c r="C370" t="s">
        <v>129</v>
      </c>
      <c r="D370" t="str">
        <f t="shared" si="5"/>
        <v/>
      </c>
    </row>
    <row r="371" spans="1:4" x14ac:dyDescent="0.25">
      <c r="B371" s="1">
        <v>0.98899999999999999</v>
      </c>
      <c r="C371" t="s">
        <v>108</v>
      </c>
      <c r="D371" t="str">
        <f t="shared" si="5"/>
        <v/>
      </c>
    </row>
    <row r="372" spans="1:4" x14ac:dyDescent="0.25">
      <c r="B372" s="1">
        <v>8.0000000000000002E-3</v>
      </c>
      <c r="C372" t="s">
        <v>75</v>
      </c>
      <c r="D372" t="str">
        <f t="shared" si="5"/>
        <v/>
      </c>
    </row>
    <row r="373" spans="1:4" x14ac:dyDescent="0.25">
      <c r="D373" t="str">
        <f t="shared" si="5"/>
        <v/>
      </c>
    </row>
    <row r="374" spans="1:4" x14ac:dyDescent="0.25">
      <c r="A374" t="s">
        <v>151</v>
      </c>
      <c r="D374">
        <f t="shared" si="5"/>
        <v>3564</v>
      </c>
    </row>
    <row r="375" spans="1:4" x14ac:dyDescent="0.25">
      <c r="D375" t="str">
        <f t="shared" si="5"/>
        <v/>
      </c>
    </row>
    <row r="376" spans="1:4" x14ac:dyDescent="0.25">
      <c r="B376" s="1">
        <v>1.7999999999999999E-2</v>
      </c>
      <c r="C376" t="s">
        <v>104</v>
      </c>
      <c r="D376" t="str">
        <f t="shared" si="5"/>
        <v/>
      </c>
    </row>
    <row r="377" spans="1:4" x14ac:dyDescent="0.25">
      <c r="B377" s="1">
        <v>3.4000000000000002E-2</v>
      </c>
      <c r="C377" t="s">
        <v>128</v>
      </c>
      <c r="D377" t="str">
        <f t="shared" si="5"/>
        <v/>
      </c>
    </row>
    <row r="378" spans="1:4" x14ac:dyDescent="0.25">
      <c r="B378" s="1">
        <v>0.14599999999999999</v>
      </c>
      <c r="C378" t="s">
        <v>35</v>
      </c>
      <c r="D378" t="str">
        <f t="shared" si="5"/>
        <v/>
      </c>
    </row>
    <row r="379" spans="1:4" x14ac:dyDescent="0.25">
      <c r="B379" s="1">
        <v>5.6000000000000001E-2</v>
      </c>
      <c r="C379" t="s">
        <v>129</v>
      </c>
      <c r="D379" t="str">
        <f t="shared" si="5"/>
        <v/>
      </c>
    </row>
    <row r="380" spans="1:4" x14ac:dyDescent="0.25">
      <c r="B380" s="1">
        <v>8.9999999999999993E-3</v>
      </c>
      <c r="C380" t="s">
        <v>46</v>
      </c>
      <c r="D380" t="str">
        <f t="shared" si="5"/>
        <v/>
      </c>
    </row>
    <row r="381" spans="1:4" x14ac:dyDescent="0.25">
      <c r="B381" s="1">
        <v>2E-3</v>
      </c>
      <c r="C381" t="s">
        <v>131</v>
      </c>
      <c r="D381" t="str">
        <f t="shared" si="5"/>
        <v/>
      </c>
    </row>
    <row r="382" spans="1:4" x14ac:dyDescent="0.25">
      <c r="B382" s="1">
        <v>1.2999999999999999E-2</v>
      </c>
      <c r="C382" t="s">
        <v>132</v>
      </c>
      <c r="D382" t="str">
        <f t="shared" si="5"/>
        <v/>
      </c>
    </row>
    <row r="383" spans="1:4" x14ac:dyDescent="0.25">
      <c r="B383" s="1">
        <v>3.5000000000000003E-2</v>
      </c>
      <c r="C383" t="s">
        <v>18</v>
      </c>
      <c r="D383" t="str">
        <f t="shared" si="5"/>
        <v/>
      </c>
    </row>
    <row r="384" spans="1:4" x14ac:dyDescent="0.25">
      <c r="B384" s="1">
        <v>0.20399999999999999</v>
      </c>
      <c r="C384" t="s">
        <v>108</v>
      </c>
      <c r="D384" t="str">
        <f t="shared" si="5"/>
        <v/>
      </c>
    </row>
    <row r="385" spans="1:4" x14ac:dyDescent="0.25">
      <c r="B385" s="1">
        <v>8.0000000000000002E-3</v>
      </c>
      <c r="C385" t="s">
        <v>61</v>
      </c>
      <c r="D385" t="str">
        <f t="shared" si="5"/>
        <v/>
      </c>
    </row>
    <row r="386" spans="1:4" x14ac:dyDescent="0.25">
      <c r="B386" s="1">
        <v>3.9E-2</v>
      </c>
      <c r="C386" t="s">
        <v>38</v>
      </c>
      <c r="D386" t="str">
        <f t="shared" ref="D386:D449" si="6">IFERROR(HLOOKUP($A386,$E$2:$JW$3,2,FALSE),"")</f>
        <v/>
      </c>
    </row>
    <row r="387" spans="1:4" x14ac:dyDescent="0.25">
      <c r="B387" s="1">
        <v>0.39</v>
      </c>
      <c r="C387" t="s">
        <v>75</v>
      </c>
      <c r="D387" t="str">
        <f t="shared" si="6"/>
        <v/>
      </c>
    </row>
    <row r="388" spans="1:4" x14ac:dyDescent="0.25">
      <c r="B388" s="1">
        <v>3.7999999999999999E-2</v>
      </c>
      <c r="C388" t="s">
        <v>138</v>
      </c>
      <c r="D388" t="str">
        <f t="shared" si="6"/>
        <v/>
      </c>
    </row>
    <row r="389" spans="1:4" x14ac:dyDescent="0.25">
      <c r="D389" t="str">
        <f t="shared" si="6"/>
        <v/>
      </c>
    </row>
    <row r="390" spans="1:4" x14ac:dyDescent="0.25">
      <c r="A390" t="s">
        <v>152</v>
      </c>
      <c r="D390">
        <f t="shared" si="6"/>
        <v>142</v>
      </c>
    </row>
    <row r="391" spans="1:4" x14ac:dyDescent="0.25">
      <c r="D391" t="str">
        <f t="shared" si="6"/>
        <v/>
      </c>
    </row>
    <row r="392" spans="1:4" x14ac:dyDescent="0.25">
      <c r="B392" s="1">
        <v>8.5999999999999993E-2</v>
      </c>
      <c r="C392" t="s">
        <v>129</v>
      </c>
      <c r="D392" t="str">
        <f t="shared" si="6"/>
        <v/>
      </c>
    </row>
    <row r="393" spans="1:4" x14ac:dyDescent="0.25">
      <c r="B393" s="1">
        <v>0.91300000000000003</v>
      </c>
      <c r="C393" t="s">
        <v>75</v>
      </c>
      <c r="D393" t="str">
        <f t="shared" si="6"/>
        <v/>
      </c>
    </row>
    <row r="394" spans="1:4" x14ac:dyDescent="0.25">
      <c r="D394" t="str">
        <f t="shared" si="6"/>
        <v/>
      </c>
    </row>
    <row r="395" spans="1:4" x14ac:dyDescent="0.25">
      <c r="A395" t="s">
        <v>153</v>
      </c>
      <c r="D395">
        <f t="shared" si="6"/>
        <v>42</v>
      </c>
    </row>
    <row r="396" spans="1:4" x14ac:dyDescent="0.25">
      <c r="D396" t="str">
        <f t="shared" si="6"/>
        <v/>
      </c>
    </row>
    <row r="397" spans="1:4" x14ac:dyDescent="0.25">
      <c r="B397" s="1">
        <v>0.89100000000000001</v>
      </c>
      <c r="C397" t="s">
        <v>129</v>
      </c>
      <c r="D397" t="str">
        <f t="shared" si="6"/>
        <v/>
      </c>
    </row>
    <row r="398" spans="1:4" x14ac:dyDescent="0.25">
      <c r="B398" s="1">
        <v>0.108</v>
      </c>
      <c r="C398" t="s">
        <v>108</v>
      </c>
      <c r="D398" t="str">
        <f t="shared" si="6"/>
        <v/>
      </c>
    </row>
    <row r="399" spans="1:4" x14ac:dyDescent="0.25">
      <c r="D399" t="str">
        <f t="shared" si="6"/>
        <v/>
      </c>
    </row>
    <row r="400" spans="1:4" x14ac:dyDescent="0.25">
      <c r="A400" t="s">
        <v>154</v>
      </c>
      <c r="D400">
        <f t="shared" si="6"/>
        <v>17</v>
      </c>
    </row>
    <row r="401" spans="1:4" x14ac:dyDescent="0.25">
      <c r="D401" t="str">
        <f t="shared" si="6"/>
        <v/>
      </c>
    </row>
    <row r="402" spans="1:4" x14ac:dyDescent="0.25">
      <c r="B402" s="1">
        <v>1</v>
      </c>
      <c r="C402" t="s">
        <v>75</v>
      </c>
      <c r="D402" t="str">
        <f t="shared" si="6"/>
        <v/>
      </c>
    </row>
    <row r="403" spans="1:4" x14ac:dyDescent="0.25">
      <c r="D403" t="str">
        <f t="shared" si="6"/>
        <v/>
      </c>
    </row>
    <row r="404" spans="1:4" x14ac:dyDescent="0.25">
      <c r="A404" t="s">
        <v>155</v>
      </c>
      <c r="D404">
        <f t="shared" si="6"/>
        <v>70</v>
      </c>
    </row>
    <row r="405" spans="1:4" x14ac:dyDescent="0.25">
      <c r="D405" t="str">
        <f t="shared" si="6"/>
        <v/>
      </c>
    </row>
    <row r="406" spans="1:4" x14ac:dyDescent="0.25">
      <c r="B406" s="1">
        <v>0.52200000000000002</v>
      </c>
      <c r="C406" t="s">
        <v>129</v>
      </c>
      <c r="D406" t="str">
        <f t="shared" si="6"/>
        <v/>
      </c>
    </row>
    <row r="407" spans="1:4" x14ac:dyDescent="0.25">
      <c r="B407" s="1">
        <v>0.47699999999999998</v>
      </c>
      <c r="C407" t="s">
        <v>75</v>
      </c>
      <c r="D407" t="str">
        <f t="shared" si="6"/>
        <v/>
      </c>
    </row>
    <row r="408" spans="1:4" x14ac:dyDescent="0.25">
      <c r="D408" t="str">
        <f t="shared" si="6"/>
        <v/>
      </c>
    </row>
    <row r="409" spans="1:4" x14ac:dyDescent="0.25">
      <c r="A409" t="s">
        <v>156</v>
      </c>
      <c r="D409">
        <f t="shared" si="6"/>
        <v>88</v>
      </c>
    </row>
    <row r="410" spans="1:4" x14ac:dyDescent="0.25">
      <c r="D410" t="str">
        <f t="shared" si="6"/>
        <v/>
      </c>
    </row>
    <row r="411" spans="1:4" x14ac:dyDescent="0.25">
      <c r="B411" s="1">
        <v>0.28999999999999998</v>
      </c>
      <c r="C411" t="s">
        <v>104</v>
      </c>
      <c r="D411" t="str">
        <f t="shared" si="6"/>
        <v/>
      </c>
    </row>
    <row r="412" spans="1:4" x14ac:dyDescent="0.25">
      <c r="B412" s="1">
        <v>0.03</v>
      </c>
      <c r="C412" t="s">
        <v>157</v>
      </c>
      <c r="D412" t="str">
        <f t="shared" si="6"/>
        <v/>
      </c>
    </row>
    <row r="413" spans="1:4" x14ac:dyDescent="0.25">
      <c r="B413" s="1">
        <v>0.67800000000000005</v>
      </c>
      <c r="C413" t="s">
        <v>132</v>
      </c>
      <c r="D413" t="str">
        <f t="shared" si="6"/>
        <v/>
      </c>
    </row>
    <row r="414" spans="1:4" x14ac:dyDescent="0.25">
      <c r="D414" t="str">
        <f t="shared" si="6"/>
        <v/>
      </c>
    </row>
    <row r="415" spans="1:4" x14ac:dyDescent="0.25">
      <c r="A415" t="s">
        <v>158</v>
      </c>
      <c r="D415">
        <f t="shared" si="6"/>
        <v>325</v>
      </c>
    </row>
    <row r="416" spans="1:4" x14ac:dyDescent="0.25">
      <c r="D416" t="str">
        <f t="shared" si="6"/>
        <v/>
      </c>
    </row>
    <row r="417" spans="1:4" x14ac:dyDescent="0.25">
      <c r="B417" s="1">
        <v>0.111</v>
      </c>
      <c r="C417" t="s">
        <v>35</v>
      </c>
      <c r="D417" t="str">
        <f t="shared" si="6"/>
        <v/>
      </c>
    </row>
    <row r="418" spans="1:4" x14ac:dyDescent="0.25">
      <c r="B418" s="1">
        <v>0.88800000000000001</v>
      </c>
      <c r="C418" t="s">
        <v>108</v>
      </c>
      <c r="D418" t="str">
        <f t="shared" si="6"/>
        <v/>
      </c>
    </row>
    <row r="419" spans="1:4" x14ac:dyDescent="0.25">
      <c r="D419" t="str">
        <f t="shared" si="6"/>
        <v/>
      </c>
    </row>
    <row r="420" spans="1:4" x14ac:dyDescent="0.25">
      <c r="A420" t="s">
        <v>159</v>
      </c>
      <c r="D420">
        <f t="shared" si="6"/>
        <v>11</v>
      </c>
    </row>
    <row r="421" spans="1:4" x14ac:dyDescent="0.25">
      <c r="D421" t="str">
        <f t="shared" si="6"/>
        <v/>
      </c>
    </row>
    <row r="422" spans="1:4" x14ac:dyDescent="0.25">
      <c r="B422" s="1">
        <v>0.28100000000000003</v>
      </c>
      <c r="C422" t="s">
        <v>129</v>
      </c>
      <c r="D422" t="str">
        <f t="shared" si="6"/>
        <v/>
      </c>
    </row>
    <row r="423" spans="1:4" x14ac:dyDescent="0.25">
      <c r="B423" s="1">
        <v>0.71799999999999997</v>
      </c>
      <c r="C423" t="s">
        <v>108</v>
      </c>
      <c r="D423" t="str">
        <f t="shared" si="6"/>
        <v/>
      </c>
    </row>
    <row r="424" spans="1:4" x14ac:dyDescent="0.25">
      <c r="D424" t="str">
        <f t="shared" si="6"/>
        <v/>
      </c>
    </row>
    <row r="425" spans="1:4" x14ac:dyDescent="0.25">
      <c r="A425" t="s">
        <v>160</v>
      </c>
      <c r="D425">
        <f t="shared" si="6"/>
        <v>983</v>
      </c>
    </row>
    <row r="426" spans="1:4" x14ac:dyDescent="0.25">
      <c r="D426" t="str">
        <f t="shared" si="6"/>
        <v/>
      </c>
    </row>
    <row r="427" spans="1:4" x14ac:dyDescent="0.25">
      <c r="B427" s="1">
        <v>6.9000000000000006E-2</v>
      </c>
      <c r="C427" t="s">
        <v>35</v>
      </c>
      <c r="D427" t="str">
        <f t="shared" si="6"/>
        <v/>
      </c>
    </row>
    <row r="428" spans="1:4" x14ac:dyDescent="0.25">
      <c r="B428" s="1">
        <v>0.52100000000000002</v>
      </c>
      <c r="C428" t="s">
        <v>129</v>
      </c>
      <c r="D428" t="str">
        <f t="shared" si="6"/>
        <v/>
      </c>
    </row>
    <row r="429" spans="1:4" x14ac:dyDescent="0.25">
      <c r="B429" s="1">
        <v>0.40799999999999997</v>
      </c>
      <c r="C429" t="s">
        <v>108</v>
      </c>
      <c r="D429" t="str">
        <f t="shared" si="6"/>
        <v/>
      </c>
    </row>
    <row r="430" spans="1:4" x14ac:dyDescent="0.25">
      <c r="D430" t="str">
        <f t="shared" si="6"/>
        <v/>
      </c>
    </row>
    <row r="431" spans="1:4" x14ac:dyDescent="0.25">
      <c r="A431" t="s">
        <v>161</v>
      </c>
      <c r="D431">
        <f t="shared" si="6"/>
        <v>55</v>
      </c>
    </row>
    <row r="432" spans="1:4" x14ac:dyDescent="0.25">
      <c r="D432" t="str">
        <f t="shared" si="6"/>
        <v/>
      </c>
    </row>
    <row r="433" spans="1:4" x14ac:dyDescent="0.25">
      <c r="B433" s="1">
        <v>1</v>
      </c>
      <c r="C433" t="s">
        <v>129</v>
      </c>
      <c r="D433" t="str">
        <f t="shared" si="6"/>
        <v/>
      </c>
    </row>
    <row r="434" spans="1:4" x14ac:dyDescent="0.25">
      <c r="D434" t="str">
        <f t="shared" si="6"/>
        <v/>
      </c>
    </row>
    <row r="435" spans="1:4" x14ac:dyDescent="0.25">
      <c r="A435" t="s">
        <v>162</v>
      </c>
      <c r="D435">
        <f t="shared" si="6"/>
        <v>177</v>
      </c>
    </row>
    <row r="436" spans="1:4" x14ac:dyDescent="0.25">
      <c r="D436" t="str">
        <f t="shared" si="6"/>
        <v/>
      </c>
    </row>
    <row r="437" spans="1:4" x14ac:dyDescent="0.25">
      <c r="B437" s="1">
        <v>0.51</v>
      </c>
      <c r="C437" t="s">
        <v>10</v>
      </c>
      <c r="D437" t="str">
        <f t="shared" si="6"/>
        <v/>
      </c>
    </row>
    <row r="438" spans="1:4" x14ac:dyDescent="0.25">
      <c r="B438" s="1">
        <v>2E-3</v>
      </c>
      <c r="C438" t="s">
        <v>117</v>
      </c>
      <c r="D438" t="str">
        <f t="shared" si="6"/>
        <v/>
      </c>
    </row>
    <row r="439" spans="1:4" x14ac:dyDescent="0.25">
      <c r="B439" s="1">
        <v>0.13400000000000001</v>
      </c>
      <c r="C439" t="s">
        <v>108</v>
      </c>
      <c r="D439" t="str">
        <f t="shared" si="6"/>
        <v/>
      </c>
    </row>
    <row r="440" spans="1:4" x14ac:dyDescent="0.25">
      <c r="B440" s="1">
        <v>0.35199999999999998</v>
      </c>
      <c r="C440" t="s">
        <v>138</v>
      </c>
      <c r="D440" t="str">
        <f t="shared" si="6"/>
        <v/>
      </c>
    </row>
    <row r="441" spans="1:4" x14ac:dyDescent="0.25">
      <c r="A441" t="s">
        <v>6</v>
      </c>
      <c r="B441" t="s">
        <v>163</v>
      </c>
      <c r="C441" t="s">
        <v>164</v>
      </c>
      <c r="D441" t="str">
        <f t="shared" si="6"/>
        <v/>
      </c>
    </row>
    <row r="442" spans="1:4" x14ac:dyDescent="0.25">
      <c r="A442" t="s">
        <v>165</v>
      </c>
      <c r="D442">
        <f t="shared" si="6"/>
        <v>23</v>
      </c>
    </row>
    <row r="443" spans="1:4" x14ac:dyDescent="0.25">
      <c r="D443" t="str">
        <f t="shared" si="6"/>
        <v/>
      </c>
    </row>
    <row r="444" spans="1:4" x14ac:dyDescent="0.25">
      <c r="B444" s="1">
        <v>1</v>
      </c>
      <c r="C444" t="s">
        <v>21</v>
      </c>
      <c r="D444" t="str">
        <f t="shared" si="6"/>
        <v/>
      </c>
    </row>
    <row r="445" spans="1:4" x14ac:dyDescent="0.25">
      <c r="D445" t="str">
        <f t="shared" si="6"/>
        <v/>
      </c>
    </row>
    <row r="446" spans="1:4" x14ac:dyDescent="0.25">
      <c r="A446" t="s">
        <v>166</v>
      </c>
      <c r="D446">
        <f t="shared" si="6"/>
        <v>68</v>
      </c>
    </row>
    <row r="447" spans="1:4" x14ac:dyDescent="0.25">
      <c r="D447" t="str">
        <f t="shared" si="6"/>
        <v/>
      </c>
    </row>
    <row r="448" spans="1:4" x14ac:dyDescent="0.25">
      <c r="B448" s="1">
        <v>0.5</v>
      </c>
      <c r="C448" t="s">
        <v>104</v>
      </c>
      <c r="D448" t="str">
        <f t="shared" si="6"/>
        <v/>
      </c>
    </row>
    <row r="449" spans="1:4" x14ac:dyDescent="0.25">
      <c r="B449" s="1">
        <v>0.5</v>
      </c>
      <c r="C449" t="s">
        <v>167</v>
      </c>
      <c r="D449" t="str">
        <f t="shared" si="6"/>
        <v/>
      </c>
    </row>
    <row r="450" spans="1:4" x14ac:dyDescent="0.25">
      <c r="D450" t="str">
        <f t="shared" ref="D450:D513" si="7">IFERROR(HLOOKUP($A450,$E$2:$JW$3,2,FALSE),"")</f>
        <v/>
      </c>
    </row>
    <row r="451" spans="1:4" x14ac:dyDescent="0.25">
      <c r="A451" t="s">
        <v>168</v>
      </c>
      <c r="D451">
        <f t="shared" si="7"/>
        <v>102</v>
      </c>
    </row>
    <row r="452" spans="1:4" x14ac:dyDescent="0.25">
      <c r="D452" t="str">
        <f t="shared" si="7"/>
        <v/>
      </c>
    </row>
    <row r="453" spans="1:4" x14ac:dyDescent="0.25">
      <c r="B453" s="1">
        <v>0.316</v>
      </c>
      <c r="C453" t="s">
        <v>128</v>
      </c>
      <c r="D453" t="str">
        <f t="shared" si="7"/>
        <v/>
      </c>
    </row>
    <row r="454" spans="1:4" x14ac:dyDescent="0.25">
      <c r="B454" s="1">
        <v>0.16700000000000001</v>
      </c>
      <c r="C454" t="s">
        <v>131</v>
      </c>
      <c r="D454" t="str">
        <f t="shared" si="7"/>
        <v/>
      </c>
    </row>
    <row r="455" spans="1:4" x14ac:dyDescent="0.25">
      <c r="B455" s="1">
        <v>0.40899999999999997</v>
      </c>
      <c r="C455" t="s">
        <v>21</v>
      </c>
      <c r="D455" t="str">
        <f t="shared" si="7"/>
        <v/>
      </c>
    </row>
    <row r="456" spans="1:4" x14ac:dyDescent="0.25">
      <c r="B456" s="1">
        <v>6.0999999999999999E-2</v>
      </c>
      <c r="C456" t="s">
        <v>169</v>
      </c>
      <c r="D456" t="str">
        <f t="shared" si="7"/>
        <v/>
      </c>
    </row>
    <row r="457" spans="1:4" x14ac:dyDescent="0.25">
      <c r="B457" s="1">
        <v>4.3999999999999997E-2</v>
      </c>
      <c r="C457" t="s">
        <v>23</v>
      </c>
      <c r="D457" t="str">
        <f t="shared" si="7"/>
        <v/>
      </c>
    </row>
    <row r="458" spans="1:4" x14ac:dyDescent="0.25">
      <c r="D458" t="str">
        <f t="shared" si="7"/>
        <v/>
      </c>
    </row>
    <row r="459" spans="1:4" x14ac:dyDescent="0.25">
      <c r="A459" s="2" t="s">
        <v>170</v>
      </c>
      <c r="D459">
        <f t="shared" si="7"/>
        <v>62</v>
      </c>
    </row>
    <row r="460" spans="1:4" x14ac:dyDescent="0.25">
      <c r="D460" t="str">
        <f t="shared" si="7"/>
        <v/>
      </c>
    </row>
    <row r="461" spans="1:4" x14ac:dyDescent="0.25">
      <c r="B461" s="1">
        <v>1</v>
      </c>
      <c r="C461" t="s">
        <v>104</v>
      </c>
      <c r="D461" t="str">
        <f t="shared" si="7"/>
        <v/>
      </c>
    </row>
    <row r="462" spans="1:4" x14ac:dyDescent="0.25">
      <c r="D462" t="str">
        <f t="shared" si="7"/>
        <v/>
      </c>
    </row>
    <row r="463" spans="1:4" x14ac:dyDescent="0.25">
      <c r="A463" t="s">
        <v>171</v>
      </c>
      <c r="D463">
        <f t="shared" si="7"/>
        <v>17</v>
      </c>
    </row>
    <row r="464" spans="1:4" x14ac:dyDescent="0.25">
      <c r="D464" t="str">
        <f t="shared" si="7"/>
        <v/>
      </c>
    </row>
    <row r="465" spans="1:4" x14ac:dyDescent="0.25">
      <c r="B465" s="1">
        <v>1</v>
      </c>
      <c r="C465" t="s">
        <v>35</v>
      </c>
      <c r="D465" t="str">
        <f t="shared" si="7"/>
        <v/>
      </c>
    </row>
    <row r="466" spans="1:4" x14ac:dyDescent="0.25">
      <c r="D466" t="str">
        <f t="shared" si="7"/>
        <v/>
      </c>
    </row>
    <row r="467" spans="1:4" x14ac:dyDescent="0.25">
      <c r="A467" t="s">
        <v>172</v>
      </c>
      <c r="D467">
        <f t="shared" si="7"/>
        <v>7</v>
      </c>
    </row>
    <row r="468" spans="1:4" x14ac:dyDescent="0.25">
      <c r="D468" t="str">
        <f t="shared" si="7"/>
        <v/>
      </c>
    </row>
    <row r="469" spans="1:4" x14ac:dyDescent="0.25">
      <c r="B469" s="1">
        <v>1</v>
      </c>
      <c r="C469" t="s">
        <v>11</v>
      </c>
      <c r="D469" t="str">
        <f t="shared" si="7"/>
        <v/>
      </c>
    </row>
    <row r="470" spans="1:4" x14ac:dyDescent="0.25">
      <c r="D470" t="str">
        <f t="shared" si="7"/>
        <v/>
      </c>
    </row>
    <row r="471" spans="1:4" x14ac:dyDescent="0.25">
      <c r="A471" t="s">
        <v>173</v>
      </c>
      <c r="D471">
        <f t="shared" si="7"/>
        <v>58</v>
      </c>
    </row>
    <row r="472" spans="1:4" x14ac:dyDescent="0.25">
      <c r="D472" t="str">
        <f t="shared" si="7"/>
        <v/>
      </c>
    </row>
    <row r="473" spans="1:4" x14ac:dyDescent="0.25">
      <c r="B473" s="1">
        <v>0.5</v>
      </c>
      <c r="C473" t="s">
        <v>104</v>
      </c>
      <c r="D473" t="str">
        <f t="shared" si="7"/>
        <v/>
      </c>
    </row>
    <row r="474" spans="1:4" x14ac:dyDescent="0.25">
      <c r="B474" s="1">
        <v>0.5</v>
      </c>
      <c r="C474" t="s">
        <v>167</v>
      </c>
      <c r="D474" t="str">
        <f t="shared" si="7"/>
        <v/>
      </c>
    </row>
    <row r="475" spans="1:4" x14ac:dyDescent="0.25">
      <c r="D475" t="str">
        <f t="shared" si="7"/>
        <v/>
      </c>
    </row>
    <row r="476" spans="1:4" x14ac:dyDescent="0.25">
      <c r="A476" t="s">
        <v>174</v>
      </c>
      <c r="D476">
        <f t="shared" si="7"/>
        <v>3</v>
      </c>
    </row>
    <row r="477" spans="1:4" x14ac:dyDescent="0.25">
      <c r="D477" t="str">
        <f t="shared" si="7"/>
        <v/>
      </c>
    </row>
    <row r="478" spans="1:4" x14ac:dyDescent="0.25">
      <c r="B478" s="1">
        <v>1</v>
      </c>
      <c r="C478" t="s">
        <v>128</v>
      </c>
      <c r="D478" t="str">
        <f t="shared" si="7"/>
        <v/>
      </c>
    </row>
    <row r="479" spans="1:4" x14ac:dyDescent="0.25">
      <c r="D479" t="str">
        <f t="shared" si="7"/>
        <v/>
      </c>
    </row>
    <row r="480" spans="1:4" x14ac:dyDescent="0.25">
      <c r="A480" t="s">
        <v>175</v>
      </c>
      <c r="D480">
        <f t="shared" si="7"/>
        <v>204</v>
      </c>
    </row>
    <row r="481" spans="1:4" x14ac:dyDescent="0.25">
      <c r="D481" t="str">
        <f t="shared" si="7"/>
        <v/>
      </c>
    </row>
    <row r="482" spans="1:4" x14ac:dyDescent="0.25">
      <c r="B482" s="1">
        <v>0.5</v>
      </c>
      <c r="C482" t="s">
        <v>104</v>
      </c>
      <c r="D482" t="str">
        <f t="shared" si="7"/>
        <v/>
      </c>
    </row>
    <row r="483" spans="1:4" x14ac:dyDescent="0.25">
      <c r="B483" s="1">
        <v>0.5</v>
      </c>
      <c r="C483" t="s">
        <v>167</v>
      </c>
      <c r="D483" t="str">
        <f t="shared" si="7"/>
        <v/>
      </c>
    </row>
    <row r="484" spans="1:4" x14ac:dyDescent="0.25">
      <c r="D484" t="str">
        <f t="shared" si="7"/>
        <v/>
      </c>
    </row>
    <row r="485" spans="1:4" x14ac:dyDescent="0.25">
      <c r="A485" t="s">
        <v>176</v>
      </c>
      <c r="D485">
        <f t="shared" si="7"/>
        <v>6</v>
      </c>
    </row>
    <row r="486" spans="1:4" x14ac:dyDescent="0.25">
      <c r="D486" t="str">
        <f t="shared" si="7"/>
        <v/>
      </c>
    </row>
    <row r="487" spans="1:4" x14ac:dyDescent="0.25">
      <c r="B487" s="1">
        <v>1</v>
      </c>
      <c r="C487" t="s">
        <v>21</v>
      </c>
      <c r="D487" t="str">
        <f t="shared" si="7"/>
        <v/>
      </c>
    </row>
    <row r="488" spans="1:4" x14ac:dyDescent="0.25">
      <c r="D488" t="str">
        <f t="shared" si="7"/>
        <v/>
      </c>
    </row>
    <row r="489" spans="1:4" x14ac:dyDescent="0.25">
      <c r="A489" t="s">
        <v>177</v>
      </c>
      <c r="D489">
        <f t="shared" si="7"/>
        <v>6</v>
      </c>
    </row>
    <row r="490" spans="1:4" x14ac:dyDescent="0.25">
      <c r="D490" t="str">
        <f t="shared" si="7"/>
        <v/>
      </c>
    </row>
    <row r="491" spans="1:4" x14ac:dyDescent="0.25">
      <c r="B491" s="1">
        <v>1</v>
      </c>
      <c r="C491" t="s">
        <v>38</v>
      </c>
      <c r="D491" t="str">
        <f t="shared" si="7"/>
        <v/>
      </c>
    </row>
    <row r="492" spans="1:4" x14ac:dyDescent="0.25">
      <c r="D492" t="str">
        <f t="shared" si="7"/>
        <v/>
      </c>
    </row>
    <row r="493" spans="1:4" x14ac:dyDescent="0.25">
      <c r="A493" t="s">
        <v>178</v>
      </c>
      <c r="D493">
        <f t="shared" si="7"/>
        <v>18</v>
      </c>
    </row>
    <row r="494" spans="1:4" x14ac:dyDescent="0.25">
      <c r="D494" t="str">
        <f t="shared" si="7"/>
        <v/>
      </c>
    </row>
    <row r="495" spans="1:4" x14ac:dyDescent="0.25">
      <c r="B495" s="1">
        <v>1</v>
      </c>
      <c r="C495" t="s">
        <v>117</v>
      </c>
      <c r="D495" t="str">
        <f t="shared" si="7"/>
        <v/>
      </c>
    </row>
    <row r="496" spans="1:4" x14ac:dyDescent="0.25">
      <c r="D496" t="str">
        <f t="shared" si="7"/>
        <v/>
      </c>
    </row>
    <row r="497" spans="1:4" x14ac:dyDescent="0.25">
      <c r="A497" t="s">
        <v>179</v>
      </c>
      <c r="D497">
        <f t="shared" si="7"/>
        <v>15</v>
      </c>
    </row>
    <row r="498" spans="1:4" x14ac:dyDescent="0.25">
      <c r="D498" t="str">
        <f t="shared" si="7"/>
        <v/>
      </c>
    </row>
    <row r="499" spans="1:4" x14ac:dyDescent="0.25">
      <c r="B499" s="1">
        <v>1</v>
      </c>
      <c r="C499" t="s">
        <v>35</v>
      </c>
      <c r="D499" t="str">
        <f t="shared" si="7"/>
        <v/>
      </c>
    </row>
    <row r="500" spans="1:4" x14ac:dyDescent="0.25">
      <c r="D500" t="str">
        <f t="shared" si="7"/>
        <v/>
      </c>
    </row>
    <row r="501" spans="1:4" x14ac:dyDescent="0.25">
      <c r="A501" t="s">
        <v>180</v>
      </c>
      <c r="D501">
        <f t="shared" si="7"/>
        <v>331</v>
      </c>
    </row>
    <row r="502" spans="1:4" x14ac:dyDescent="0.25">
      <c r="D502" t="str">
        <f t="shared" si="7"/>
        <v/>
      </c>
    </row>
    <row r="503" spans="1:4" x14ac:dyDescent="0.25">
      <c r="B503" s="1">
        <v>8.0000000000000002E-3</v>
      </c>
      <c r="C503" t="s">
        <v>104</v>
      </c>
      <c r="D503" t="str">
        <f t="shared" si="7"/>
        <v/>
      </c>
    </row>
    <row r="504" spans="1:4" x14ac:dyDescent="0.25">
      <c r="B504" s="1">
        <v>9.8000000000000004E-2</v>
      </c>
      <c r="C504" t="s">
        <v>117</v>
      </c>
      <c r="D504" t="str">
        <f t="shared" si="7"/>
        <v/>
      </c>
    </row>
    <row r="505" spans="1:4" x14ac:dyDescent="0.25">
      <c r="B505" s="1">
        <v>0.89300000000000002</v>
      </c>
      <c r="C505" t="s">
        <v>38</v>
      </c>
      <c r="D505" t="str">
        <f t="shared" si="7"/>
        <v/>
      </c>
    </row>
    <row r="506" spans="1:4" x14ac:dyDescent="0.25">
      <c r="D506" t="str">
        <f t="shared" si="7"/>
        <v/>
      </c>
    </row>
    <row r="507" spans="1:4" x14ac:dyDescent="0.25">
      <c r="A507" t="s">
        <v>181</v>
      </c>
      <c r="D507">
        <f t="shared" si="7"/>
        <v>157</v>
      </c>
    </row>
    <row r="508" spans="1:4" x14ac:dyDescent="0.25">
      <c r="D508" t="str">
        <f t="shared" si="7"/>
        <v/>
      </c>
    </row>
    <row r="509" spans="1:4" x14ac:dyDescent="0.25">
      <c r="B509" s="1">
        <v>0.28899999999999998</v>
      </c>
      <c r="C509" t="s">
        <v>117</v>
      </c>
      <c r="D509" t="str">
        <f t="shared" si="7"/>
        <v/>
      </c>
    </row>
    <row r="510" spans="1:4" x14ac:dyDescent="0.25">
      <c r="B510" s="1">
        <v>0.71</v>
      </c>
      <c r="C510" t="s">
        <v>38</v>
      </c>
      <c r="D510" t="str">
        <f t="shared" si="7"/>
        <v/>
      </c>
    </row>
    <row r="511" spans="1:4" x14ac:dyDescent="0.25">
      <c r="D511" t="str">
        <f t="shared" si="7"/>
        <v/>
      </c>
    </row>
    <row r="512" spans="1:4" x14ac:dyDescent="0.25">
      <c r="A512" t="s">
        <v>182</v>
      </c>
      <c r="D512">
        <f t="shared" si="7"/>
        <v>15</v>
      </c>
    </row>
    <row r="513" spans="1:4" x14ac:dyDescent="0.25">
      <c r="D513" t="str">
        <f t="shared" si="7"/>
        <v/>
      </c>
    </row>
    <row r="514" spans="1:4" x14ac:dyDescent="0.25">
      <c r="B514" s="1">
        <v>1</v>
      </c>
      <c r="C514" t="s">
        <v>128</v>
      </c>
      <c r="D514" t="str">
        <f t="shared" ref="D514:D577" si="8">IFERROR(HLOOKUP($A514,$E$2:$JW$3,2,FALSE),"")</f>
        <v/>
      </c>
    </row>
    <row r="515" spans="1:4" x14ac:dyDescent="0.25">
      <c r="D515" t="str">
        <f t="shared" si="8"/>
        <v/>
      </c>
    </row>
    <row r="516" spans="1:4" x14ac:dyDescent="0.25">
      <c r="A516" t="s">
        <v>183</v>
      </c>
      <c r="D516">
        <f t="shared" si="8"/>
        <v>16</v>
      </c>
    </row>
    <row r="517" spans="1:4" x14ac:dyDescent="0.25">
      <c r="D517" t="str">
        <f t="shared" si="8"/>
        <v/>
      </c>
    </row>
    <row r="518" spans="1:4" x14ac:dyDescent="0.25">
      <c r="B518" s="1">
        <v>0.61099999999999999</v>
      </c>
      <c r="C518" t="s">
        <v>184</v>
      </c>
      <c r="D518" t="str">
        <f t="shared" si="8"/>
        <v/>
      </c>
    </row>
    <row r="519" spans="1:4" x14ac:dyDescent="0.25">
      <c r="B519" s="1">
        <v>0.38800000000000001</v>
      </c>
      <c r="C519" t="s">
        <v>104</v>
      </c>
      <c r="D519" t="str">
        <f t="shared" si="8"/>
        <v/>
      </c>
    </row>
    <row r="520" spans="1:4" x14ac:dyDescent="0.25">
      <c r="D520" t="str">
        <f t="shared" si="8"/>
        <v/>
      </c>
    </row>
    <row r="521" spans="1:4" x14ac:dyDescent="0.25">
      <c r="A521" t="s">
        <v>185</v>
      </c>
      <c r="D521">
        <f t="shared" si="8"/>
        <v>101</v>
      </c>
    </row>
    <row r="522" spans="1:4" x14ac:dyDescent="0.25">
      <c r="D522" t="str">
        <f t="shared" si="8"/>
        <v/>
      </c>
    </row>
    <row r="523" spans="1:4" x14ac:dyDescent="0.25">
      <c r="B523" s="1">
        <v>3.2000000000000001E-2</v>
      </c>
      <c r="C523" t="s">
        <v>184</v>
      </c>
      <c r="D523" t="str">
        <f t="shared" si="8"/>
        <v/>
      </c>
    </row>
    <row r="524" spans="1:4" x14ac:dyDescent="0.25">
      <c r="B524" s="1">
        <v>0.06</v>
      </c>
      <c r="C524" t="s">
        <v>104</v>
      </c>
      <c r="D524" t="str">
        <f t="shared" si="8"/>
        <v/>
      </c>
    </row>
    <row r="525" spans="1:4" x14ac:dyDescent="0.25">
      <c r="B525" s="1">
        <v>0.36399999999999999</v>
      </c>
      <c r="C525" t="s">
        <v>167</v>
      </c>
      <c r="D525" t="str">
        <f t="shared" si="8"/>
        <v/>
      </c>
    </row>
    <row r="526" spans="1:4" x14ac:dyDescent="0.25">
      <c r="B526" s="1">
        <v>0.22600000000000001</v>
      </c>
      <c r="C526" t="s">
        <v>35</v>
      </c>
      <c r="D526" t="str">
        <f t="shared" si="8"/>
        <v/>
      </c>
    </row>
    <row r="527" spans="1:4" x14ac:dyDescent="0.25">
      <c r="B527" s="1">
        <v>0.316</v>
      </c>
      <c r="C527" t="s">
        <v>11</v>
      </c>
      <c r="D527" t="str">
        <f t="shared" si="8"/>
        <v/>
      </c>
    </row>
    <row r="528" spans="1:4" x14ac:dyDescent="0.25">
      <c r="D528" t="str">
        <f t="shared" si="8"/>
        <v/>
      </c>
    </row>
    <row r="529" spans="1:4" x14ac:dyDescent="0.25">
      <c r="A529" t="s">
        <v>186</v>
      </c>
      <c r="D529">
        <f t="shared" si="8"/>
        <v>23</v>
      </c>
    </row>
    <row r="530" spans="1:4" x14ac:dyDescent="0.25">
      <c r="D530" t="str">
        <f t="shared" si="8"/>
        <v/>
      </c>
    </row>
    <row r="531" spans="1:4" x14ac:dyDescent="0.25">
      <c r="B531" s="1">
        <v>1</v>
      </c>
      <c r="C531" t="s">
        <v>138</v>
      </c>
      <c r="D531" t="str">
        <f t="shared" si="8"/>
        <v/>
      </c>
    </row>
    <row r="532" spans="1:4" x14ac:dyDescent="0.25">
      <c r="D532" t="str">
        <f t="shared" si="8"/>
        <v/>
      </c>
    </row>
    <row r="533" spans="1:4" x14ac:dyDescent="0.25">
      <c r="A533" t="s">
        <v>187</v>
      </c>
      <c r="D533">
        <f t="shared" si="8"/>
        <v>50</v>
      </c>
    </row>
    <row r="534" spans="1:4" x14ac:dyDescent="0.25">
      <c r="D534" t="str">
        <f t="shared" si="8"/>
        <v/>
      </c>
    </row>
    <row r="535" spans="1:4" x14ac:dyDescent="0.25">
      <c r="B535" s="1">
        <v>0.14599999999999999</v>
      </c>
      <c r="C535" t="s">
        <v>104</v>
      </c>
      <c r="D535" t="str">
        <f t="shared" si="8"/>
        <v/>
      </c>
    </row>
    <row r="536" spans="1:4" x14ac:dyDescent="0.25">
      <c r="B536" s="1">
        <v>0.245</v>
      </c>
      <c r="C536" t="s">
        <v>35</v>
      </c>
      <c r="D536" t="str">
        <f t="shared" si="8"/>
        <v/>
      </c>
    </row>
    <row r="537" spans="1:4" x14ac:dyDescent="0.25">
      <c r="B537" s="1">
        <v>0.60699999999999998</v>
      </c>
      <c r="C537" t="s">
        <v>11</v>
      </c>
      <c r="D537" t="str">
        <f t="shared" si="8"/>
        <v/>
      </c>
    </row>
    <row r="538" spans="1:4" x14ac:dyDescent="0.25">
      <c r="D538" t="str">
        <f t="shared" si="8"/>
        <v/>
      </c>
    </row>
    <row r="539" spans="1:4" x14ac:dyDescent="0.25">
      <c r="A539" t="s">
        <v>188</v>
      </c>
      <c r="D539">
        <f t="shared" si="8"/>
        <v>122</v>
      </c>
    </row>
    <row r="540" spans="1:4" x14ac:dyDescent="0.25">
      <c r="D540" t="str">
        <f t="shared" si="8"/>
        <v/>
      </c>
    </row>
    <row r="541" spans="1:4" x14ac:dyDescent="0.25">
      <c r="B541" s="1">
        <v>0.08</v>
      </c>
      <c r="C541" t="s">
        <v>104</v>
      </c>
      <c r="D541" t="str">
        <f t="shared" si="8"/>
        <v/>
      </c>
    </row>
    <row r="542" spans="1:4" x14ac:dyDescent="0.25">
      <c r="B542" s="1">
        <v>1.2E-2</v>
      </c>
      <c r="C542" t="s">
        <v>29</v>
      </c>
      <c r="D542" t="str">
        <f t="shared" si="8"/>
        <v/>
      </c>
    </row>
    <row r="543" spans="1:4" x14ac:dyDescent="0.25">
      <c r="B543" s="1">
        <v>0.89500000000000002</v>
      </c>
      <c r="C543" t="s">
        <v>35</v>
      </c>
      <c r="D543" t="str">
        <f t="shared" si="8"/>
        <v/>
      </c>
    </row>
    <row r="544" spans="1:4" x14ac:dyDescent="0.25">
      <c r="B544" s="1">
        <v>1.0999999999999999E-2</v>
      </c>
      <c r="C544" t="s">
        <v>52</v>
      </c>
      <c r="D544" t="str">
        <f t="shared" si="8"/>
        <v/>
      </c>
    </row>
    <row r="545" spans="1:4" x14ac:dyDescent="0.25">
      <c r="D545" t="str">
        <f t="shared" si="8"/>
        <v/>
      </c>
    </row>
    <row r="546" spans="1:4" x14ac:dyDescent="0.25">
      <c r="A546" t="s">
        <v>189</v>
      </c>
      <c r="D546">
        <f t="shared" si="8"/>
        <v>3</v>
      </c>
    </row>
    <row r="547" spans="1:4" x14ac:dyDescent="0.25">
      <c r="D547" t="str">
        <f t="shared" si="8"/>
        <v/>
      </c>
    </row>
    <row r="548" spans="1:4" x14ac:dyDescent="0.25">
      <c r="B548" s="1">
        <v>0.248</v>
      </c>
      <c r="C548" t="s">
        <v>29</v>
      </c>
      <c r="D548" t="str">
        <f t="shared" si="8"/>
        <v/>
      </c>
    </row>
    <row r="549" spans="1:4" x14ac:dyDescent="0.25">
      <c r="B549" s="1">
        <v>0.751</v>
      </c>
      <c r="C549" t="s">
        <v>35</v>
      </c>
      <c r="D549" t="str">
        <f t="shared" si="8"/>
        <v/>
      </c>
    </row>
    <row r="550" spans="1:4" x14ac:dyDescent="0.25">
      <c r="D550" t="str">
        <f t="shared" si="8"/>
        <v/>
      </c>
    </row>
    <row r="551" spans="1:4" x14ac:dyDescent="0.25">
      <c r="A551" t="s">
        <v>190</v>
      </c>
      <c r="D551">
        <f t="shared" si="8"/>
        <v>297</v>
      </c>
    </row>
    <row r="552" spans="1:4" x14ac:dyDescent="0.25">
      <c r="D552" t="str">
        <f t="shared" si="8"/>
        <v/>
      </c>
    </row>
    <row r="553" spans="1:4" x14ac:dyDescent="0.25">
      <c r="B553" s="1">
        <v>6.9000000000000006E-2</v>
      </c>
      <c r="C553" t="s">
        <v>128</v>
      </c>
      <c r="D553" t="str">
        <f t="shared" si="8"/>
        <v/>
      </c>
    </row>
    <row r="554" spans="1:4" x14ac:dyDescent="0.25">
      <c r="B554" s="1">
        <v>0.154</v>
      </c>
      <c r="C554" t="s">
        <v>133</v>
      </c>
      <c r="D554" t="str">
        <f t="shared" si="8"/>
        <v/>
      </c>
    </row>
    <row r="555" spans="1:4" x14ac:dyDescent="0.25">
      <c r="B555" s="1">
        <v>4.9000000000000002E-2</v>
      </c>
      <c r="C555" t="s">
        <v>134</v>
      </c>
      <c r="D555" t="str">
        <f t="shared" si="8"/>
        <v/>
      </c>
    </row>
    <row r="556" spans="1:4" x14ac:dyDescent="0.25">
      <c r="B556" s="1">
        <v>5.0000000000000001E-3</v>
      </c>
      <c r="C556" t="s">
        <v>135</v>
      </c>
      <c r="D556" t="str">
        <f t="shared" si="8"/>
        <v/>
      </c>
    </row>
    <row r="557" spans="1:4" x14ac:dyDescent="0.25">
      <c r="B557" s="1">
        <v>0.72099999999999997</v>
      </c>
      <c r="C557" t="s">
        <v>137</v>
      </c>
      <c r="D557" t="str">
        <f t="shared" si="8"/>
        <v/>
      </c>
    </row>
    <row r="558" spans="1:4" x14ac:dyDescent="0.25">
      <c r="A558" t="s">
        <v>6</v>
      </c>
      <c r="B558" t="s">
        <v>191</v>
      </c>
      <c r="C558" t="s">
        <v>192</v>
      </c>
      <c r="D558" t="str">
        <f t="shared" si="8"/>
        <v/>
      </c>
    </row>
    <row r="559" spans="1:4" x14ac:dyDescent="0.25">
      <c r="A559" t="s">
        <v>193</v>
      </c>
      <c r="D559">
        <f t="shared" si="8"/>
        <v>15</v>
      </c>
    </row>
    <row r="560" spans="1:4" x14ac:dyDescent="0.25">
      <c r="D560" t="str">
        <f t="shared" si="8"/>
        <v/>
      </c>
    </row>
    <row r="561" spans="1:4" x14ac:dyDescent="0.25">
      <c r="B561" s="1">
        <v>0.76700000000000002</v>
      </c>
      <c r="C561" t="s">
        <v>50</v>
      </c>
      <c r="D561" t="str">
        <f t="shared" si="8"/>
        <v/>
      </c>
    </row>
    <row r="562" spans="1:4" x14ac:dyDescent="0.25">
      <c r="D562" t="str">
        <f t="shared" si="8"/>
        <v/>
      </c>
    </row>
    <row r="563" spans="1:4" x14ac:dyDescent="0.25">
      <c r="A563" t="s">
        <v>194</v>
      </c>
      <c r="D563">
        <f t="shared" si="8"/>
        <v>4</v>
      </c>
    </row>
    <row r="564" spans="1:4" x14ac:dyDescent="0.25">
      <c r="D564" t="str">
        <f t="shared" si="8"/>
        <v/>
      </c>
    </row>
    <row r="565" spans="1:4" x14ac:dyDescent="0.25">
      <c r="B565" s="1">
        <v>1</v>
      </c>
      <c r="C565" t="s">
        <v>117</v>
      </c>
      <c r="D565" t="str">
        <f t="shared" si="8"/>
        <v/>
      </c>
    </row>
    <row r="566" spans="1:4" x14ac:dyDescent="0.25">
      <c r="D566" t="str">
        <f t="shared" si="8"/>
        <v/>
      </c>
    </row>
    <row r="567" spans="1:4" x14ac:dyDescent="0.25">
      <c r="A567" t="s">
        <v>195</v>
      </c>
      <c r="D567">
        <f t="shared" si="8"/>
        <v>4</v>
      </c>
    </row>
    <row r="568" spans="1:4" x14ac:dyDescent="0.25">
      <c r="D568" t="str">
        <f t="shared" si="8"/>
        <v/>
      </c>
    </row>
    <row r="569" spans="1:4" x14ac:dyDescent="0.25">
      <c r="B569" s="1">
        <v>1</v>
      </c>
      <c r="C569" t="s">
        <v>61</v>
      </c>
      <c r="D569" t="str">
        <f t="shared" si="8"/>
        <v/>
      </c>
    </row>
    <row r="570" spans="1:4" x14ac:dyDescent="0.25">
      <c r="D570" t="str">
        <f t="shared" si="8"/>
        <v/>
      </c>
    </row>
    <row r="571" spans="1:4" x14ac:dyDescent="0.25">
      <c r="A571" t="s">
        <v>196</v>
      </c>
      <c r="D571">
        <f t="shared" si="8"/>
        <v>7</v>
      </c>
    </row>
    <row r="572" spans="1:4" x14ac:dyDescent="0.25">
      <c r="D572" t="str">
        <f t="shared" si="8"/>
        <v/>
      </c>
    </row>
    <row r="573" spans="1:4" x14ac:dyDescent="0.25">
      <c r="B573" s="1">
        <v>1</v>
      </c>
      <c r="C573" t="s">
        <v>61</v>
      </c>
      <c r="D573" t="str">
        <f t="shared" si="8"/>
        <v/>
      </c>
    </row>
    <row r="574" spans="1:4" x14ac:dyDescent="0.25">
      <c r="D574" t="str">
        <f t="shared" si="8"/>
        <v/>
      </c>
    </row>
    <row r="575" spans="1:4" x14ac:dyDescent="0.25">
      <c r="A575" t="s">
        <v>197</v>
      </c>
      <c r="D575">
        <f t="shared" si="8"/>
        <v>201</v>
      </c>
    </row>
    <row r="576" spans="1:4" x14ac:dyDescent="0.25">
      <c r="D576" t="str">
        <f t="shared" si="8"/>
        <v/>
      </c>
    </row>
    <row r="577" spans="1:4" x14ac:dyDescent="0.25">
      <c r="B577" s="1">
        <v>1</v>
      </c>
      <c r="C577" t="s">
        <v>61</v>
      </c>
      <c r="D577" t="str">
        <f t="shared" si="8"/>
        <v/>
      </c>
    </row>
    <row r="578" spans="1:4" x14ac:dyDescent="0.25">
      <c r="D578" t="str">
        <f t="shared" ref="D578:D641" si="9">IFERROR(HLOOKUP($A578,$E$2:$JW$3,2,FALSE),"")</f>
        <v/>
      </c>
    </row>
    <row r="579" spans="1:4" x14ac:dyDescent="0.25">
      <c r="A579" t="s">
        <v>198</v>
      </c>
      <c r="D579">
        <f t="shared" si="9"/>
        <v>344</v>
      </c>
    </row>
    <row r="580" spans="1:4" x14ac:dyDescent="0.25">
      <c r="D580" t="str">
        <f t="shared" si="9"/>
        <v/>
      </c>
    </row>
    <row r="581" spans="1:4" x14ac:dyDescent="0.25">
      <c r="B581" s="1">
        <v>0.98299999999999998</v>
      </c>
      <c r="C581" t="s">
        <v>61</v>
      </c>
      <c r="D581" t="str">
        <f t="shared" si="9"/>
        <v/>
      </c>
    </row>
    <row r="582" spans="1:4" x14ac:dyDescent="0.25">
      <c r="B582" s="1">
        <v>1.2999999999999999E-2</v>
      </c>
      <c r="C582" t="s">
        <v>38</v>
      </c>
      <c r="D582" t="str">
        <f t="shared" si="9"/>
        <v/>
      </c>
    </row>
    <row r="583" spans="1:4" x14ac:dyDescent="0.25">
      <c r="B583" s="1">
        <v>2E-3</v>
      </c>
      <c r="C583" t="s">
        <v>52</v>
      </c>
      <c r="D583" t="str">
        <f t="shared" si="9"/>
        <v/>
      </c>
    </row>
    <row r="584" spans="1:4" x14ac:dyDescent="0.25">
      <c r="D584" t="str">
        <f t="shared" si="9"/>
        <v/>
      </c>
    </row>
    <row r="585" spans="1:4" x14ac:dyDescent="0.25">
      <c r="A585" t="s">
        <v>199</v>
      </c>
      <c r="D585">
        <f t="shared" si="9"/>
        <v>2</v>
      </c>
    </row>
    <row r="586" spans="1:4" x14ac:dyDescent="0.25">
      <c r="D586" t="str">
        <f t="shared" si="9"/>
        <v/>
      </c>
    </row>
    <row r="587" spans="1:4" x14ac:dyDescent="0.25">
      <c r="B587" s="1">
        <v>1</v>
      </c>
      <c r="C587" t="s">
        <v>53</v>
      </c>
      <c r="D587" t="str">
        <f t="shared" si="9"/>
        <v/>
      </c>
    </row>
    <row r="588" spans="1:4" x14ac:dyDescent="0.25">
      <c r="D588" t="str">
        <f t="shared" si="9"/>
        <v/>
      </c>
    </row>
    <row r="589" spans="1:4" x14ac:dyDescent="0.25">
      <c r="A589" t="s">
        <v>200</v>
      </c>
      <c r="D589">
        <f t="shared" si="9"/>
        <v>67</v>
      </c>
    </row>
    <row r="590" spans="1:4" x14ac:dyDescent="0.25">
      <c r="D590" t="str">
        <f t="shared" si="9"/>
        <v/>
      </c>
    </row>
    <row r="591" spans="1:4" x14ac:dyDescent="0.25">
      <c r="B591" s="1">
        <v>1</v>
      </c>
      <c r="C591" t="s">
        <v>61</v>
      </c>
      <c r="D591" t="str">
        <f t="shared" si="9"/>
        <v/>
      </c>
    </row>
    <row r="592" spans="1:4" x14ac:dyDescent="0.25">
      <c r="D592" t="str">
        <f t="shared" si="9"/>
        <v/>
      </c>
    </row>
    <row r="593" spans="1:4" x14ac:dyDescent="0.25">
      <c r="A593" t="s">
        <v>201</v>
      </c>
      <c r="D593">
        <f t="shared" si="9"/>
        <v>18</v>
      </c>
    </row>
    <row r="594" spans="1:4" x14ac:dyDescent="0.25">
      <c r="D594" t="str">
        <f t="shared" si="9"/>
        <v/>
      </c>
    </row>
    <row r="595" spans="1:4" x14ac:dyDescent="0.25">
      <c r="B595" s="1">
        <v>1</v>
      </c>
      <c r="C595" t="s">
        <v>61</v>
      </c>
      <c r="D595" t="str">
        <f t="shared" si="9"/>
        <v/>
      </c>
    </row>
    <row r="596" spans="1:4" x14ac:dyDescent="0.25">
      <c r="D596" t="str">
        <f t="shared" si="9"/>
        <v/>
      </c>
    </row>
    <row r="597" spans="1:4" x14ac:dyDescent="0.25">
      <c r="A597" t="s">
        <v>202</v>
      </c>
      <c r="D597">
        <f t="shared" si="9"/>
        <v>4</v>
      </c>
    </row>
    <row r="598" spans="1:4" x14ac:dyDescent="0.25">
      <c r="D598" t="str">
        <f t="shared" si="9"/>
        <v/>
      </c>
    </row>
    <row r="599" spans="1:4" x14ac:dyDescent="0.25">
      <c r="B599" s="1">
        <v>1</v>
      </c>
      <c r="C599" t="s">
        <v>61</v>
      </c>
      <c r="D599" t="str">
        <f t="shared" si="9"/>
        <v/>
      </c>
    </row>
    <row r="600" spans="1:4" x14ac:dyDescent="0.25">
      <c r="D600" t="str">
        <f t="shared" si="9"/>
        <v/>
      </c>
    </row>
    <row r="601" spans="1:4" x14ac:dyDescent="0.25">
      <c r="A601" t="s">
        <v>203</v>
      </c>
      <c r="D601">
        <f t="shared" si="9"/>
        <v>4</v>
      </c>
    </row>
    <row r="602" spans="1:4" x14ac:dyDescent="0.25">
      <c r="D602" t="str">
        <f t="shared" si="9"/>
        <v/>
      </c>
    </row>
    <row r="603" spans="1:4" x14ac:dyDescent="0.25">
      <c r="B603" s="1">
        <v>1</v>
      </c>
      <c r="C603" t="s">
        <v>35</v>
      </c>
      <c r="D603" t="str">
        <f t="shared" si="9"/>
        <v/>
      </c>
    </row>
    <row r="604" spans="1:4" x14ac:dyDescent="0.25">
      <c r="D604" t="str">
        <f t="shared" si="9"/>
        <v/>
      </c>
    </row>
    <row r="605" spans="1:4" x14ac:dyDescent="0.25">
      <c r="A605" t="s">
        <v>204</v>
      </c>
      <c r="D605">
        <f t="shared" si="9"/>
        <v>522</v>
      </c>
    </row>
    <row r="606" spans="1:4" x14ac:dyDescent="0.25">
      <c r="D606" t="str">
        <f t="shared" si="9"/>
        <v/>
      </c>
    </row>
    <row r="607" spans="1:4" x14ac:dyDescent="0.25">
      <c r="B607" s="1">
        <v>1</v>
      </c>
      <c r="C607" t="s">
        <v>61</v>
      </c>
      <c r="D607" t="str">
        <f t="shared" si="9"/>
        <v/>
      </c>
    </row>
    <row r="608" spans="1:4" x14ac:dyDescent="0.25">
      <c r="D608" t="str">
        <f t="shared" si="9"/>
        <v/>
      </c>
    </row>
    <row r="609" spans="1:4" x14ac:dyDescent="0.25">
      <c r="A609" t="s">
        <v>205</v>
      </c>
      <c r="D609">
        <f t="shared" si="9"/>
        <v>2</v>
      </c>
    </row>
    <row r="610" spans="1:4" x14ac:dyDescent="0.25">
      <c r="D610" t="str">
        <f t="shared" si="9"/>
        <v/>
      </c>
    </row>
    <row r="611" spans="1:4" x14ac:dyDescent="0.25">
      <c r="B611" s="1">
        <v>1</v>
      </c>
      <c r="C611" t="s">
        <v>61</v>
      </c>
      <c r="D611" t="str">
        <f t="shared" si="9"/>
        <v/>
      </c>
    </row>
    <row r="612" spans="1:4" x14ac:dyDescent="0.25">
      <c r="D612" t="str">
        <f t="shared" si="9"/>
        <v/>
      </c>
    </row>
    <row r="613" spans="1:4" x14ac:dyDescent="0.25">
      <c r="A613" t="s">
        <v>206</v>
      </c>
      <c r="D613">
        <f t="shared" si="9"/>
        <v>905</v>
      </c>
    </row>
    <row r="614" spans="1:4" x14ac:dyDescent="0.25">
      <c r="D614" t="str">
        <f t="shared" si="9"/>
        <v/>
      </c>
    </row>
    <row r="615" spans="1:4" x14ac:dyDescent="0.25">
      <c r="B615" s="1">
        <v>0.997</v>
      </c>
      <c r="C615" t="s">
        <v>61</v>
      </c>
      <c r="D615" t="str">
        <f t="shared" si="9"/>
        <v/>
      </c>
    </row>
    <row r="616" spans="1:4" x14ac:dyDescent="0.25">
      <c r="B616" s="1">
        <v>2E-3</v>
      </c>
      <c r="C616" t="s">
        <v>52</v>
      </c>
      <c r="D616" t="str">
        <f t="shared" si="9"/>
        <v/>
      </c>
    </row>
    <row r="617" spans="1:4" x14ac:dyDescent="0.25">
      <c r="D617" t="str">
        <f t="shared" si="9"/>
        <v/>
      </c>
    </row>
    <row r="618" spans="1:4" x14ac:dyDescent="0.25">
      <c r="A618" t="s">
        <v>207</v>
      </c>
      <c r="D618">
        <f t="shared" si="9"/>
        <v>2066</v>
      </c>
    </row>
    <row r="619" spans="1:4" x14ac:dyDescent="0.25">
      <c r="D619" t="str">
        <f t="shared" si="9"/>
        <v/>
      </c>
    </row>
    <row r="620" spans="1:4" x14ac:dyDescent="0.25">
      <c r="B620" s="1">
        <v>0.98399999999999999</v>
      </c>
      <c r="C620" t="s">
        <v>208</v>
      </c>
      <c r="D620" t="str">
        <f t="shared" si="9"/>
        <v/>
      </c>
    </row>
    <row r="621" spans="1:4" x14ac:dyDescent="0.25">
      <c r="B621" s="1">
        <v>0</v>
      </c>
      <c r="C621" t="s">
        <v>209</v>
      </c>
      <c r="D621" t="str">
        <f t="shared" si="9"/>
        <v/>
      </c>
    </row>
    <row r="622" spans="1:4" x14ac:dyDescent="0.25">
      <c r="B622" s="1">
        <v>0</v>
      </c>
      <c r="C622" t="s">
        <v>117</v>
      </c>
      <c r="D622" t="str">
        <f t="shared" si="9"/>
        <v/>
      </c>
    </row>
    <row r="623" spans="1:4" x14ac:dyDescent="0.25">
      <c r="B623" s="1">
        <v>0</v>
      </c>
      <c r="C623" t="s">
        <v>29</v>
      </c>
      <c r="D623" t="str">
        <f t="shared" si="9"/>
        <v/>
      </c>
    </row>
    <row r="624" spans="1:4" x14ac:dyDescent="0.25">
      <c r="B624" s="1">
        <v>1E-3</v>
      </c>
      <c r="C624" t="s">
        <v>47</v>
      </c>
      <c r="D624" t="str">
        <f t="shared" si="9"/>
        <v/>
      </c>
    </row>
    <row r="625" spans="1:4" x14ac:dyDescent="0.25">
      <c r="B625" s="1">
        <v>0</v>
      </c>
      <c r="C625" t="s">
        <v>108</v>
      </c>
      <c r="D625" t="str">
        <f t="shared" si="9"/>
        <v/>
      </c>
    </row>
    <row r="626" spans="1:4" x14ac:dyDescent="0.25">
      <c r="B626" s="1">
        <v>4.0000000000000001E-3</v>
      </c>
      <c r="C626" t="s">
        <v>61</v>
      </c>
      <c r="D626" t="str">
        <f t="shared" si="9"/>
        <v/>
      </c>
    </row>
    <row r="627" spans="1:4" x14ac:dyDescent="0.25">
      <c r="B627" s="1">
        <v>1E-3</v>
      </c>
      <c r="C627" t="s">
        <v>38</v>
      </c>
      <c r="D627" t="str">
        <f t="shared" si="9"/>
        <v/>
      </c>
    </row>
    <row r="628" spans="1:4" x14ac:dyDescent="0.25">
      <c r="B628" s="1">
        <v>4.0000000000000001E-3</v>
      </c>
      <c r="C628" t="s">
        <v>75</v>
      </c>
      <c r="D628" t="str">
        <f t="shared" si="9"/>
        <v/>
      </c>
    </row>
    <row r="629" spans="1:4" x14ac:dyDescent="0.25">
      <c r="B629" s="1">
        <v>0</v>
      </c>
      <c r="C629" t="s">
        <v>138</v>
      </c>
      <c r="D629" t="str">
        <f t="shared" si="9"/>
        <v/>
      </c>
    </row>
    <row r="630" spans="1:4" x14ac:dyDescent="0.25">
      <c r="B630" s="1">
        <v>0</v>
      </c>
      <c r="C630" t="s">
        <v>52</v>
      </c>
      <c r="D630" t="str">
        <f t="shared" si="9"/>
        <v/>
      </c>
    </row>
    <row r="631" spans="1:4" x14ac:dyDescent="0.25">
      <c r="D631" t="str">
        <f t="shared" si="9"/>
        <v/>
      </c>
    </row>
    <row r="632" spans="1:4" x14ac:dyDescent="0.25">
      <c r="A632" t="s">
        <v>210</v>
      </c>
      <c r="D632">
        <f t="shared" si="9"/>
        <v>7</v>
      </c>
    </row>
    <row r="633" spans="1:4" x14ac:dyDescent="0.25">
      <c r="D633" t="str">
        <f t="shared" si="9"/>
        <v/>
      </c>
    </row>
    <row r="634" spans="1:4" x14ac:dyDescent="0.25">
      <c r="B634" s="1">
        <v>1</v>
      </c>
      <c r="C634" t="s">
        <v>35</v>
      </c>
      <c r="D634" t="str">
        <f t="shared" si="9"/>
        <v/>
      </c>
    </row>
    <row r="635" spans="1:4" x14ac:dyDescent="0.25">
      <c r="D635" t="str">
        <f t="shared" si="9"/>
        <v/>
      </c>
    </row>
    <row r="636" spans="1:4" x14ac:dyDescent="0.25">
      <c r="A636" t="s">
        <v>211</v>
      </c>
      <c r="D636">
        <f t="shared" si="9"/>
        <v>3171</v>
      </c>
    </row>
    <row r="637" spans="1:4" x14ac:dyDescent="0.25">
      <c r="D637" t="str">
        <f t="shared" si="9"/>
        <v/>
      </c>
    </row>
    <row r="638" spans="1:4" x14ac:dyDescent="0.25">
      <c r="B638" s="1">
        <v>0.51900000000000002</v>
      </c>
      <c r="C638" t="s">
        <v>208</v>
      </c>
      <c r="D638" t="str">
        <f t="shared" si="9"/>
        <v/>
      </c>
    </row>
    <row r="639" spans="1:4" x14ac:dyDescent="0.25">
      <c r="B639" s="1">
        <v>0.45500000000000002</v>
      </c>
      <c r="C639" t="s">
        <v>38</v>
      </c>
      <c r="D639" t="str">
        <f t="shared" si="9"/>
        <v/>
      </c>
    </row>
    <row r="640" spans="1:4" x14ac:dyDescent="0.25">
      <c r="B640" s="1">
        <v>2.1999999999999999E-2</v>
      </c>
      <c r="C640" t="s">
        <v>75</v>
      </c>
      <c r="D640" t="str">
        <f t="shared" si="9"/>
        <v/>
      </c>
    </row>
    <row r="641" spans="1:4" x14ac:dyDescent="0.25">
      <c r="B641" s="1">
        <v>2E-3</v>
      </c>
      <c r="C641" t="s">
        <v>52</v>
      </c>
      <c r="D641" t="str">
        <f t="shared" si="9"/>
        <v/>
      </c>
    </row>
    <row r="642" spans="1:4" x14ac:dyDescent="0.25">
      <c r="D642" t="str">
        <f t="shared" ref="D642:D705" si="10">IFERROR(HLOOKUP($A642,$E$2:$JW$3,2,FALSE),"")</f>
        <v/>
      </c>
    </row>
    <row r="643" spans="1:4" x14ac:dyDescent="0.25">
      <c r="A643" t="s">
        <v>212</v>
      </c>
      <c r="D643">
        <f t="shared" si="10"/>
        <v>21</v>
      </c>
    </row>
    <row r="644" spans="1:4" x14ac:dyDescent="0.25">
      <c r="D644" t="str">
        <f t="shared" si="10"/>
        <v/>
      </c>
    </row>
    <row r="645" spans="1:4" x14ac:dyDescent="0.25">
      <c r="B645" s="1">
        <v>1</v>
      </c>
      <c r="C645" t="s">
        <v>128</v>
      </c>
      <c r="D645" t="str">
        <f t="shared" si="10"/>
        <v/>
      </c>
    </row>
    <row r="646" spans="1:4" x14ac:dyDescent="0.25">
      <c r="D646" t="str">
        <f t="shared" si="10"/>
        <v/>
      </c>
    </row>
    <row r="647" spans="1:4" x14ac:dyDescent="0.25">
      <c r="A647" t="s">
        <v>213</v>
      </c>
      <c r="D647">
        <f t="shared" si="10"/>
        <v>2</v>
      </c>
    </row>
    <row r="648" spans="1:4" x14ac:dyDescent="0.25">
      <c r="D648" t="str">
        <f t="shared" si="10"/>
        <v/>
      </c>
    </row>
    <row r="649" spans="1:4" x14ac:dyDescent="0.25">
      <c r="B649" s="1">
        <v>1</v>
      </c>
      <c r="C649" t="s">
        <v>184</v>
      </c>
      <c r="D649" t="str">
        <f t="shared" si="10"/>
        <v/>
      </c>
    </row>
    <row r="650" spans="1:4" x14ac:dyDescent="0.25">
      <c r="A650" t="s">
        <v>6</v>
      </c>
      <c r="B650" t="s">
        <v>214</v>
      </c>
      <c r="C650" t="s">
        <v>215</v>
      </c>
      <c r="D650" t="str">
        <f t="shared" si="10"/>
        <v/>
      </c>
    </row>
    <row r="651" spans="1:4" x14ac:dyDescent="0.25">
      <c r="A651" t="s">
        <v>216</v>
      </c>
      <c r="D651">
        <f t="shared" si="10"/>
        <v>14</v>
      </c>
    </row>
    <row r="652" spans="1:4" x14ac:dyDescent="0.25">
      <c r="D652" t="str">
        <f t="shared" si="10"/>
        <v/>
      </c>
    </row>
    <row r="653" spans="1:4" x14ac:dyDescent="0.25">
      <c r="B653" s="1">
        <v>0.54700000000000004</v>
      </c>
      <c r="C653" t="s">
        <v>217</v>
      </c>
      <c r="D653" t="str">
        <f t="shared" si="10"/>
        <v/>
      </c>
    </row>
    <row r="654" spans="1:4" x14ac:dyDescent="0.25">
      <c r="B654" s="1">
        <v>0.25700000000000001</v>
      </c>
      <c r="C654" t="s">
        <v>14</v>
      </c>
      <c r="D654" t="str">
        <f t="shared" si="10"/>
        <v/>
      </c>
    </row>
    <row r="655" spans="1:4" x14ac:dyDescent="0.25">
      <c r="D655" t="str">
        <f t="shared" si="10"/>
        <v/>
      </c>
    </row>
    <row r="656" spans="1:4" x14ac:dyDescent="0.25">
      <c r="A656" t="s">
        <v>218</v>
      </c>
      <c r="D656">
        <f t="shared" si="10"/>
        <v>14</v>
      </c>
    </row>
    <row r="657" spans="1:4" x14ac:dyDescent="0.25">
      <c r="D657" t="str">
        <f t="shared" si="10"/>
        <v/>
      </c>
    </row>
    <row r="658" spans="1:4" x14ac:dyDescent="0.25">
      <c r="B658" s="1">
        <v>0.54700000000000004</v>
      </c>
      <c r="C658" t="s">
        <v>217</v>
      </c>
      <c r="D658" t="str">
        <f t="shared" si="10"/>
        <v/>
      </c>
    </row>
    <row r="659" spans="1:4" x14ac:dyDescent="0.25">
      <c r="B659" s="1">
        <v>0.25700000000000001</v>
      </c>
      <c r="C659" t="s">
        <v>14</v>
      </c>
      <c r="D659" t="str">
        <f t="shared" si="10"/>
        <v/>
      </c>
    </row>
    <row r="660" spans="1:4" x14ac:dyDescent="0.25">
      <c r="D660" t="str">
        <f t="shared" si="10"/>
        <v/>
      </c>
    </row>
    <row r="661" spans="1:4" x14ac:dyDescent="0.25">
      <c r="A661" t="s">
        <v>219</v>
      </c>
      <c r="D661">
        <f t="shared" si="10"/>
        <v>8</v>
      </c>
    </row>
    <row r="662" spans="1:4" x14ac:dyDescent="0.25">
      <c r="D662" t="str">
        <f t="shared" si="10"/>
        <v/>
      </c>
    </row>
    <row r="663" spans="1:4" x14ac:dyDescent="0.25">
      <c r="B663" s="1">
        <v>0.50600000000000001</v>
      </c>
      <c r="C663" t="s">
        <v>32</v>
      </c>
      <c r="D663" t="str">
        <f t="shared" si="10"/>
        <v/>
      </c>
    </row>
    <row r="664" spans="1:4" x14ac:dyDescent="0.25">
      <c r="B664" s="1">
        <v>0.49299999999999999</v>
      </c>
      <c r="C664" t="s">
        <v>217</v>
      </c>
      <c r="D664" t="str">
        <f t="shared" si="10"/>
        <v/>
      </c>
    </row>
    <row r="665" spans="1:4" x14ac:dyDescent="0.25">
      <c r="A665" t="s">
        <v>6</v>
      </c>
      <c r="B665" t="s">
        <v>220</v>
      </c>
      <c r="C665" t="s">
        <v>221</v>
      </c>
      <c r="D665" t="str">
        <f t="shared" si="10"/>
        <v/>
      </c>
    </row>
    <row r="666" spans="1:4" x14ac:dyDescent="0.25">
      <c r="A666" t="s">
        <v>222</v>
      </c>
      <c r="D666">
        <f t="shared" si="10"/>
        <v>22</v>
      </c>
    </row>
    <row r="667" spans="1:4" x14ac:dyDescent="0.25">
      <c r="D667" t="str">
        <f t="shared" si="10"/>
        <v/>
      </c>
    </row>
    <row r="668" spans="1:4" x14ac:dyDescent="0.25">
      <c r="B668" s="1">
        <v>0.46400000000000002</v>
      </c>
      <c r="C668" t="s">
        <v>223</v>
      </c>
      <c r="D668" t="str">
        <f t="shared" si="10"/>
        <v/>
      </c>
    </row>
    <row r="669" spans="1:4" x14ac:dyDescent="0.25">
      <c r="B669" s="1">
        <v>0.53500000000000003</v>
      </c>
      <c r="C669" t="s">
        <v>224</v>
      </c>
      <c r="D669" t="str">
        <f t="shared" si="10"/>
        <v/>
      </c>
    </row>
    <row r="670" spans="1:4" x14ac:dyDescent="0.25">
      <c r="D670" t="str">
        <f t="shared" si="10"/>
        <v/>
      </c>
    </row>
    <row r="671" spans="1:4" x14ac:dyDescent="0.25">
      <c r="A671" t="s">
        <v>225</v>
      </c>
      <c r="D671">
        <f t="shared" si="10"/>
        <v>374</v>
      </c>
    </row>
    <row r="672" spans="1:4" x14ac:dyDescent="0.25">
      <c r="D672" t="str">
        <f t="shared" si="10"/>
        <v/>
      </c>
    </row>
    <row r="673" spans="1:4" x14ac:dyDescent="0.25">
      <c r="B673" s="1">
        <v>8.2000000000000003E-2</v>
      </c>
      <c r="C673" t="s">
        <v>128</v>
      </c>
      <c r="D673" t="str">
        <f t="shared" si="10"/>
        <v/>
      </c>
    </row>
    <row r="674" spans="1:4" x14ac:dyDescent="0.25">
      <c r="B674" s="1">
        <v>4.0000000000000001E-3</v>
      </c>
      <c r="C674" t="s">
        <v>21</v>
      </c>
      <c r="D674" t="str">
        <f t="shared" si="10"/>
        <v/>
      </c>
    </row>
    <row r="675" spans="1:4" x14ac:dyDescent="0.25">
      <c r="B675" s="1">
        <v>0.52300000000000002</v>
      </c>
      <c r="C675" t="s">
        <v>133</v>
      </c>
      <c r="D675" t="str">
        <f t="shared" si="10"/>
        <v/>
      </c>
    </row>
    <row r="676" spans="1:4" x14ac:dyDescent="0.25">
      <c r="B676" s="1">
        <v>0.10100000000000001</v>
      </c>
      <c r="C676" t="s">
        <v>23</v>
      </c>
      <c r="D676" t="str">
        <f t="shared" si="10"/>
        <v/>
      </c>
    </row>
    <row r="677" spans="1:4" x14ac:dyDescent="0.25">
      <c r="B677" s="1">
        <v>0.28699999999999998</v>
      </c>
      <c r="C677" t="s">
        <v>75</v>
      </c>
      <c r="D677" t="str">
        <f t="shared" si="10"/>
        <v/>
      </c>
    </row>
    <row r="678" spans="1:4" x14ac:dyDescent="0.25">
      <c r="D678" t="str">
        <f t="shared" si="10"/>
        <v/>
      </c>
    </row>
    <row r="679" spans="1:4" x14ac:dyDescent="0.25">
      <c r="A679" t="s">
        <v>226</v>
      </c>
      <c r="D679">
        <f t="shared" si="10"/>
        <v>484</v>
      </c>
    </row>
    <row r="680" spans="1:4" x14ac:dyDescent="0.25">
      <c r="D680" t="str">
        <f t="shared" si="10"/>
        <v/>
      </c>
    </row>
    <row r="681" spans="1:4" x14ac:dyDescent="0.25">
      <c r="B681" s="1">
        <v>0.4</v>
      </c>
      <c r="C681" t="s">
        <v>133</v>
      </c>
      <c r="D681" t="str">
        <f t="shared" si="10"/>
        <v/>
      </c>
    </row>
    <row r="682" spans="1:4" x14ac:dyDescent="0.25">
      <c r="B682" s="1">
        <v>0.59899999999999998</v>
      </c>
      <c r="C682" t="s">
        <v>75</v>
      </c>
      <c r="D682" t="str">
        <f t="shared" si="10"/>
        <v/>
      </c>
    </row>
    <row r="683" spans="1:4" x14ac:dyDescent="0.25">
      <c r="A683" t="s">
        <v>6</v>
      </c>
      <c r="B683" t="s">
        <v>227</v>
      </c>
      <c r="C683" t="s">
        <v>228</v>
      </c>
      <c r="D683" t="str">
        <f t="shared" si="10"/>
        <v/>
      </c>
    </row>
    <row r="684" spans="1:4" x14ac:dyDescent="0.25">
      <c r="A684" t="s">
        <v>229</v>
      </c>
      <c r="D684">
        <f t="shared" si="10"/>
        <v>4087</v>
      </c>
    </row>
    <row r="685" spans="1:4" x14ac:dyDescent="0.25">
      <c r="D685" t="str">
        <f t="shared" si="10"/>
        <v/>
      </c>
    </row>
    <row r="686" spans="1:4" x14ac:dyDescent="0.25">
      <c r="B686" s="1">
        <v>0</v>
      </c>
      <c r="C686" t="s">
        <v>104</v>
      </c>
      <c r="D686" t="str">
        <f t="shared" si="10"/>
        <v/>
      </c>
    </row>
    <row r="687" spans="1:4" x14ac:dyDescent="0.25">
      <c r="B687" s="1">
        <v>0</v>
      </c>
      <c r="C687" t="s">
        <v>35</v>
      </c>
      <c r="D687" t="str">
        <f t="shared" si="10"/>
        <v/>
      </c>
    </row>
    <row r="688" spans="1:4" x14ac:dyDescent="0.25">
      <c r="B688" s="1">
        <v>1.7999999999999999E-2</v>
      </c>
      <c r="C688" t="s">
        <v>129</v>
      </c>
      <c r="D688" t="str">
        <f t="shared" si="10"/>
        <v/>
      </c>
    </row>
    <row r="689" spans="1:4" x14ac:dyDescent="0.25">
      <c r="B689" s="1">
        <v>0.80600000000000005</v>
      </c>
      <c r="C689" t="s">
        <v>130</v>
      </c>
      <c r="D689" t="str">
        <f t="shared" si="10"/>
        <v/>
      </c>
    </row>
    <row r="690" spans="1:4" x14ac:dyDescent="0.25">
      <c r="B690" s="1">
        <v>6.2E-2</v>
      </c>
      <c r="C690" t="s">
        <v>131</v>
      </c>
      <c r="D690" t="str">
        <f t="shared" si="10"/>
        <v/>
      </c>
    </row>
    <row r="691" spans="1:4" x14ac:dyDescent="0.25">
      <c r="B691" s="1">
        <v>1E-3</v>
      </c>
      <c r="C691" t="s">
        <v>47</v>
      </c>
      <c r="D691" t="str">
        <f t="shared" si="10"/>
        <v/>
      </c>
    </row>
    <row r="692" spans="1:4" x14ac:dyDescent="0.25">
      <c r="B692" s="1">
        <v>9.9000000000000005E-2</v>
      </c>
      <c r="C692" t="s">
        <v>108</v>
      </c>
      <c r="D692" t="str">
        <f t="shared" si="10"/>
        <v/>
      </c>
    </row>
    <row r="693" spans="1:4" x14ac:dyDescent="0.25">
      <c r="B693" s="1">
        <v>8.9999999999999993E-3</v>
      </c>
      <c r="C693" t="s">
        <v>52</v>
      </c>
      <c r="D693" t="str">
        <f t="shared" si="10"/>
        <v/>
      </c>
    </row>
    <row r="694" spans="1:4" x14ac:dyDescent="0.25">
      <c r="D694" t="str">
        <f t="shared" si="10"/>
        <v/>
      </c>
    </row>
    <row r="695" spans="1:4" x14ac:dyDescent="0.25">
      <c r="A695" t="s">
        <v>230</v>
      </c>
      <c r="D695">
        <f t="shared" si="10"/>
        <v>4</v>
      </c>
    </row>
    <row r="696" spans="1:4" x14ac:dyDescent="0.25">
      <c r="D696" t="str">
        <f t="shared" si="10"/>
        <v/>
      </c>
    </row>
    <row r="697" spans="1:4" x14ac:dyDescent="0.25">
      <c r="B697" s="1">
        <v>1</v>
      </c>
      <c r="C697" t="s">
        <v>35</v>
      </c>
      <c r="D697" t="str">
        <f t="shared" si="10"/>
        <v/>
      </c>
    </row>
    <row r="698" spans="1:4" x14ac:dyDescent="0.25">
      <c r="D698" t="str">
        <f t="shared" si="10"/>
        <v/>
      </c>
    </row>
    <row r="699" spans="1:4" x14ac:dyDescent="0.25">
      <c r="A699" t="s">
        <v>231</v>
      </c>
      <c r="D699">
        <f t="shared" si="10"/>
        <v>54</v>
      </c>
    </row>
    <row r="700" spans="1:4" x14ac:dyDescent="0.25">
      <c r="D700" t="str">
        <f t="shared" si="10"/>
        <v/>
      </c>
    </row>
    <row r="701" spans="1:4" x14ac:dyDescent="0.25">
      <c r="B701" s="1">
        <v>0.51</v>
      </c>
      <c r="C701" t="s">
        <v>10</v>
      </c>
      <c r="D701" t="str">
        <f t="shared" si="10"/>
        <v/>
      </c>
    </row>
    <row r="702" spans="1:4" x14ac:dyDescent="0.25">
      <c r="B702" s="1">
        <v>0.48899999999999999</v>
      </c>
      <c r="C702" t="s">
        <v>138</v>
      </c>
      <c r="D702" t="str">
        <f t="shared" si="10"/>
        <v/>
      </c>
    </row>
    <row r="703" spans="1:4" x14ac:dyDescent="0.25">
      <c r="D703" t="str">
        <f t="shared" si="10"/>
        <v/>
      </c>
    </row>
    <row r="704" spans="1:4" x14ac:dyDescent="0.25">
      <c r="A704" t="s">
        <v>232</v>
      </c>
      <c r="D704">
        <f t="shared" si="10"/>
        <v>6052</v>
      </c>
    </row>
    <row r="705" spans="1:4" x14ac:dyDescent="0.25">
      <c r="D705" t="str">
        <f t="shared" si="10"/>
        <v/>
      </c>
    </row>
    <row r="706" spans="1:4" x14ac:dyDescent="0.25">
      <c r="B706" s="1">
        <v>4.0000000000000001E-3</v>
      </c>
      <c r="C706" t="s">
        <v>104</v>
      </c>
      <c r="D706" t="str">
        <f t="shared" ref="D706:D769" si="11">IFERROR(HLOOKUP($A706,$E$2:$JW$3,2,FALSE),"")</f>
        <v/>
      </c>
    </row>
    <row r="707" spans="1:4" x14ac:dyDescent="0.25">
      <c r="B707" s="1">
        <v>0</v>
      </c>
      <c r="C707" t="s">
        <v>37</v>
      </c>
      <c r="D707" t="str">
        <f t="shared" si="11"/>
        <v/>
      </c>
    </row>
    <row r="708" spans="1:4" x14ac:dyDescent="0.25">
      <c r="B708" s="1">
        <v>0.114</v>
      </c>
      <c r="C708" t="s">
        <v>35</v>
      </c>
      <c r="D708" t="str">
        <f t="shared" si="11"/>
        <v/>
      </c>
    </row>
    <row r="709" spans="1:4" x14ac:dyDescent="0.25">
      <c r="B709" s="1">
        <v>0.65900000000000003</v>
      </c>
      <c r="C709" t="s">
        <v>129</v>
      </c>
      <c r="D709" t="str">
        <f t="shared" si="11"/>
        <v/>
      </c>
    </row>
    <row r="710" spans="1:4" x14ac:dyDescent="0.25">
      <c r="B710" s="1">
        <v>9.6000000000000002E-2</v>
      </c>
      <c r="C710" t="s">
        <v>130</v>
      </c>
      <c r="D710" t="str">
        <f t="shared" si="11"/>
        <v/>
      </c>
    </row>
    <row r="711" spans="1:4" x14ac:dyDescent="0.25">
      <c r="B711" s="1">
        <v>8.9999999999999993E-3</v>
      </c>
      <c r="C711" t="s">
        <v>131</v>
      </c>
      <c r="D711" t="str">
        <f t="shared" si="11"/>
        <v/>
      </c>
    </row>
    <row r="712" spans="1:4" x14ac:dyDescent="0.25">
      <c r="B712" s="1">
        <v>6.0000000000000001E-3</v>
      </c>
      <c r="C712" t="s">
        <v>47</v>
      </c>
      <c r="D712" t="str">
        <f t="shared" si="11"/>
        <v/>
      </c>
    </row>
    <row r="713" spans="1:4" x14ac:dyDescent="0.25">
      <c r="B713" s="1">
        <v>6.8000000000000005E-2</v>
      </c>
      <c r="C713" t="s">
        <v>108</v>
      </c>
      <c r="D713" t="str">
        <f t="shared" si="11"/>
        <v/>
      </c>
    </row>
    <row r="714" spans="1:4" x14ac:dyDescent="0.25">
      <c r="B714" s="1">
        <v>0.04</v>
      </c>
      <c r="C714" t="s">
        <v>75</v>
      </c>
      <c r="D714" t="str">
        <f t="shared" si="11"/>
        <v/>
      </c>
    </row>
    <row r="715" spans="1:4" x14ac:dyDescent="0.25">
      <c r="B715" s="1">
        <v>0</v>
      </c>
      <c r="C715" t="s">
        <v>52</v>
      </c>
      <c r="D715" t="str">
        <f t="shared" si="11"/>
        <v/>
      </c>
    </row>
    <row r="716" spans="1:4" x14ac:dyDescent="0.25">
      <c r="A716" t="s">
        <v>6</v>
      </c>
      <c r="B716" t="s">
        <v>233</v>
      </c>
      <c r="C716" t="s">
        <v>234</v>
      </c>
      <c r="D716" t="str">
        <f t="shared" si="11"/>
        <v/>
      </c>
    </row>
    <row r="717" spans="1:4" x14ac:dyDescent="0.25">
      <c r="A717" t="s">
        <v>235</v>
      </c>
      <c r="D717">
        <f t="shared" si="11"/>
        <v>179</v>
      </c>
    </row>
    <row r="718" spans="1:4" x14ac:dyDescent="0.25">
      <c r="D718" t="str">
        <f t="shared" si="11"/>
        <v/>
      </c>
    </row>
    <row r="719" spans="1:4" x14ac:dyDescent="0.25">
      <c r="B719" s="1">
        <v>4.1000000000000002E-2</v>
      </c>
      <c r="C719" t="s">
        <v>29</v>
      </c>
      <c r="D719" t="str">
        <f t="shared" si="11"/>
        <v/>
      </c>
    </row>
    <row r="720" spans="1:4" x14ac:dyDescent="0.25">
      <c r="B720" s="1">
        <v>0.105</v>
      </c>
      <c r="C720" t="s">
        <v>128</v>
      </c>
      <c r="D720" t="str">
        <f t="shared" si="11"/>
        <v/>
      </c>
    </row>
    <row r="721" spans="1:4" x14ac:dyDescent="0.25">
      <c r="B721" s="1">
        <v>0.151</v>
      </c>
      <c r="C721" t="s">
        <v>35</v>
      </c>
      <c r="D721" t="str">
        <f t="shared" si="11"/>
        <v/>
      </c>
    </row>
    <row r="722" spans="1:4" x14ac:dyDescent="0.25">
      <c r="B722" s="1">
        <v>9.4E-2</v>
      </c>
      <c r="C722" t="s">
        <v>61</v>
      </c>
      <c r="D722" t="str">
        <f t="shared" si="11"/>
        <v/>
      </c>
    </row>
    <row r="723" spans="1:4" x14ac:dyDescent="0.25">
      <c r="B723" s="1">
        <v>0.16700000000000001</v>
      </c>
      <c r="C723" t="s">
        <v>23</v>
      </c>
      <c r="D723" t="str">
        <f t="shared" si="11"/>
        <v/>
      </c>
    </row>
    <row r="724" spans="1:4" x14ac:dyDescent="0.25">
      <c r="B724" s="1">
        <v>0.40100000000000002</v>
      </c>
      <c r="C724" t="s">
        <v>38</v>
      </c>
      <c r="D724" t="str">
        <f t="shared" si="11"/>
        <v/>
      </c>
    </row>
    <row r="725" spans="1:4" x14ac:dyDescent="0.25">
      <c r="B725" s="1">
        <v>3.7999999999999999E-2</v>
      </c>
      <c r="C725" t="s">
        <v>92</v>
      </c>
      <c r="D725" t="str">
        <f t="shared" si="11"/>
        <v/>
      </c>
    </row>
    <row r="726" spans="1:4" x14ac:dyDescent="0.25">
      <c r="D726" t="str">
        <f t="shared" si="11"/>
        <v/>
      </c>
    </row>
    <row r="727" spans="1:4" x14ac:dyDescent="0.25">
      <c r="A727" t="s">
        <v>236</v>
      </c>
      <c r="D727">
        <f t="shared" si="11"/>
        <v>34066</v>
      </c>
    </row>
    <row r="728" spans="1:4" x14ac:dyDescent="0.25">
      <c r="D728" t="str">
        <f t="shared" si="11"/>
        <v/>
      </c>
    </row>
    <row r="729" spans="1:4" x14ac:dyDescent="0.25">
      <c r="B729" s="1">
        <v>7.0000000000000001E-3</v>
      </c>
      <c r="C729" t="s">
        <v>128</v>
      </c>
      <c r="D729" t="str">
        <f t="shared" si="11"/>
        <v/>
      </c>
    </row>
    <row r="730" spans="1:4" x14ac:dyDescent="0.25">
      <c r="B730" s="1">
        <v>0</v>
      </c>
      <c r="C730" t="s">
        <v>237</v>
      </c>
      <c r="D730" t="str">
        <f t="shared" si="11"/>
        <v/>
      </c>
    </row>
    <row r="731" spans="1:4" x14ac:dyDescent="0.25">
      <c r="B731" s="1">
        <v>0</v>
      </c>
      <c r="C731" t="s">
        <v>35</v>
      </c>
      <c r="D731" t="str">
        <f t="shared" si="11"/>
        <v/>
      </c>
    </row>
    <row r="732" spans="1:4" x14ac:dyDescent="0.25">
      <c r="B732" s="1">
        <v>2E-3</v>
      </c>
      <c r="C732" t="s">
        <v>131</v>
      </c>
      <c r="D732" t="str">
        <f t="shared" si="11"/>
        <v/>
      </c>
    </row>
    <row r="733" spans="1:4" x14ac:dyDescent="0.25">
      <c r="B733" s="1">
        <v>0</v>
      </c>
      <c r="C733" t="s">
        <v>132</v>
      </c>
      <c r="D733" t="str">
        <f t="shared" si="11"/>
        <v/>
      </c>
    </row>
    <row r="734" spans="1:4" x14ac:dyDescent="0.25">
      <c r="B734" s="1">
        <v>2.4E-2</v>
      </c>
      <c r="C734" t="s">
        <v>21</v>
      </c>
      <c r="D734" t="str">
        <f t="shared" si="11"/>
        <v/>
      </c>
    </row>
    <row r="735" spans="1:4" x14ac:dyDescent="0.25">
      <c r="B735" s="1">
        <v>0.21199999999999999</v>
      </c>
      <c r="C735" t="s">
        <v>169</v>
      </c>
      <c r="D735" t="str">
        <f t="shared" si="11"/>
        <v/>
      </c>
    </row>
    <row r="736" spans="1:4" x14ac:dyDescent="0.25">
      <c r="B736" s="1">
        <v>6.3E-2</v>
      </c>
      <c r="C736" t="s">
        <v>238</v>
      </c>
      <c r="D736" t="str">
        <f t="shared" si="11"/>
        <v/>
      </c>
    </row>
    <row r="737" spans="1:4" x14ac:dyDescent="0.25">
      <c r="B737" s="1">
        <v>0.17599999999999999</v>
      </c>
      <c r="C737" t="s">
        <v>133</v>
      </c>
      <c r="D737" t="str">
        <f t="shared" si="11"/>
        <v/>
      </c>
    </row>
    <row r="738" spans="1:4" x14ac:dyDescent="0.25">
      <c r="B738" s="1">
        <v>0</v>
      </c>
      <c r="C738" t="s">
        <v>134</v>
      </c>
      <c r="D738" t="str">
        <f t="shared" si="11"/>
        <v/>
      </c>
    </row>
    <row r="739" spans="1:4" x14ac:dyDescent="0.25">
      <c r="B739" s="1">
        <v>1.4999999999999999E-2</v>
      </c>
      <c r="C739" t="s">
        <v>23</v>
      </c>
      <c r="D739" t="str">
        <f t="shared" si="11"/>
        <v/>
      </c>
    </row>
    <row r="740" spans="1:4" x14ac:dyDescent="0.25">
      <c r="B740" s="1">
        <v>0.216</v>
      </c>
      <c r="C740" t="s">
        <v>135</v>
      </c>
      <c r="D740" t="str">
        <f t="shared" si="11"/>
        <v/>
      </c>
    </row>
    <row r="741" spans="1:4" x14ac:dyDescent="0.25">
      <c r="B741" s="1">
        <v>6.2E-2</v>
      </c>
      <c r="C741" t="s">
        <v>136</v>
      </c>
      <c r="D741" t="str">
        <f t="shared" si="11"/>
        <v/>
      </c>
    </row>
    <row r="742" spans="1:4" x14ac:dyDescent="0.25">
      <c r="B742" s="1">
        <v>0.21199999999999999</v>
      </c>
      <c r="C742" t="s">
        <v>137</v>
      </c>
      <c r="D742" t="str">
        <f t="shared" si="11"/>
        <v/>
      </c>
    </row>
    <row r="743" spans="1:4" x14ac:dyDescent="0.25">
      <c r="B743" s="1">
        <v>2E-3</v>
      </c>
      <c r="C743" t="s">
        <v>38</v>
      </c>
      <c r="D743" t="str">
        <f t="shared" si="11"/>
        <v/>
      </c>
    </row>
    <row r="744" spans="1:4" x14ac:dyDescent="0.25">
      <c r="B744" s="1">
        <v>0</v>
      </c>
      <c r="C744" t="s">
        <v>75</v>
      </c>
      <c r="D744" t="str">
        <f t="shared" si="11"/>
        <v/>
      </c>
    </row>
    <row r="745" spans="1:4" x14ac:dyDescent="0.25">
      <c r="B745" s="1">
        <v>0</v>
      </c>
      <c r="C745" t="s">
        <v>138</v>
      </c>
      <c r="D745" t="str">
        <f t="shared" si="11"/>
        <v/>
      </c>
    </row>
    <row r="746" spans="1:4" x14ac:dyDescent="0.25">
      <c r="B746" s="1">
        <v>0</v>
      </c>
      <c r="C746" t="s">
        <v>14</v>
      </c>
      <c r="D746" t="str">
        <f t="shared" si="11"/>
        <v/>
      </c>
    </row>
    <row r="747" spans="1:4" x14ac:dyDescent="0.25">
      <c r="B747" s="1">
        <v>1E-3</v>
      </c>
      <c r="C747" t="s">
        <v>52</v>
      </c>
      <c r="D747" t="str">
        <f t="shared" si="11"/>
        <v/>
      </c>
    </row>
    <row r="748" spans="1:4" x14ac:dyDescent="0.25">
      <c r="A748" t="s">
        <v>6</v>
      </c>
      <c r="B748" t="s">
        <v>239</v>
      </c>
      <c r="C748" t="s">
        <v>240</v>
      </c>
      <c r="D748" t="str">
        <f t="shared" si="11"/>
        <v/>
      </c>
    </row>
    <row r="749" spans="1:4" x14ac:dyDescent="0.25">
      <c r="A749" t="s">
        <v>241</v>
      </c>
      <c r="D749">
        <f t="shared" si="11"/>
        <v>736</v>
      </c>
    </row>
    <row r="750" spans="1:4" x14ac:dyDescent="0.25">
      <c r="D750" t="str">
        <f t="shared" si="11"/>
        <v/>
      </c>
    </row>
    <row r="751" spans="1:4" x14ac:dyDescent="0.25">
      <c r="B751" s="1">
        <v>0.04</v>
      </c>
      <c r="C751" t="s">
        <v>104</v>
      </c>
      <c r="D751" t="str">
        <f t="shared" si="11"/>
        <v/>
      </c>
    </row>
    <row r="752" spans="1:4" x14ac:dyDescent="0.25">
      <c r="B752" s="1">
        <v>0.42199999999999999</v>
      </c>
      <c r="C752" t="s">
        <v>129</v>
      </c>
      <c r="D752" t="str">
        <f t="shared" si="11"/>
        <v/>
      </c>
    </row>
    <row r="753" spans="1:4" x14ac:dyDescent="0.25">
      <c r="B753" s="1">
        <v>0.151</v>
      </c>
      <c r="C753" t="s">
        <v>132</v>
      </c>
      <c r="D753" t="str">
        <f t="shared" si="11"/>
        <v/>
      </c>
    </row>
    <row r="754" spans="1:4" x14ac:dyDescent="0.25">
      <c r="B754" s="1">
        <v>0.17199999999999999</v>
      </c>
      <c r="C754" t="s">
        <v>108</v>
      </c>
      <c r="D754" t="str">
        <f t="shared" si="11"/>
        <v/>
      </c>
    </row>
    <row r="755" spans="1:4" x14ac:dyDescent="0.25">
      <c r="B755" s="1">
        <v>0.21299999999999999</v>
      </c>
      <c r="C755" t="s">
        <v>75</v>
      </c>
      <c r="D755" t="str">
        <f t="shared" si="11"/>
        <v/>
      </c>
    </row>
    <row r="756" spans="1:4" x14ac:dyDescent="0.25">
      <c r="D756" t="str">
        <f t="shared" si="11"/>
        <v/>
      </c>
    </row>
    <row r="757" spans="1:4" x14ac:dyDescent="0.25">
      <c r="A757" t="s">
        <v>242</v>
      </c>
      <c r="D757">
        <f t="shared" si="11"/>
        <v>519</v>
      </c>
    </row>
    <row r="758" spans="1:4" x14ac:dyDescent="0.25">
      <c r="D758" t="str">
        <f t="shared" si="11"/>
        <v/>
      </c>
    </row>
    <row r="759" spans="1:4" x14ac:dyDescent="0.25">
      <c r="B759" s="1">
        <v>4.0000000000000001E-3</v>
      </c>
      <c r="C759" t="s">
        <v>132</v>
      </c>
      <c r="D759" t="str">
        <f t="shared" si="11"/>
        <v/>
      </c>
    </row>
    <row r="760" spans="1:4" x14ac:dyDescent="0.25">
      <c r="B760" s="1">
        <v>0.995</v>
      </c>
      <c r="C760" t="s">
        <v>108</v>
      </c>
      <c r="D760" t="str">
        <f t="shared" si="11"/>
        <v/>
      </c>
    </row>
    <row r="761" spans="1:4" x14ac:dyDescent="0.25">
      <c r="D761" t="str">
        <f t="shared" si="11"/>
        <v/>
      </c>
    </row>
    <row r="762" spans="1:4" x14ac:dyDescent="0.25">
      <c r="A762" t="s">
        <v>243</v>
      </c>
      <c r="D762">
        <f t="shared" si="11"/>
        <v>2</v>
      </c>
    </row>
    <row r="763" spans="1:4" x14ac:dyDescent="0.25">
      <c r="D763" t="str">
        <f t="shared" si="11"/>
        <v/>
      </c>
    </row>
    <row r="764" spans="1:4" x14ac:dyDescent="0.25">
      <c r="B764" s="1">
        <v>1</v>
      </c>
      <c r="C764" t="s">
        <v>92</v>
      </c>
      <c r="D764" t="str">
        <f t="shared" si="11"/>
        <v/>
      </c>
    </row>
    <row r="765" spans="1:4" x14ac:dyDescent="0.25">
      <c r="D765" t="str">
        <f t="shared" si="11"/>
        <v/>
      </c>
    </row>
    <row r="766" spans="1:4" x14ac:dyDescent="0.25">
      <c r="A766" t="s">
        <v>244</v>
      </c>
      <c r="D766">
        <f t="shared" si="11"/>
        <v>53</v>
      </c>
    </row>
    <row r="767" spans="1:4" x14ac:dyDescent="0.25">
      <c r="D767" t="str">
        <f t="shared" si="11"/>
        <v/>
      </c>
    </row>
    <row r="768" spans="1:4" x14ac:dyDescent="0.25">
      <c r="B768" s="1">
        <v>1</v>
      </c>
      <c r="C768" t="s">
        <v>10</v>
      </c>
      <c r="D768" t="str">
        <f t="shared" si="11"/>
        <v/>
      </c>
    </row>
    <row r="769" spans="1:4" x14ac:dyDescent="0.25">
      <c r="D769" t="str">
        <f t="shared" si="11"/>
        <v/>
      </c>
    </row>
    <row r="770" spans="1:4" x14ac:dyDescent="0.25">
      <c r="A770" t="s">
        <v>245</v>
      </c>
      <c r="D770">
        <f t="shared" ref="D770:D833" si="12">IFERROR(HLOOKUP($A770,$E$2:$JW$3,2,FALSE),"")</f>
        <v>8</v>
      </c>
    </row>
    <row r="771" spans="1:4" x14ac:dyDescent="0.25">
      <c r="D771" t="str">
        <f t="shared" si="12"/>
        <v/>
      </c>
    </row>
    <row r="772" spans="1:4" x14ac:dyDescent="0.25">
      <c r="B772" s="1">
        <v>1</v>
      </c>
      <c r="C772" t="s">
        <v>157</v>
      </c>
      <c r="D772" t="str">
        <f t="shared" si="12"/>
        <v/>
      </c>
    </row>
    <row r="773" spans="1:4" x14ac:dyDescent="0.25">
      <c r="D773" t="str">
        <f t="shared" si="12"/>
        <v/>
      </c>
    </row>
    <row r="774" spans="1:4" x14ac:dyDescent="0.25">
      <c r="A774" t="s">
        <v>246</v>
      </c>
      <c r="D774">
        <f t="shared" si="12"/>
        <v>4</v>
      </c>
    </row>
    <row r="775" spans="1:4" x14ac:dyDescent="0.25">
      <c r="D775" t="str">
        <f t="shared" si="12"/>
        <v/>
      </c>
    </row>
    <row r="776" spans="1:4" x14ac:dyDescent="0.25">
      <c r="B776" s="1">
        <v>1</v>
      </c>
      <c r="C776" t="s">
        <v>104</v>
      </c>
      <c r="D776" t="str">
        <f t="shared" si="12"/>
        <v/>
      </c>
    </row>
    <row r="777" spans="1:4" x14ac:dyDescent="0.25">
      <c r="D777" t="str">
        <f t="shared" si="12"/>
        <v/>
      </c>
    </row>
    <row r="778" spans="1:4" x14ac:dyDescent="0.25">
      <c r="A778" t="s">
        <v>247</v>
      </c>
      <c r="D778">
        <f t="shared" si="12"/>
        <v>2</v>
      </c>
    </row>
    <row r="779" spans="1:4" x14ac:dyDescent="0.25">
      <c r="D779" t="str">
        <f t="shared" si="12"/>
        <v/>
      </c>
    </row>
    <row r="780" spans="1:4" x14ac:dyDescent="0.25">
      <c r="B780" s="1">
        <v>1</v>
      </c>
      <c r="C780" t="s">
        <v>38</v>
      </c>
      <c r="D780" t="str">
        <f t="shared" si="12"/>
        <v/>
      </c>
    </row>
    <row r="781" spans="1:4" x14ac:dyDescent="0.25">
      <c r="A781" t="s">
        <v>6</v>
      </c>
      <c r="B781" t="s">
        <v>248</v>
      </c>
      <c r="C781" t="s">
        <v>249</v>
      </c>
      <c r="D781" t="str">
        <f t="shared" si="12"/>
        <v/>
      </c>
    </row>
    <row r="782" spans="1:4" x14ac:dyDescent="0.25">
      <c r="A782" t="s">
        <v>250</v>
      </c>
      <c r="D782">
        <f t="shared" si="12"/>
        <v>18</v>
      </c>
    </row>
    <row r="783" spans="1:4" x14ac:dyDescent="0.25">
      <c r="D783" t="str">
        <f t="shared" si="12"/>
        <v/>
      </c>
    </row>
    <row r="784" spans="1:4" x14ac:dyDescent="0.25">
      <c r="B784" s="1">
        <v>0.78</v>
      </c>
      <c r="C784" t="s">
        <v>104</v>
      </c>
      <c r="D784" t="str">
        <f t="shared" si="12"/>
        <v/>
      </c>
    </row>
    <row r="785" spans="1:4" x14ac:dyDescent="0.25">
      <c r="B785" s="1">
        <v>0.219</v>
      </c>
      <c r="C785" t="s">
        <v>11</v>
      </c>
      <c r="D785" t="str">
        <f t="shared" si="12"/>
        <v/>
      </c>
    </row>
    <row r="786" spans="1:4" x14ac:dyDescent="0.25">
      <c r="A786" t="s">
        <v>6</v>
      </c>
      <c r="B786" t="s">
        <v>251</v>
      </c>
      <c r="D786" t="str">
        <f t="shared" si="12"/>
        <v/>
      </c>
    </row>
    <row r="787" spans="1:4" x14ac:dyDescent="0.25">
      <c r="A787" t="s">
        <v>252</v>
      </c>
      <c r="D787">
        <f t="shared" si="12"/>
        <v>379</v>
      </c>
    </row>
    <row r="788" spans="1:4" x14ac:dyDescent="0.25">
      <c r="D788" t="str">
        <f t="shared" si="12"/>
        <v/>
      </c>
    </row>
    <row r="789" spans="1:4" x14ac:dyDescent="0.25">
      <c r="B789" s="1">
        <v>1</v>
      </c>
      <c r="C789" t="s">
        <v>104</v>
      </c>
      <c r="D789" t="str">
        <f t="shared" si="12"/>
        <v/>
      </c>
    </row>
    <row r="790" spans="1:4" x14ac:dyDescent="0.25">
      <c r="D790" t="str">
        <f t="shared" si="12"/>
        <v/>
      </c>
    </row>
    <row r="791" spans="1:4" x14ac:dyDescent="0.25">
      <c r="A791" t="s">
        <v>253</v>
      </c>
      <c r="D791">
        <f t="shared" si="12"/>
        <v>288</v>
      </c>
    </row>
    <row r="792" spans="1:4" x14ac:dyDescent="0.25">
      <c r="D792" t="str">
        <f t="shared" si="12"/>
        <v/>
      </c>
    </row>
    <row r="793" spans="1:4" x14ac:dyDescent="0.25">
      <c r="B793" s="1">
        <v>1.4999999999999999E-2</v>
      </c>
      <c r="C793" t="s">
        <v>184</v>
      </c>
      <c r="D793" t="str">
        <f t="shared" si="12"/>
        <v/>
      </c>
    </row>
    <row r="794" spans="1:4" x14ac:dyDescent="0.25">
      <c r="B794" s="1">
        <v>0.25600000000000001</v>
      </c>
      <c r="C794" t="s">
        <v>28</v>
      </c>
      <c r="D794" t="str">
        <f t="shared" si="12"/>
        <v/>
      </c>
    </row>
    <row r="795" spans="1:4" x14ac:dyDescent="0.25">
      <c r="B795" s="1">
        <v>0.10199999999999999</v>
      </c>
      <c r="C795" t="s">
        <v>157</v>
      </c>
      <c r="D795" t="str">
        <f t="shared" si="12"/>
        <v/>
      </c>
    </row>
    <row r="796" spans="1:4" x14ac:dyDescent="0.25">
      <c r="B796" s="1">
        <v>0.41199999999999998</v>
      </c>
      <c r="C796" t="s">
        <v>254</v>
      </c>
      <c r="D796" t="str">
        <f t="shared" si="12"/>
        <v/>
      </c>
    </row>
    <row r="797" spans="1:4" x14ac:dyDescent="0.25">
      <c r="B797" s="1">
        <v>0.21199999999999999</v>
      </c>
      <c r="C797" t="s">
        <v>10</v>
      </c>
      <c r="D797" t="str">
        <f t="shared" si="12"/>
        <v/>
      </c>
    </row>
    <row r="798" spans="1:4" x14ac:dyDescent="0.25">
      <c r="D798" t="str">
        <f t="shared" si="12"/>
        <v/>
      </c>
    </row>
    <row r="799" spans="1:4" x14ac:dyDescent="0.25">
      <c r="A799" t="s">
        <v>255</v>
      </c>
      <c r="D799">
        <f t="shared" si="12"/>
        <v>376</v>
      </c>
    </row>
    <row r="800" spans="1:4" x14ac:dyDescent="0.25">
      <c r="D800" t="str">
        <f t="shared" si="12"/>
        <v/>
      </c>
    </row>
    <row r="801" spans="1:4" x14ac:dyDescent="0.25">
      <c r="B801" s="1">
        <v>1</v>
      </c>
      <c r="C801" t="s">
        <v>104</v>
      </c>
      <c r="D801" t="str">
        <f t="shared" si="12"/>
        <v/>
      </c>
    </row>
    <row r="802" spans="1:4" x14ac:dyDescent="0.25">
      <c r="D802" t="str">
        <f t="shared" si="12"/>
        <v/>
      </c>
    </row>
    <row r="803" spans="1:4" x14ac:dyDescent="0.25">
      <c r="A803" t="s">
        <v>256</v>
      </c>
      <c r="D803">
        <f t="shared" si="12"/>
        <v>14</v>
      </c>
    </row>
    <row r="804" spans="1:4" x14ac:dyDescent="0.25">
      <c r="D804" t="str">
        <f t="shared" si="12"/>
        <v/>
      </c>
    </row>
    <row r="805" spans="1:4" x14ac:dyDescent="0.25">
      <c r="B805" s="1">
        <v>0.54700000000000004</v>
      </c>
      <c r="C805" t="s">
        <v>217</v>
      </c>
      <c r="D805" t="str">
        <f t="shared" si="12"/>
        <v/>
      </c>
    </row>
    <row r="806" spans="1:4" x14ac:dyDescent="0.25">
      <c r="B806" s="1">
        <v>0.25700000000000001</v>
      </c>
      <c r="C806" t="s">
        <v>14</v>
      </c>
      <c r="D806" t="str">
        <f t="shared" si="12"/>
        <v/>
      </c>
    </row>
    <row r="807" spans="1:4" x14ac:dyDescent="0.25">
      <c r="D807" t="str">
        <f t="shared" si="12"/>
        <v/>
      </c>
    </row>
    <row r="808" spans="1:4" x14ac:dyDescent="0.25">
      <c r="A808" t="s">
        <v>257</v>
      </c>
      <c r="D808">
        <f t="shared" si="12"/>
        <v>14</v>
      </c>
    </row>
    <row r="809" spans="1:4" x14ac:dyDescent="0.25">
      <c r="D809" t="str">
        <f t="shared" si="12"/>
        <v/>
      </c>
    </row>
    <row r="810" spans="1:4" x14ac:dyDescent="0.25">
      <c r="B810" s="1">
        <v>0.54700000000000004</v>
      </c>
      <c r="C810" t="s">
        <v>217</v>
      </c>
      <c r="D810" t="str">
        <f t="shared" si="12"/>
        <v/>
      </c>
    </row>
    <row r="811" spans="1:4" x14ac:dyDescent="0.25">
      <c r="B811" s="1">
        <v>0.25700000000000001</v>
      </c>
      <c r="C811" t="s">
        <v>14</v>
      </c>
      <c r="D811" t="str">
        <f t="shared" si="12"/>
        <v/>
      </c>
    </row>
    <row r="812" spans="1:4" x14ac:dyDescent="0.25">
      <c r="A812" t="s">
        <v>6</v>
      </c>
      <c r="B812" t="s">
        <v>251</v>
      </c>
      <c r="C812" t="s">
        <v>258</v>
      </c>
      <c r="D812" t="str">
        <f t="shared" si="12"/>
        <v/>
      </c>
    </row>
    <row r="813" spans="1:4" x14ac:dyDescent="0.25">
      <c r="A813" t="s">
        <v>256</v>
      </c>
      <c r="D813">
        <f t="shared" si="12"/>
        <v>14</v>
      </c>
    </row>
    <row r="814" spans="1:4" x14ac:dyDescent="0.25">
      <c r="D814" t="str">
        <f t="shared" si="12"/>
        <v/>
      </c>
    </row>
    <row r="815" spans="1:4" x14ac:dyDescent="0.25">
      <c r="B815" s="1">
        <v>0.54700000000000004</v>
      </c>
      <c r="C815" t="s">
        <v>217</v>
      </c>
      <c r="D815" t="str">
        <f t="shared" si="12"/>
        <v/>
      </c>
    </row>
    <row r="816" spans="1:4" x14ac:dyDescent="0.25">
      <c r="B816" s="1">
        <v>0.25700000000000001</v>
      </c>
      <c r="C816" t="s">
        <v>14</v>
      </c>
      <c r="D816" t="str">
        <f t="shared" si="12"/>
        <v/>
      </c>
    </row>
    <row r="817" spans="1:4" x14ac:dyDescent="0.25">
      <c r="D817" t="str">
        <f t="shared" si="12"/>
        <v/>
      </c>
    </row>
    <row r="818" spans="1:4" x14ac:dyDescent="0.25">
      <c r="A818" t="s">
        <v>257</v>
      </c>
      <c r="D818">
        <f t="shared" si="12"/>
        <v>14</v>
      </c>
    </row>
    <row r="819" spans="1:4" x14ac:dyDescent="0.25">
      <c r="D819" t="str">
        <f t="shared" si="12"/>
        <v/>
      </c>
    </row>
    <row r="820" spans="1:4" x14ac:dyDescent="0.25">
      <c r="B820" s="1">
        <v>0.54700000000000004</v>
      </c>
      <c r="C820" t="s">
        <v>217</v>
      </c>
      <c r="D820" t="str">
        <f t="shared" si="12"/>
        <v/>
      </c>
    </row>
    <row r="821" spans="1:4" x14ac:dyDescent="0.25">
      <c r="B821" s="1">
        <v>0.25700000000000001</v>
      </c>
      <c r="C821" t="s">
        <v>14</v>
      </c>
      <c r="D821" t="str">
        <f t="shared" si="12"/>
        <v/>
      </c>
    </row>
    <row r="822" spans="1:4" x14ac:dyDescent="0.25">
      <c r="A822" t="s">
        <v>6</v>
      </c>
      <c r="B822" t="s">
        <v>259</v>
      </c>
      <c r="C822" t="s">
        <v>260</v>
      </c>
      <c r="D822" t="str">
        <f t="shared" si="12"/>
        <v/>
      </c>
    </row>
    <row r="823" spans="1:4" x14ac:dyDescent="0.25">
      <c r="A823" t="s">
        <v>261</v>
      </c>
      <c r="D823">
        <f t="shared" si="12"/>
        <v>1</v>
      </c>
    </row>
    <row r="824" spans="1:4" x14ac:dyDescent="0.25">
      <c r="D824" t="str">
        <f t="shared" si="12"/>
        <v/>
      </c>
    </row>
    <row r="825" spans="1:4" x14ac:dyDescent="0.25">
      <c r="B825" s="1">
        <v>1</v>
      </c>
      <c r="C825" t="s">
        <v>11</v>
      </c>
      <c r="D825" t="str">
        <f t="shared" si="12"/>
        <v/>
      </c>
    </row>
    <row r="826" spans="1:4" x14ac:dyDescent="0.25">
      <c r="A826" t="s">
        <v>6</v>
      </c>
      <c r="B826" t="s">
        <v>262</v>
      </c>
      <c r="C826" t="s">
        <v>263</v>
      </c>
      <c r="D826" t="str">
        <f t="shared" si="12"/>
        <v/>
      </c>
    </row>
    <row r="827" spans="1:4" x14ac:dyDescent="0.25">
      <c r="A827" t="s">
        <v>264</v>
      </c>
      <c r="D827">
        <f t="shared" si="12"/>
        <v>17</v>
      </c>
    </row>
    <row r="828" spans="1:4" x14ac:dyDescent="0.25">
      <c r="D828" t="str">
        <f t="shared" si="12"/>
        <v/>
      </c>
    </row>
    <row r="829" spans="1:4" x14ac:dyDescent="0.25">
      <c r="B829" s="1">
        <v>1</v>
      </c>
      <c r="C829" t="s">
        <v>38</v>
      </c>
      <c r="D829" t="str">
        <f t="shared" si="12"/>
        <v/>
      </c>
    </row>
    <row r="830" spans="1:4" x14ac:dyDescent="0.25">
      <c r="D830" t="str">
        <f t="shared" si="12"/>
        <v/>
      </c>
    </row>
    <row r="831" spans="1:4" x14ac:dyDescent="0.25">
      <c r="A831" t="s">
        <v>265</v>
      </c>
      <c r="D831">
        <f t="shared" si="12"/>
        <v>213</v>
      </c>
    </row>
    <row r="832" spans="1:4" x14ac:dyDescent="0.25">
      <c r="D832" t="str">
        <f t="shared" si="12"/>
        <v/>
      </c>
    </row>
    <row r="833" spans="1:4" x14ac:dyDescent="0.25">
      <c r="B833" s="1">
        <v>4.4999999999999998E-2</v>
      </c>
      <c r="C833" t="s">
        <v>117</v>
      </c>
      <c r="D833" t="str">
        <f t="shared" si="12"/>
        <v/>
      </c>
    </row>
    <row r="834" spans="1:4" x14ac:dyDescent="0.25">
      <c r="B834" s="1">
        <v>3.5999999999999997E-2</v>
      </c>
      <c r="C834" t="s">
        <v>35</v>
      </c>
      <c r="D834" t="str">
        <f t="shared" ref="D834:D897" si="13">IFERROR(HLOOKUP($A834,$E$2:$JW$3,2,FALSE),"")</f>
        <v/>
      </c>
    </row>
    <row r="835" spans="1:4" x14ac:dyDescent="0.25">
      <c r="B835" s="1">
        <v>2.7E-2</v>
      </c>
      <c r="C835" t="s">
        <v>47</v>
      </c>
      <c r="D835" t="str">
        <f t="shared" si="13"/>
        <v/>
      </c>
    </row>
    <row r="836" spans="1:4" x14ac:dyDescent="0.25">
      <c r="B836" s="1">
        <v>0.14699999999999999</v>
      </c>
      <c r="C836" t="s">
        <v>38</v>
      </c>
      <c r="D836" t="str">
        <f t="shared" si="13"/>
        <v/>
      </c>
    </row>
    <row r="837" spans="1:4" x14ac:dyDescent="0.25">
      <c r="B837" s="1">
        <v>2.4E-2</v>
      </c>
      <c r="C837" t="s">
        <v>266</v>
      </c>
      <c r="D837" t="str">
        <f t="shared" si="13"/>
        <v/>
      </c>
    </row>
    <row r="838" spans="1:4" x14ac:dyDescent="0.25">
      <c r="B838" s="1">
        <v>9.5000000000000001E-2</v>
      </c>
      <c r="C838" t="s">
        <v>75</v>
      </c>
      <c r="D838" t="str">
        <f t="shared" si="13"/>
        <v/>
      </c>
    </row>
    <row r="839" spans="1:4" x14ac:dyDescent="0.25">
      <c r="B839" s="1">
        <v>1.2E-2</v>
      </c>
      <c r="C839" t="s">
        <v>138</v>
      </c>
      <c r="D839" t="str">
        <f t="shared" si="13"/>
        <v/>
      </c>
    </row>
    <row r="840" spans="1:4" x14ac:dyDescent="0.25">
      <c r="B840" s="1">
        <v>0.56599999999999995</v>
      </c>
      <c r="C840" t="s">
        <v>106</v>
      </c>
      <c r="D840" t="str">
        <f t="shared" si="13"/>
        <v/>
      </c>
    </row>
    <row r="841" spans="1:4" x14ac:dyDescent="0.25">
      <c r="B841" s="1">
        <v>2.7E-2</v>
      </c>
      <c r="C841" t="s">
        <v>11</v>
      </c>
      <c r="D841" t="str">
        <f t="shared" si="13"/>
        <v/>
      </c>
    </row>
    <row r="842" spans="1:4" x14ac:dyDescent="0.25">
      <c r="B842" s="1">
        <v>1.4999999999999999E-2</v>
      </c>
      <c r="C842" t="s">
        <v>49</v>
      </c>
      <c r="D842" t="str">
        <f t="shared" si="13"/>
        <v/>
      </c>
    </row>
    <row r="843" spans="1:4" x14ac:dyDescent="0.25">
      <c r="D843" t="str">
        <f t="shared" si="13"/>
        <v/>
      </c>
    </row>
    <row r="844" spans="1:4" x14ac:dyDescent="0.25">
      <c r="A844" t="s">
        <v>267</v>
      </c>
      <c r="D844">
        <f t="shared" si="13"/>
        <v>46</v>
      </c>
    </row>
    <row r="845" spans="1:4" x14ac:dyDescent="0.25">
      <c r="D845" t="str">
        <f t="shared" si="13"/>
        <v/>
      </c>
    </row>
    <row r="846" spans="1:4" x14ac:dyDescent="0.25">
      <c r="B846" s="1">
        <v>0.32800000000000001</v>
      </c>
      <c r="C846" t="s">
        <v>38</v>
      </c>
      <c r="D846" t="str">
        <f t="shared" si="13"/>
        <v/>
      </c>
    </row>
    <row r="847" spans="1:4" x14ac:dyDescent="0.25">
      <c r="B847" s="1">
        <v>0.67100000000000004</v>
      </c>
      <c r="C847" t="s">
        <v>14</v>
      </c>
      <c r="D847" t="str">
        <f t="shared" si="13"/>
        <v/>
      </c>
    </row>
    <row r="848" spans="1:4" x14ac:dyDescent="0.25">
      <c r="D848" t="str">
        <f t="shared" si="13"/>
        <v/>
      </c>
    </row>
    <row r="849" spans="1:4" x14ac:dyDescent="0.25">
      <c r="A849" t="s">
        <v>268</v>
      </c>
      <c r="D849">
        <f t="shared" si="13"/>
        <v>6</v>
      </c>
    </row>
    <row r="850" spans="1:4" x14ac:dyDescent="0.25">
      <c r="D850" t="str">
        <f t="shared" si="13"/>
        <v/>
      </c>
    </row>
    <row r="851" spans="1:4" x14ac:dyDescent="0.25">
      <c r="B851" s="1">
        <v>1</v>
      </c>
      <c r="C851" t="s">
        <v>18</v>
      </c>
      <c r="D851" t="str">
        <f t="shared" si="13"/>
        <v/>
      </c>
    </row>
    <row r="852" spans="1:4" x14ac:dyDescent="0.25">
      <c r="D852" t="str">
        <f t="shared" si="13"/>
        <v/>
      </c>
    </row>
    <row r="853" spans="1:4" x14ac:dyDescent="0.25">
      <c r="A853" t="s">
        <v>269</v>
      </c>
      <c r="D853">
        <f t="shared" si="13"/>
        <v>231</v>
      </c>
    </row>
    <row r="854" spans="1:4" x14ac:dyDescent="0.25">
      <c r="D854" t="str">
        <f t="shared" si="13"/>
        <v/>
      </c>
    </row>
    <row r="855" spans="1:4" x14ac:dyDescent="0.25">
      <c r="B855" s="1">
        <v>7.0000000000000001E-3</v>
      </c>
      <c r="C855" t="s">
        <v>108</v>
      </c>
      <c r="D855" t="str">
        <f t="shared" si="13"/>
        <v/>
      </c>
    </row>
    <row r="856" spans="1:4" x14ac:dyDescent="0.25">
      <c r="B856" s="1">
        <v>0.95899999999999996</v>
      </c>
      <c r="C856" t="s">
        <v>61</v>
      </c>
      <c r="D856" t="str">
        <f t="shared" si="13"/>
        <v/>
      </c>
    </row>
    <row r="857" spans="1:4" x14ac:dyDescent="0.25">
      <c r="B857" s="1">
        <v>3.3000000000000002E-2</v>
      </c>
      <c r="C857" t="s">
        <v>38</v>
      </c>
      <c r="D857" t="str">
        <f t="shared" si="13"/>
        <v/>
      </c>
    </row>
    <row r="858" spans="1:4" x14ac:dyDescent="0.25">
      <c r="D858" t="str">
        <f t="shared" si="13"/>
        <v/>
      </c>
    </row>
    <row r="859" spans="1:4" x14ac:dyDescent="0.25">
      <c r="A859" t="s">
        <v>270</v>
      </c>
      <c r="D859">
        <f t="shared" si="13"/>
        <v>2</v>
      </c>
    </row>
    <row r="860" spans="1:4" x14ac:dyDescent="0.25">
      <c r="D860" t="str">
        <f t="shared" si="13"/>
        <v/>
      </c>
    </row>
    <row r="861" spans="1:4" x14ac:dyDescent="0.25">
      <c r="B861" s="1">
        <v>1</v>
      </c>
      <c r="C861" t="s">
        <v>38</v>
      </c>
      <c r="D861" t="str">
        <f t="shared" si="13"/>
        <v/>
      </c>
    </row>
    <row r="862" spans="1:4" x14ac:dyDescent="0.25">
      <c r="D862" t="str">
        <f t="shared" si="13"/>
        <v/>
      </c>
    </row>
    <row r="863" spans="1:4" x14ac:dyDescent="0.25">
      <c r="A863" t="s">
        <v>271</v>
      </c>
      <c r="D863">
        <f t="shared" si="13"/>
        <v>80</v>
      </c>
    </row>
    <row r="864" spans="1:4" x14ac:dyDescent="0.25">
      <c r="D864" t="str">
        <f t="shared" si="13"/>
        <v/>
      </c>
    </row>
    <row r="865" spans="1:4" x14ac:dyDescent="0.25">
      <c r="B865" s="1">
        <v>0.64800000000000002</v>
      </c>
      <c r="C865" t="s">
        <v>29</v>
      </c>
      <c r="D865" t="str">
        <f t="shared" si="13"/>
        <v/>
      </c>
    </row>
    <row r="866" spans="1:4" x14ac:dyDescent="0.25">
      <c r="B866" s="1">
        <v>0.26200000000000001</v>
      </c>
      <c r="C866" t="s">
        <v>35</v>
      </c>
      <c r="D866" t="str">
        <f t="shared" si="13"/>
        <v/>
      </c>
    </row>
    <row r="867" spans="1:4" x14ac:dyDescent="0.25">
      <c r="B867" s="1">
        <v>8.9999999999999993E-3</v>
      </c>
      <c r="C867" t="s">
        <v>61</v>
      </c>
      <c r="D867" t="str">
        <f t="shared" si="13"/>
        <v/>
      </c>
    </row>
    <row r="868" spans="1:4" x14ac:dyDescent="0.25">
      <c r="B868" s="1">
        <v>5.6000000000000001E-2</v>
      </c>
      <c r="C868" t="s">
        <v>38</v>
      </c>
      <c r="D868" t="str">
        <f t="shared" si="13"/>
        <v/>
      </c>
    </row>
    <row r="869" spans="1:4" x14ac:dyDescent="0.25">
      <c r="B869" s="1">
        <v>2.1999999999999999E-2</v>
      </c>
      <c r="C869" t="s">
        <v>138</v>
      </c>
      <c r="D869" t="str">
        <f t="shared" si="13"/>
        <v/>
      </c>
    </row>
    <row r="870" spans="1:4" x14ac:dyDescent="0.25">
      <c r="D870" t="str">
        <f t="shared" si="13"/>
        <v/>
      </c>
    </row>
    <row r="871" spans="1:4" x14ac:dyDescent="0.25">
      <c r="A871" t="s">
        <v>272</v>
      </c>
      <c r="D871">
        <f t="shared" si="13"/>
        <v>227</v>
      </c>
    </row>
    <row r="872" spans="1:4" x14ac:dyDescent="0.25">
      <c r="D872" t="str">
        <f t="shared" si="13"/>
        <v/>
      </c>
    </row>
    <row r="873" spans="1:4" x14ac:dyDescent="0.25">
      <c r="B873" s="1">
        <v>0.94299999999999995</v>
      </c>
      <c r="C873" t="s">
        <v>61</v>
      </c>
      <c r="D873" t="str">
        <f t="shared" si="13"/>
        <v/>
      </c>
    </row>
    <row r="874" spans="1:4" x14ac:dyDescent="0.25">
      <c r="B874" s="1">
        <v>5.6000000000000001E-2</v>
      </c>
      <c r="C874" t="s">
        <v>38</v>
      </c>
      <c r="D874" t="str">
        <f t="shared" si="13"/>
        <v/>
      </c>
    </row>
    <row r="875" spans="1:4" x14ac:dyDescent="0.25">
      <c r="D875" t="str">
        <f t="shared" si="13"/>
        <v/>
      </c>
    </row>
    <row r="876" spans="1:4" x14ac:dyDescent="0.25">
      <c r="A876" t="s">
        <v>273</v>
      </c>
      <c r="D876">
        <f t="shared" si="13"/>
        <v>2</v>
      </c>
    </row>
    <row r="877" spans="1:4" x14ac:dyDescent="0.25">
      <c r="D877" t="str">
        <f t="shared" si="13"/>
        <v/>
      </c>
    </row>
    <row r="878" spans="1:4" x14ac:dyDescent="0.25">
      <c r="B878" s="1">
        <v>1</v>
      </c>
      <c r="C878" t="s">
        <v>61</v>
      </c>
      <c r="D878" t="str">
        <f t="shared" si="13"/>
        <v/>
      </c>
    </row>
    <row r="879" spans="1:4" x14ac:dyDescent="0.25">
      <c r="D879" t="str">
        <f t="shared" si="13"/>
        <v/>
      </c>
    </row>
    <row r="880" spans="1:4" x14ac:dyDescent="0.25">
      <c r="A880" t="s">
        <v>274</v>
      </c>
      <c r="D880">
        <f t="shared" si="13"/>
        <v>457</v>
      </c>
    </row>
    <row r="881" spans="1:4" x14ac:dyDescent="0.25">
      <c r="D881" t="str">
        <f t="shared" si="13"/>
        <v/>
      </c>
    </row>
    <row r="882" spans="1:4" x14ac:dyDescent="0.25">
      <c r="B882" s="1">
        <v>1.6E-2</v>
      </c>
      <c r="C882" t="s">
        <v>237</v>
      </c>
      <c r="D882" t="str">
        <f t="shared" si="13"/>
        <v/>
      </c>
    </row>
    <row r="883" spans="1:4" x14ac:dyDescent="0.25">
      <c r="B883" s="1">
        <v>0.53100000000000003</v>
      </c>
      <c r="C883" t="s">
        <v>35</v>
      </c>
      <c r="D883" t="str">
        <f t="shared" si="13"/>
        <v/>
      </c>
    </row>
    <row r="884" spans="1:4" x14ac:dyDescent="0.25">
      <c r="B884" s="1">
        <v>7.0000000000000001E-3</v>
      </c>
      <c r="C884" t="s">
        <v>129</v>
      </c>
      <c r="D884" t="str">
        <f t="shared" si="13"/>
        <v/>
      </c>
    </row>
    <row r="885" spans="1:4" x14ac:dyDescent="0.25">
      <c r="B885" s="1">
        <v>2E-3</v>
      </c>
      <c r="C885" t="s">
        <v>46</v>
      </c>
      <c r="D885" t="str">
        <f t="shared" si="13"/>
        <v/>
      </c>
    </row>
    <row r="886" spans="1:4" x14ac:dyDescent="0.25">
      <c r="B886" s="1">
        <v>0.05</v>
      </c>
      <c r="C886" t="s">
        <v>47</v>
      </c>
      <c r="D886" t="str">
        <f t="shared" si="13"/>
        <v/>
      </c>
    </row>
    <row r="887" spans="1:4" x14ac:dyDescent="0.25">
      <c r="B887" s="1">
        <v>0.22</v>
      </c>
      <c r="C887" t="s">
        <v>132</v>
      </c>
      <c r="D887" t="str">
        <f t="shared" si="13"/>
        <v/>
      </c>
    </row>
    <row r="888" spans="1:4" x14ac:dyDescent="0.25">
      <c r="B888" s="1">
        <v>5.0000000000000001E-3</v>
      </c>
      <c r="C888" t="s">
        <v>18</v>
      </c>
      <c r="D888" t="str">
        <f t="shared" si="13"/>
        <v/>
      </c>
    </row>
    <row r="889" spans="1:4" x14ac:dyDescent="0.25">
      <c r="B889" s="1">
        <v>6.4000000000000001E-2</v>
      </c>
      <c r="C889" t="s">
        <v>108</v>
      </c>
      <c r="D889" t="str">
        <f t="shared" si="13"/>
        <v/>
      </c>
    </row>
    <row r="890" spans="1:4" x14ac:dyDescent="0.25">
      <c r="B890" s="1">
        <v>4.1000000000000002E-2</v>
      </c>
      <c r="C890" t="s">
        <v>61</v>
      </c>
      <c r="D890" t="str">
        <f t="shared" si="13"/>
        <v/>
      </c>
    </row>
    <row r="891" spans="1:4" x14ac:dyDescent="0.25">
      <c r="B891" s="1">
        <v>5.3999999999999999E-2</v>
      </c>
      <c r="C891" t="s">
        <v>38</v>
      </c>
      <c r="D891" t="str">
        <f t="shared" si="13"/>
        <v/>
      </c>
    </row>
    <row r="892" spans="1:4" x14ac:dyDescent="0.25">
      <c r="B892" s="1">
        <v>4.0000000000000001E-3</v>
      </c>
      <c r="C892" t="s">
        <v>75</v>
      </c>
      <c r="D892" t="str">
        <f t="shared" si="13"/>
        <v/>
      </c>
    </row>
    <row r="893" spans="1:4" x14ac:dyDescent="0.25">
      <c r="D893" t="str">
        <f t="shared" si="13"/>
        <v/>
      </c>
    </row>
    <row r="894" spans="1:4" x14ac:dyDescent="0.25">
      <c r="A894" t="s">
        <v>275</v>
      </c>
      <c r="D894">
        <f t="shared" si="13"/>
        <v>624</v>
      </c>
    </row>
    <row r="895" spans="1:4" x14ac:dyDescent="0.25">
      <c r="D895" t="str">
        <f t="shared" si="13"/>
        <v/>
      </c>
    </row>
    <row r="896" spans="1:4" x14ac:dyDescent="0.25">
      <c r="B896" s="1">
        <v>5.0000000000000001E-3</v>
      </c>
      <c r="C896" t="s">
        <v>237</v>
      </c>
      <c r="D896" t="str">
        <f t="shared" si="13"/>
        <v/>
      </c>
    </row>
    <row r="897" spans="1:4" x14ac:dyDescent="0.25">
      <c r="B897" s="1">
        <v>0.01</v>
      </c>
      <c r="C897" t="s">
        <v>35</v>
      </c>
      <c r="D897" t="str">
        <f t="shared" si="13"/>
        <v/>
      </c>
    </row>
    <row r="898" spans="1:4" x14ac:dyDescent="0.25">
      <c r="B898" s="1">
        <v>0.625</v>
      </c>
      <c r="C898" t="s">
        <v>61</v>
      </c>
      <c r="D898" t="str">
        <f t="shared" ref="D898:D961" si="14">IFERROR(HLOOKUP($A898,$E$2:$JW$3,2,FALSE),"")</f>
        <v/>
      </c>
    </row>
    <row r="899" spans="1:4" x14ac:dyDescent="0.25">
      <c r="B899" s="1">
        <v>3.1E-2</v>
      </c>
      <c r="C899" t="s">
        <v>38</v>
      </c>
      <c r="D899" t="str">
        <f t="shared" si="14"/>
        <v/>
      </c>
    </row>
    <row r="900" spans="1:4" x14ac:dyDescent="0.25">
      <c r="B900" s="1">
        <v>0.22600000000000001</v>
      </c>
      <c r="C900" t="s">
        <v>75</v>
      </c>
      <c r="D900" t="str">
        <f t="shared" si="14"/>
        <v/>
      </c>
    </row>
    <row r="901" spans="1:4" x14ac:dyDescent="0.25">
      <c r="B901" s="1">
        <v>9.9000000000000005E-2</v>
      </c>
      <c r="C901" t="s">
        <v>138</v>
      </c>
      <c r="D901" t="str">
        <f t="shared" si="14"/>
        <v/>
      </c>
    </row>
    <row r="902" spans="1:4" x14ac:dyDescent="0.25">
      <c r="D902" t="str">
        <f t="shared" si="14"/>
        <v/>
      </c>
    </row>
    <row r="903" spans="1:4" x14ac:dyDescent="0.25">
      <c r="A903" t="s">
        <v>276</v>
      </c>
      <c r="D903">
        <f t="shared" si="14"/>
        <v>21</v>
      </c>
    </row>
    <row r="904" spans="1:4" x14ac:dyDescent="0.25">
      <c r="D904" t="str">
        <f t="shared" si="14"/>
        <v/>
      </c>
    </row>
    <row r="905" spans="1:4" x14ac:dyDescent="0.25">
      <c r="B905" s="1">
        <v>1</v>
      </c>
      <c r="C905" t="s">
        <v>38</v>
      </c>
      <c r="D905" t="str">
        <f t="shared" si="14"/>
        <v/>
      </c>
    </row>
    <row r="906" spans="1:4" x14ac:dyDescent="0.25">
      <c r="D906" t="str">
        <f t="shared" si="14"/>
        <v/>
      </c>
    </row>
    <row r="907" spans="1:4" x14ac:dyDescent="0.25">
      <c r="A907" t="s">
        <v>277</v>
      </c>
      <c r="D907">
        <f t="shared" si="14"/>
        <v>2748</v>
      </c>
    </row>
    <row r="908" spans="1:4" x14ac:dyDescent="0.25">
      <c r="D908" t="str">
        <f t="shared" si="14"/>
        <v/>
      </c>
    </row>
    <row r="909" spans="1:4" x14ac:dyDescent="0.25">
      <c r="B909" s="1">
        <v>0.499</v>
      </c>
      <c r="C909" t="s">
        <v>106</v>
      </c>
      <c r="D909" t="str">
        <f t="shared" si="14"/>
        <v/>
      </c>
    </row>
    <row r="910" spans="1:4" x14ac:dyDescent="0.25">
      <c r="B910" s="1">
        <v>0.499</v>
      </c>
      <c r="C910" t="s">
        <v>11</v>
      </c>
      <c r="D910" t="str">
        <f t="shared" si="14"/>
        <v/>
      </c>
    </row>
    <row r="911" spans="1:4" x14ac:dyDescent="0.25">
      <c r="B911" s="1">
        <v>1E-3</v>
      </c>
      <c r="C911" t="s">
        <v>52</v>
      </c>
      <c r="D911" t="str">
        <f t="shared" si="14"/>
        <v/>
      </c>
    </row>
    <row r="912" spans="1:4" x14ac:dyDescent="0.25">
      <c r="D912" t="str">
        <f t="shared" si="14"/>
        <v/>
      </c>
    </row>
    <row r="913" spans="1:4" x14ac:dyDescent="0.25">
      <c r="A913" t="s">
        <v>278</v>
      </c>
      <c r="D913">
        <f t="shared" si="14"/>
        <v>2</v>
      </c>
    </row>
    <row r="914" spans="1:4" x14ac:dyDescent="0.25">
      <c r="D914" t="str">
        <f t="shared" si="14"/>
        <v/>
      </c>
    </row>
    <row r="915" spans="1:4" x14ac:dyDescent="0.25">
      <c r="B915" s="1">
        <v>1</v>
      </c>
      <c r="C915" t="s">
        <v>279</v>
      </c>
      <c r="D915" t="str">
        <f t="shared" si="14"/>
        <v/>
      </c>
    </row>
    <row r="916" spans="1:4" x14ac:dyDescent="0.25">
      <c r="D916" t="str">
        <f t="shared" si="14"/>
        <v/>
      </c>
    </row>
    <row r="917" spans="1:4" x14ac:dyDescent="0.25">
      <c r="A917" t="s">
        <v>280</v>
      </c>
      <c r="D917">
        <f t="shared" si="14"/>
        <v>12</v>
      </c>
    </row>
    <row r="918" spans="1:4" x14ac:dyDescent="0.25">
      <c r="D918" t="str">
        <f t="shared" si="14"/>
        <v/>
      </c>
    </row>
    <row r="919" spans="1:4" x14ac:dyDescent="0.25">
      <c r="B919" s="1">
        <v>0.495</v>
      </c>
      <c r="C919" t="s">
        <v>35</v>
      </c>
      <c r="D919" t="str">
        <f t="shared" si="14"/>
        <v/>
      </c>
    </row>
    <row r="920" spans="1:4" x14ac:dyDescent="0.25">
      <c r="B920" s="1">
        <v>0.16500000000000001</v>
      </c>
      <c r="C920" t="s">
        <v>46</v>
      </c>
      <c r="D920" t="str">
        <f t="shared" si="14"/>
        <v/>
      </c>
    </row>
    <row r="921" spans="1:4" x14ac:dyDescent="0.25">
      <c r="B921" s="1">
        <v>0.16500000000000001</v>
      </c>
      <c r="C921" t="s">
        <v>38</v>
      </c>
      <c r="D921" t="str">
        <f t="shared" si="14"/>
        <v/>
      </c>
    </row>
    <row r="922" spans="1:4" x14ac:dyDescent="0.25">
      <c r="B922" s="1">
        <v>0.17399999999999999</v>
      </c>
      <c r="C922" t="s">
        <v>279</v>
      </c>
      <c r="D922" t="str">
        <f t="shared" si="14"/>
        <v/>
      </c>
    </row>
    <row r="923" spans="1:4" x14ac:dyDescent="0.25">
      <c r="A923" t="s">
        <v>6</v>
      </c>
      <c r="B923" t="s">
        <v>281</v>
      </c>
      <c r="C923" t="s">
        <v>282</v>
      </c>
      <c r="D923" t="str">
        <f t="shared" si="14"/>
        <v/>
      </c>
    </row>
    <row r="924" spans="1:4" x14ac:dyDescent="0.25">
      <c r="A924" t="s">
        <v>283</v>
      </c>
      <c r="D924">
        <f t="shared" si="14"/>
        <v>42</v>
      </c>
    </row>
    <row r="925" spans="1:4" x14ac:dyDescent="0.25">
      <c r="D925" t="str">
        <f t="shared" si="14"/>
        <v/>
      </c>
    </row>
    <row r="926" spans="1:4" x14ac:dyDescent="0.25">
      <c r="A926" t="s">
        <v>6</v>
      </c>
      <c r="B926" t="s">
        <v>284</v>
      </c>
      <c r="C926" t="s">
        <v>285</v>
      </c>
      <c r="D926" t="str">
        <f t="shared" si="14"/>
        <v/>
      </c>
    </row>
    <row r="927" spans="1:4" x14ac:dyDescent="0.25">
      <c r="A927" t="s">
        <v>286</v>
      </c>
      <c r="D927">
        <f t="shared" si="14"/>
        <v>510</v>
      </c>
    </row>
    <row r="928" spans="1:4" x14ac:dyDescent="0.25">
      <c r="D928" t="str">
        <f t="shared" si="14"/>
        <v/>
      </c>
    </row>
    <row r="929" spans="1:4" x14ac:dyDescent="0.25">
      <c r="B929" s="1">
        <v>2.3E-2</v>
      </c>
      <c r="C929" t="s">
        <v>128</v>
      </c>
      <c r="D929" t="str">
        <f t="shared" si="14"/>
        <v/>
      </c>
    </row>
    <row r="930" spans="1:4" x14ac:dyDescent="0.25">
      <c r="B930" s="1">
        <v>0.91</v>
      </c>
      <c r="C930" t="s">
        <v>38</v>
      </c>
      <c r="D930" t="str">
        <f t="shared" si="14"/>
        <v/>
      </c>
    </row>
    <row r="931" spans="1:4" x14ac:dyDescent="0.25">
      <c r="B931" s="1">
        <v>3.6999999999999998E-2</v>
      </c>
      <c r="C931" t="s">
        <v>138</v>
      </c>
      <c r="D931" t="str">
        <f t="shared" si="14"/>
        <v/>
      </c>
    </row>
    <row r="932" spans="1:4" x14ac:dyDescent="0.25">
      <c r="B932" s="1">
        <v>1.4E-2</v>
      </c>
      <c r="C932" t="s">
        <v>92</v>
      </c>
      <c r="D932" t="str">
        <f t="shared" si="14"/>
        <v/>
      </c>
    </row>
    <row r="933" spans="1:4" x14ac:dyDescent="0.25">
      <c r="B933" s="1">
        <v>1.4E-2</v>
      </c>
      <c r="C933" t="s">
        <v>50</v>
      </c>
      <c r="D933" t="str">
        <f t="shared" si="14"/>
        <v/>
      </c>
    </row>
    <row r="934" spans="1:4" x14ac:dyDescent="0.25">
      <c r="D934" t="str">
        <f t="shared" si="14"/>
        <v/>
      </c>
    </row>
    <row r="935" spans="1:4" x14ac:dyDescent="0.25">
      <c r="A935" t="s">
        <v>287</v>
      </c>
      <c r="D935">
        <f t="shared" si="14"/>
        <v>387</v>
      </c>
    </row>
    <row r="936" spans="1:4" x14ac:dyDescent="0.25">
      <c r="D936" t="str">
        <f t="shared" si="14"/>
        <v/>
      </c>
    </row>
    <row r="937" spans="1:4" x14ac:dyDescent="0.25">
      <c r="B937" s="1">
        <v>1</v>
      </c>
      <c r="C937" t="s">
        <v>184</v>
      </c>
      <c r="D937" t="str">
        <f t="shared" si="14"/>
        <v/>
      </c>
    </row>
    <row r="938" spans="1:4" x14ac:dyDescent="0.25">
      <c r="D938" t="str">
        <f t="shared" si="14"/>
        <v/>
      </c>
    </row>
    <row r="939" spans="1:4" x14ac:dyDescent="0.25">
      <c r="A939" t="s">
        <v>288</v>
      </c>
      <c r="D939">
        <f t="shared" si="14"/>
        <v>72</v>
      </c>
    </row>
    <row r="940" spans="1:4" x14ac:dyDescent="0.25">
      <c r="D940" t="str">
        <f t="shared" si="14"/>
        <v/>
      </c>
    </row>
    <row r="941" spans="1:4" x14ac:dyDescent="0.25">
      <c r="B941" s="1">
        <v>6.0999999999999999E-2</v>
      </c>
      <c r="C941" t="s">
        <v>133</v>
      </c>
      <c r="D941" t="str">
        <f t="shared" si="14"/>
        <v/>
      </c>
    </row>
    <row r="942" spans="1:4" x14ac:dyDescent="0.25">
      <c r="B942" s="1">
        <v>0.93799999999999994</v>
      </c>
      <c r="C942" t="s">
        <v>14</v>
      </c>
      <c r="D942" t="str">
        <f t="shared" si="14"/>
        <v/>
      </c>
    </row>
    <row r="943" spans="1:4" x14ac:dyDescent="0.25">
      <c r="D943" t="str">
        <f t="shared" si="14"/>
        <v/>
      </c>
    </row>
    <row r="944" spans="1:4" x14ac:dyDescent="0.25">
      <c r="A944" t="s">
        <v>289</v>
      </c>
      <c r="D944">
        <f t="shared" si="14"/>
        <v>6</v>
      </c>
    </row>
    <row r="945" spans="1:4" x14ac:dyDescent="0.25">
      <c r="D945" t="str">
        <f t="shared" si="14"/>
        <v/>
      </c>
    </row>
    <row r="946" spans="1:4" x14ac:dyDescent="0.25">
      <c r="B946" s="1">
        <v>1</v>
      </c>
      <c r="C946" t="s">
        <v>184</v>
      </c>
      <c r="D946" t="str">
        <f t="shared" si="14"/>
        <v/>
      </c>
    </row>
    <row r="947" spans="1:4" x14ac:dyDescent="0.25">
      <c r="A947" t="s">
        <v>6</v>
      </c>
      <c r="B947" t="s">
        <v>290</v>
      </c>
      <c r="C947" t="s">
        <v>291</v>
      </c>
      <c r="D947" t="str">
        <f t="shared" si="14"/>
        <v/>
      </c>
    </row>
    <row r="948" spans="1:4" x14ac:dyDescent="0.25">
      <c r="A948" t="s">
        <v>292</v>
      </c>
      <c r="D948">
        <f t="shared" si="14"/>
        <v>6</v>
      </c>
    </row>
    <row r="949" spans="1:4" x14ac:dyDescent="0.25">
      <c r="D949" t="str">
        <f t="shared" si="14"/>
        <v/>
      </c>
    </row>
    <row r="950" spans="1:4" x14ac:dyDescent="0.25">
      <c r="B950" s="1">
        <v>1</v>
      </c>
      <c r="C950" t="s">
        <v>217</v>
      </c>
      <c r="D950" t="str">
        <f t="shared" si="14"/>
        <v/>
      </c>
    </row>
    <row r="951" spans="1:4" x14ac:dyDescent="0.25">
      <c r="A951" t="s">
        <v>6</v>
      </c>
      <c r="B951" t="s">
        <v>293</v>
      </c>
      <c r="C951" t="s">
        <v>294</v>
      </c>
      <c r="D951" t="str">
        <f t="shared" si="14"/>
        <v/>
      </c>
    </row>
    <row r="952" spans="1:4" x14ac:dyDescent="0.25">
      <c r="A952" t="s">
        <v>295</v>
      </c>
      <c r="D952">
        <f t="shared" si="14"/>
        <v>36</v>
      </c>
    </row>
    <row r="953" spans="1:4" x14ac:dyDescent="0.25">
      <c r="D953" t="str">
        <f t="shared" si="14"/>
        <v/>
      </c>
    </row>
    <row r="954" spans="1:4" x14ac:dyDescent="0.25">
      <c r="B954" s="1">
        <v>0.53900000000000003</v>
      </c>
      <c r="C954" t="s">
        <v>237</v>
      </c>
      <c r="D954" t="str">
        <f t="shared" si="14"/>
        <v/>
      </c>
    </row>
    <row r="955" spans="1:4" x14ac:dyDescent="0.25">
      <c r="B955" s="1">
        <v>0.30399999999999999</v>
      </c>
      <c r="C955" t="s">
        <v>132</v>
      </c>
      <c r="D955" t="str">
        <f t="shared" si="14"/>
        <v/>
      </c>
    </row>
    <row r="956" spans="1:4" x14ac:dyDescent="0.25">
      <c r="B956" s="1">
        <v>0.155</v>
      </c>
      <c r="C956" t="s">
        <v>38</v>
      </c>
      <c r="D956" t="str">
        <f t="shared" si="14"/>
        <v/>
      </c>
    </row>
    <row r="957" spans="1:4" x14ac:dyDescent="0.25">
      <c r="D957" t="str">
        <f t="shared" si="14"/>
        <v/>
      </c>
    </row>
    <row r="958" spans="1:4" x14ac:dyDescent="0.25">
      <c r="A958" t="s">
        <v>296</v>
      </c>
      <c r="D958">
        <f t="shared" si="14"/>
        <v>53</v>
      </c>
    </row>
    <row r="959" spans="1:4" x14ac:dyDescent="0.25">
      <c r="D959" t="str">
        <f t="shared" si="14"/>
        <v/>
      </c>
    </row>
    <row r="960" spans="1:4" x14ac:dyDescent="0.25">
      <c r="B960" s="1">
        <v>1</v>
      </c>
      <c r="C960" t="s">
        <v>169</v>
      </c>
      <c r="D960" t="str">
        <f t="shared" si="14"/>
        <v/>
      </c>
    </row>
    <row r="961" spans="1:4" x14ac:dyDescent="0.25">
      <c r="D961" t="str">
        <f t="shared" si="14"/>
        <v/>
      </c>
    </row>
    <row r="962" spans="1:4" x14ac:dyDescent="0.25">
      <c r="A962" t="s">
        <v>297</v>
      </c>
      <c r="D962">
        <f t="shared" ref="D962:D1025" si="15">IFERROR(HLOOKUP($A962,$E$2:$JW$3,2,FALSE),"")</f>
        <v>333</v>
      </c>
    </row>
    <row r="963" spans="1:4" x14ac:dyDescent="0.25">
      <c r="D963" t="str">
        <f t="shared" si="15"/>
        <v/>
      </c>
    </row>
    <row r="964" spans="1:4" x14ac:dyDescent="0.25">
      <c r="B964" s="1">
        <v>6.0000000000000001E-3</v>
      </c>
      <c r="C964" t="s">
        <v>131</v>
      </c>
      <c r="D964" t="str">
        <f t="shared" si="15"/>
        <v/>
      </c>
    </row>
    <row r="965" spans="1:4" x14ac:dyDescent="0.25">
      <c r="B965" s="1">
        <v>0.98099999999999998</v>
      </c>
      <c r="C965" t="s">
        <v>169</v>
      </c>
      <c r="D965" t="str">
        <f t="shared" si="15"/>
        <v/>
      </c>
    </row>
    <row r="966" spans="1:4" x14ac:dyDescent="0.25">
      <c r="B966" s="1">
        <v>1.0999999999999999E-2</v>
      </c>
      <c r="C966" t="s">
        <v>133</v>
      </c>
      <c r="D966" t="str">
        <f t="shared" si="15"/>
        <v/>
      </c>
    </row>
    <row r="967" spans="1:4" x14ac:dyDescent="0.25">
      <c r="D967" t="str">
        <f t="shared" si="15"/>
        <v/>
      </c>
    </row>
    <row r="968" spans="1:4" x14ac:dyDescent="0.25">
      <c r="A968" t="s">
        <v>298</v>
      </c>
      <c r="D968">
        <f t="shared" si="15"/>
        <v>45</v>
      </c>
    </row>
    <row r="969" spans="1:4" x14ac:dyDescent="0.25">
      <c r="D969" t="str">
        <f t="shared" si="15"/>
        <v/>
      </c>
    </row>
    <row r="970" spans="1:4" x14ac:dyDescent="0.25">
      <c r="B970" s="1">
        <v>0.93500000000000005</v>
      </c>
      <c r="C970" t="s">
        <v>128</v>
      </c>
      <c r="D970" t="str">
        <f t="shared" si="15"/>
        <v/>
      </c>
    </row>
    <row r="971" spans="1:4" x14ac:dyDescent="0.25">
      <c r="B971" s="1">
        <v>6.4000000000000001E-2</v>
      </c>
      <c r="C971" t="s">
        <v>38</v>
      </c>
      <c r="D971" t="str">
        <f t="shared" si="15"/>
        <v/>
      </c>
    </row>
    <row r="972" spans="1:4" x14ac:dyDescent="0.25">
      <c r="D972" t="str">
        <f t="shared" si="15"/>
        <v/>
      </c>
    </row>
    <row r="973" spans="1:4" x14ac:dyDescent="0.25">
      <c r="A973" t="s">
        <v>299</v>
      </c>
      <c r="D973">
        <f t="shared" si="15"/>
        <v>21</v>
      </c>
    </row>
    <row r="974" spans="1:4" x14ac:dyDescent="0.25">
      <c r="D974" t="str">
        <f t="shared" si="15"/>
        <v/>
      </c>
    </row>
    <row r="975" spans="1:4" x14ac:dyDescent="0.25">
      <c r="D975" t="str">
        <f t="shared" si="15"/>
        <v/>
      </c>
    </row>
    <row r="976" spans="1:4" x14ac:dyDescent="0.25">
      <c r="A976" t="s">
        <v>300</v>
      </c>
      <c r="D976">
        <f t="shared" si="15"/>
        <v>690</v>
      </c>
    </row>
    <row r="977" spans="1:4" x14ac:dyDescent="0.25">
      <c r="D977" t="str">
        <f t="shared" si="15"/>
        <v/>
      </c>
    </row>
    <row r="978" spans="1:4" x14ac:dyDescent="0.25">
      <c r="B978" s="1">
        <v>1E-3</v>
      </c>
      <c r="C978" t="s">
        <v>37</v>
      </c>
      <c r="D978" t="str">
        <f t="shared" si="15"/>
        <v/>
      </c>
    </row>
    <row r="979" spans="1:4" x14ac:dyDescent="0.25">
      <c r="B979" s="1">
        <v>0.44</v>
      </c>
      <c r="C979" t="s">
        <v>133</v>
      </c>
      <c r="D979" t="str">
        <f t="shared" si="15"/>
        <v/>
      </c>
    </row>
    <row r="980" spans="1:4" x14ac:dyDescent="0.25">
      <c r="B980" s="1">
        <v>4.5999999999999999E-2</v>
      </c>
      <c r="C980" t="s">
        <v>23</v>
      </c>
      <c r="D980" t="str">
        <f t="shared" si="15"/>
        <v/>
      </c>
    </row>
    <row r="981" spans="1:4" x14ac:dyDescent="0.25">
      <c r="B981" s="1">
        <v>0.45700000000000002</v>
      </c>
      <c r="C981" t="s">
        <v>38</v>
      </c>
      <c r="D981" t="str">
        <f t="shared" si="15"/>
        <v/>
      </c>
    </row>
    <row r="982" spans="1:4" x14ac:dyDescent="0.25">
      <c r="B982" s="1">
        <v>1.7000000000000001E-2</v>
      </c>
      <c r="C982" t="s">
        <v>75</v>
      </c>
      <c r="D982" t="str">
        <f t="shared" si="15"/>
        <v/>
      </c>
    </row>
    <row r="983" spans="1:4" x14ac:dyDescent="0.25">
      <c r="B983" s="1">
        <v>3.6999999999999998E-2</v>
      </c>
      <c r="C983" t="s">
        <v>92</v>
      </c>
      <c r="D983" t="str">
        <f t="shared" si="15"/>
        <v/>
      </c>
    </row>
    <row r="984" spans="1:4" x14ac:dyDescent="0.25">
      <c r="D984" t="str">
        <f t="shared" si="15"/>
        <v/>
      </c>
    </row>
    <row r="985" spans="1:4" x14ac:dyDescent="0.25">
      <c r="A985" t="s">
        <v>301</v>
      </c>
      <c r="D985">
        <f t="shared" si="15"/>
        <v>27</v>
      </c>
    </row>
    <row r="986" spans="1:4" x14ac:dyDescent="0.25">
      <c r="D986" t="str">
        <f t="shared" si="15"/>
        <v/>
      </c>
    </row>
    <row r="987" spans="1:4" x14ac:dyDescent="0.25">
      <c r="B987" s="1">
        <v>0.29399999999999998</v>
      </c>
      <c r="C987" t="s">
        <v>61</v>
      </c>
      <c r="D987" t="str">
        <f t="shared" si="15"/>
        <v/>
      </c>
    </row>
    <row r="988" spans="1:4" x14ac:dyDescent="0.25">
      <c r="B988" s="1">
        <v>0.70499999999999996</v>
      </c>
      <c r="C988" t="s">
        <v>38</v>
      </c>
      <c r="D988" t="str">
        <f t="shared" si="15"/>
        <v/>
      </c>
    </row>
    <row r="989" spans="1:4" x14ac:dyDescent="0.25">
      <c r="D989" t="str">
        <f t="shared" si="15"/>
        <v/>
      </c>
    </row>
    <row r="990" spans="1:4" x14ac:dyDescent="0.25">
      <c r="A990" t="s">
        <v>302</v>
      </c>
      <c r="D990">
        <f t="shared" si="15"/>
        <v>16</v>
      </c>
    </row>
    <row r="991" spans="1:4" x14ac:dyDescent="0.25">
      <c r="D991" t="str">
        <f t="shared" si="15"/>
        <v/>
      </c>
    </row>
    <row r="992" spans="1:4" x14ac:dyDescent="0.25">
      <c r="B992" s="1">
        <v>1</v>
      </c>
      <c r="C992" t="s">
        <v>133</v>
      </c>
      <c r="D992" t="str">
        <f t="shared" si="15"/>
        <v/>
      </c>
    </row>
    <row r="993" spans="1:4" x14ac:dyDescent="0.25">
      <c r="A993" t="s">
        <v>6</v>
      </c>
      <c r="B993" t="s">
        <v>303</v>
      </c>
      <c r="C993" t="s">
        <v>304</v>
      </c>
      <c r="D993" t="str">
        <f t="shared" si="15"/>
        <v/>
      </c>
    </row>
    <row r="994" spans="1:4" x14ac:dyDescent="0.25">
      <c r="A994" t="s">
        <v>305</v>
      </c>
      <c r="D994">
        <f t="shared" si="15"/>
        <v>24</v>
      </c>
    </row>
    <row r="995" spans="1:4" x14ac:dyDescent="0.25">
      <c r="D995" t="str">
        <f t="shared" si="15"/>
        <v/>
      </c>
    </row>
    <row r="996" spans="1:4" x14ac:dyDescent="0.25">
      <c r="B996" s="1">
        <v>0.122</v>
      </c>
      <c r="C996" t="s">
        <v>306</v>
      </c>
      <c r="D996" t="str">
        <f t="shared" si="15"/>
        <v/>
      </c>
    </row>
    <row r="997" spans="1:4" x14ac:dyDescent="0.25">
      <c r="B997" s="1">
        <v>0.42699999999999999</v>
      </c>
      <c r="C997" t="s">
        <v>254</v>
      </c>
      <c r="D997" t="str">
        <f t="shared" si="15"/>
        <v/>
      </c>
    </row>
    <row r="998" spans="1:4" x14ac:dyDescent="0.25">
      <c r="B998" s="1">
        <v>0.17899999999999999</v>
      </c>
      <c r="C998" t="s">
        <v>307</v>
      </c>
      <c r="D998" t="str">
        <f t="shared" si="15"/>
        <v/>
      </c>
    </row>
    <row r="999" spans="1:4" x14ac:dyDescent="0.25">
      <c r="B999" s="1">
        <v>0.27</v>
      </c>
      <c r="C999" t="s">
        <v>11</v>
      </c>
      <c r="D999" t="str">
        <f t="shared" si="15"/>
        <v/>
      </c>
    </row>
    <row r="1000" spans="1:4" x14ac:dyDescent="0.25">
      <c r="D1000" t="str">
        <f t="shared" si="15"/>
        <v/>
      </c>
    </row>
    <row r="1001" spans="1:4" x14ac:dyDescent="0.25">
      <c r="A1001" t="s">
        <v>308</v>
      </c>
      <c r="D1001">
        <f t="shared" si="15"/>
        <v>2</v>
      </c>
    </row>
    <row r="1002" spans="1:4" x14ac:dyDescent="0.25">
      <c r="D1002" t="str">
        <f t="shared" si="15"/>
        <v/>
      </c>
    </row>
    <row r="1003" spans="1:4" x14ac:dyDescent="0.25">
      <c r="B1003" s="1">
        <v>1</v>
      </c>
      <c r="C1003" t="s">
        <v>61</v>
      </c>
      <c r="D1003" t="str">
        <f t="shared" si="15"/>
        <v/>
      </c>
    </row>
    <row r="1004" spans="1:4" x14ac:dyDescent="0.25">
      <c r="D1004" t="str">
        <f t="shared" si="15"/>
        <v/>
      </c>
    </row>
    <row r="1005" spans="1:4" x14ac:dyDescent="0.25">
      <c r="A1005" t="s">
        <v>309</v>
      </c>
      <c r="D1005">
        <f t="shared" si="15"/>
        <v>9</v>
      </c>
    </row>
    <row r="1006" spans="1:4" x14ac:dyDescent="0.25">
      <c r="D1006" t="str">
        <f t="shared" si="15"/>
        <v/>
      </c>
    </row>
    <row r="1007" spans="1:4" x14ac:dyDescent="0.25">
      <c r="B1007" s="1">
        <v>1</v>
      </c>
      <c r="C1007" t="s">
        <v>61</v>
      </c>
      <c r="D1007" t="str">
        <f t="shared" si="15"/>
        <v/>
      </c>
    </row>
    <row r="1008" spans="1:4" x14ac:dyDescent="0.25">
      <c r="D1008" t="str">
        <f t="shared" si="15"/>
        <v/>
      </c>
    </row>
    <row r="1009" spans="1:4" x14ac:dyDescent="0.25">
      <c r="A1009" t="s">
        <v>310</v>
      </c>
      <c r="D1009">
        <f t="shared" si="15"/>
        <v>22</v>
      </c>
    </row>
    <row r="1010" spans="1:4" x14ac:dyDescent="0.25">
      <c r="D1010" t="str">
        <f t="shared" si="15"/>
        <v/>
      </c>
    </row>
    <row r="1011" spans="1:4" x14ac:dyDescent="0.25">
      <c r="B1011" s="1">
        <v>1</v>
      </c>
      <c r="C1011" t="s">
        <v>61</v>
      </c>
      <c r="D1011" t="str">
        <f t="shared" si="15"/>
        <v/>
      </c>
    </row>
    <row r="1012" spans="1:4" x14ac:dyDescent="0.25">
      <c r="D1012" t="str">
        <f t="shared" si="15"/>
        <v/>
      </c>
    </row>
    <row r="1013" spans="1:4" x14ac:dyDescent="0.25">
      <c r="A1013" t="s">
        <v>311</v>
      </c>
      <c r="D1013">
        <f t="shared" si="15"/>
        <v>155</v>
      </c>
    </row>
    <row r="1014" spans="1:4" x14ac:dyDescent="0.25">
      <c r="D1014" t="str">
        <f t="shared" si="15"/>
        <v/>
      </c>
    </row>
    <row r="1015" spans="1:4" x14ac:dyDescent="0.25">
      <c r="B1015" s="1">
        <v>5.0000000000000001E-3</v>
      </c>
      <c r="C1015" t="s">
        <v>108</v>
      </c>
      <c r="D1015" t="str">
        <f t="shared" si="15"/>
        <v/>
      </c>
    </row>
    <row r="1016" spans="1:4" x14ac:dyDescent="0.25">
      <c r="B1016" s="1">
        <v>0.98</v>
      </c>
      <c r="C1016" t="s">
        <v>61</v>
      </c>
      <c r="D1016" t="str">
        <f t="shared" si="15"/>
        <v/>
      </c>
    </row>
    <row r="1017" spans="1:4" x14ac:dyDescent="0.25">
      <c r="B1017" s="1">
        <v>1.2999999999999999E-2</v>
      </c>
      <c r="C1017" t="s">
        <v>38</v>
      </c>
      <c r="D1017" t="str">
        <f t="shared" si="15"/>
        <v/>
      </c>
    </row>
    <row r="1018" spans="1:4" x14ac:dyDescent="0.25">
      <c r="D1018" t="str">
        <f t="shared" si="15"/>
        <v/>
      </c>
    </row>
    <row r="1019" spans="1:4" x14ac:dyDescent="0.25">
      <c r="A1019" t="s">
        <v>312</v>
      </c>
      <c r="D1019">
        <f t="shared" si="15"/>
        <v>126</v>
      </c>
    </row>
    <row r="1020" spans="1:4" x14ac:dyDescent="0.25">
      <c r="D1020" t="str">
        <f t="shared" si="15"/>
        <v/>
      </c>
    </row>
    <row r="1021" spans="1:4" x14ac:dyDescent="0.25">
      <c r="B1021" s="1">
        <v>1</v>
      </c>
      <c r="C1021" t="s">
        <v>61</v>
      </c>
      <c r="D1021" t="str">
        <f t="shared" si="15"/>
        <v/>
      </c>
    </row>
    <row r="1022" spans="1:4" x14ac:dyDescent="0.25">
      <c r="D1022" t="str">
        <f t="shared" si="15"/>
        <v/>
      </c>
    </row>
    <row r="1023" spans="1:4" x14ac:dyDescent="0.25">
      <c r="A1023" t="s">
        <v>313</v>
      </c>
      <c r="D1023">
        <f t="shared" si="15"/>
        <v>112</v>
      </c>
    </row>
    <row r="1024" spans="1:4" x14ac:dyDescent="0.25">
      <c r="D1024" t="str">
        <f t="shared" si="15"/>
        <v/>
      </c>
    </row>
    <row r="1025" spans="1:4" x14ac:dyDescent="0.25">
      <c r="B1025" s="1">
        <v>1</v>
      </c>
      <c r="C1025" t="s">
        <v>61</v>
      </c>
      <c r="D1025" t="str">
        <f t="shared" si="15"/>
        <v/>
      </c>
    </row>
    <row r="1026" spans="1:4" x14ac:dyDescent="0.25">
      <c r="D1026" t="str">
        <f t="shared" ref="D1026:D1089" si="16">IFERROR(HLOOKUP($A1026,$E$2:$JW$3,2,FALSE),"")</f>
        <v/>
      </c>
    </row>
    <row r="1027" spans="1:4" x14ac:dyDescent="0.25">
      <c r="A1027" t="s">
        <v>314</v>
      </c>
      <c r="D1027">
        <f t="shared" si="16"/>
        <v>427</v>
      </c>
    </row>
    <row r="1028" spans="1:4" x14ac:dyDescent="0.25">
      <c r="D1028" t="str">
        <f t="shared" si="16"/>
        <v/>
      </c>
    </row>
    <row r="1029" spans="1:4" x14ac:dyDescent="0.25">
      <c r="B1029" s="1">
        <v>5.1999999999999998E-2</v>
      </c>
      <c r="C1029" t="s">
        <v>254</v>
      </c>
      <c r="D1029" t="str">
        <f t="shared" si="16"/>
        <v/>
      </c>
    </row>
    <row r="1030" spans="1:4" x14ac:dyDescent="0.25">
      <c r="B1030" s="1">
        <v>0.94699999999999995</v>
      </c>
      <c r="C1030" t="s">
        <v>61</v>
      </c>
      <c r="D1030" t="str">
        <f t="shared" si="16"/>
        <v/>
      </c>
    </row>
    <row r="1031" spans="1:4" x14ac:dyDescent="0.25">
      <c r="D1031" t="str">
        <f t="shared" si="16"/>
        <v/>
      </c>
    </row>
    <row r="1032" spans="1:4" x14ac:dyDescent="0.25">
      <c r="A1032" t="s">
        <v>315</v>
      </c>
      <c r="D1032">
        <f t="shared" si="16"/>
        <v>35</v>
      </c>
    </row>
    <row r="1033" spans="1:4" x14ac:dyDescent="0.25">
      <c r="D1033" t="str">
        <f t="shared" si="16"/>
        <v/>
      </c>
    </row>
    <row r="1034" spans="1:4" x14ac:dyDescent="0.25">
      <c r="B1034" s="1">
        <v>1</v>
      </c>
      <c r="C1034" t="s">
        <v>61</v>
      </c>
      <c r="D1034" t="str">
        <f t="shared" si="16"/>
        <v/>
      </c>
    </row>
    <row r="1035" spans="1:4" x14ac:dyDescent="0.25">
      <c r="D1035" t="str">
        <f t="shared" si="16"/>
        <v/>
      </c>
    </row>
    <row r="1036" spans="1:4" x14ac:dyDescent="0.25">
      <c r="A1036" t="s">
        <v>316</v>
      </c>
      <c r="D1036">
        <f t="shared" si="16"/>
        <v>170</v>
      </c>
    </row>
    <row r="1037" spans="1:4" x14ac:dyDescent="0.25">
      <c r="D1037" t="str">
        <f t="shared" si="16"/>
        <v/>
      </c>
    </row>
    <row r="1038" spans="1:4" x14ac:dyDescent="0.25">
      <c r="B1038" s="1">
        <v>1</v>
      </c>
      <c r="C1038" t="s">
        <v>61</v>
      </c>
      <c r="D1038" t="str">
        <f t="shared" si="16"/>
        <v/>
      </c>
    </row>
    <row r="1039" spans="1:4" x14ac:dyDescent="0.25">
      <c r="D1039" t="str">
        <f t="shared" si="16"/>
        <v/>
      </c>
    </row>
    <row r="1040" spans="1:4" x14ac:dyDescent="0.25">
      <c r="A1040" t="s">
        <v>317</v>
      </c>
      <c r="D1040">
        <f t="shared" si="16"/>
        <v>296</v>
      </c>
    </row>
    <row r="1041" spans="1:4" x14ac:dyDescent="0.25">
      <c r="D1041" t="str">
        <f t="shared" si="16"/>
        <v/>
      </c>
    </row>
    <row r="1042" spans="1:4" x14ac:dyDescent="0.25">
      <c r="B1042" s="1">
        <v>1</v>
      </c>
      <c r="C1042" t="s">
        <v>61</v>
      </c>
      <c r="D1042" t="str">
        <f t="shared" si="16"/>
        <v/>
      </c>
    </row>
    <row r="1043" spans="1:4" x14ac:dyDescent="0.25">
      <c r="D1043" t="str">
        <f t="shared" si="16"/>
        <v/>
      </c>
    </row>
    <row r="1044" spans="1:4" x14ac:dyDescent="0.25">
      <c r="A1044" t="s">
        <v>318</v>
      </c>
      <c r="D1044">
        <f t="shared" si="16"/>
        <v>6</v>
      </c>
    </row>
    <row r="1045" spans="1:4" x14ac:dyDescent="0.25">
      <c r="D1045" t="str">
        <f t="shared" si="16"/>
        <v/>
      </c>
    </row>
    <row r="1046" spans="1:4" x14ac:dyDescent="0.25">
      <c r="B1046" s="1">
        <v>1</v>
      </c>
      <c r="C1046" t="s">
        <v>254</v>
      </c>
      <c r="D1046" t="str">
        <f t="shared" si="16"/>
        <v/>
      </c>
    </row>
    <row r="1047" spans="1:4" x14ac:dyDescent="0.25">
      <c r="D1047" t="str">
        <f t="shared" si="16"/>
        <v/>
      </c>
    </row>
    <row r="1048" spans="1:4" x14ac:dyDescent="0.25">
      <c r="A1048" t="s">
        <v>319</v>
      </c>
      <c r="D1048">
        <f t="shared" si="16"/>
        <v>108</v>
      </c>
    </row>
    <row r="1049" spans="1:4" x14ac:dyDescent="0.25">
      <c r="D1049" t="str">
        <f t="shared" si="16"/>
        <v/>
      </c>
    </row>
    <row r="1050" spans="1:4" x14ac:dyDescent="0.25">
      <c r="B1050" s="1">
        <v>0.151</v>
      </c>
      <c r="C1050" t="s">
        <v>237</v>
      </c>
      <c r="D1050" t="str">
        <f t="shared" si="16"/>
        <v/>
      </c>
    </row>
    <row r="1051" spans="1:4" x14ac:dyDescent="0.25">
      <c r="B1051" s="1">
        <v>0.51800000000000002</v>
      </c>
      <c r="C1051" t="s">
        <v>35</v>
      </c>
      <c r="D1051" t="str">
        <f t="shared" si="16"/>
        <v/>
      </c>
    </row>
    <row r="1052" spans="1:4" x14ac:dyDescent="0.25">
      <c r="B1052" s="1">
        <v>0.32900000000000001</v>
      </c>
      <c r="C1052" t="s">
        <v>61</v>
      </c>
      <c r="D1052" t="str">
        <f t="shared" si="16"/>
        <v/>
      </c>
    </row>
    <row r="1053" spans="1:4" x14ac:dyDescent="0.25">
      <c r="D1053" t="str">
        <f t="shared" si="16"/>
        <v/>
      </c>
    </row>
    <row r="1054" spans="1:4" x14ac:dyDescent="0.25">
      <c r="A1054" t="s">
        <v>320</v>
      </c>
      <c r="D1054">
        <f t="shared" si="16"/>
        <v>242</v>
      </c>
    </row>
    <row r="1055" spans="1:4" x14ac:dyDescent="0.25">
      <c r="D1055" t="str">
        <f t="shared" si="16"/>
        <v/>
      </c>
    </row>
    <row r="1056" spans="1:4" x14ac:dyDescent="0.25">
      <c r="B1056" s="1">
        <v>0.99099999999999999</v>
      </c>
      <c r="C1056" t="s">
        <v>61</v>
      </c>
      <c r="D1056" t="str">
        <f t="shared" si="16"/>
        <v/>
      </c>
    </row>
    <row r="1057" spans="1:4" x14ac:dyDescent="0.25">
      <c r="B1057" s="1">
        <v>8.0000000000000002E-3</v>
      </c>
      <c r="C1057" t="s">
        <v>14</v>
      </c>
      <c r="D1057" t="str">
        <f t="shared" si="16"/>
        <v/>
      </c>
    </row>
    <row r="1058" spans="1:4" x14ac:dyDescent="0.25">
      <c r="D1058" t="str">
        <f t="shared" si="16"/>
        <v/>
      </c>
    </row>
    <row r="1059" spans="1:4" x14ac:dyDescent="0.25">
      <c r="A1059" t="s">
        <v>321</v>
      </c>
      <c r="D1059">
        <f t="shared" si="16"/>
        <v>63</v>
      </c>
    </row>
    <row r="1060" spans="1:4" x14ac:dyDescent="0.25">
      <c r="D1060" t="str">
        <f t="shared" si="16"/>
        <v/>
      </c>
    </row>
    <row r="1061" spans="1:4" x14ac:dyDescent="0.25">
      <c r="B1061" s="1">
        <v>1</v>
      </c>
      <c r="C1061" t="s">
        <v>50</v>
      </c>
      <c r="D1061" t="str">
        <f t="shared" si="16"/>
        <v/>
      </c>
    </row>
    <row r="1062" spans="1:4" x14ac:dyDescent="0.25">
      <c r="D1062" t="str">
        <f t="shared" si="16"/>
        <v/>
      </c>
    </row>
    <row r="1063" spans="1:4" x14ac:dyDescent="0.25">
      <c r="A1063" t="s">
        <v>322</v>
      </c>
      <c r="D1063">
        <f t="shared" si="16"/>
        <v>5</v>
      </c>
    </row>
    <row r="1064" spans="1:4" x14ac:dyDescent="0.25">
      <c r="D1064" t="str">
        <f t="shared" si="16"/>
        <v/>
      </c>
    </row>
    <row r="1065" spans="1:4" x14ac:dyDescent="0.25">
      <c r="B1065" s="1">
        <v>1</v>
      </c>
      <c r="C1065" t="s">
        <v>61</v>
      </c>
      <c r="D1065" t="str">
        <f t="shared" si="16"/>
        <v/>
      </c>
    </row>
    <row r="1066" spans="1:4" x14ac:dyDescent="0.25">
      <c r="D1066" t="str">
        <f t="shared" si="16"/>
        <v/>
      </c>
    </row>
    <row r="1067" spans="1:4" x14ac:dyDescent="0.25">
      <c r="A1067" t="s">
        <v>323</v>
      </c>
      <c r="D1067">
        <f t="shared" si="16"/>
        <v>453</v>
      </c>
    </row>
    <row r="1068" spans="1:4" x14ac:dyDescent="0.25">
      <c r="D1068" t="str">
        <f t="shared" si="16"/>
        <v/>
      </c>
    </row>
    <row r="1069" spans="1:4" x14ac:dyDescent="0.25">
      <c r="B1069" s="1">
        <v>0.95399999999999996</v>
      </c>
      <c r="C1069" t="s">
        <v>61</v>
      </c>
      <c r="D1069" t="str">
        <f t="shared" si="16"/>
        <v/>
      </c>
    </row>
    <row r="1070" spans="1:4" x14ac:dyDescent="0.25">
      <c r="B1070" s="1">
        <v>4.2999999999999997E-2</v>
      </c>
      <c r="C1070" t="s">
        <v>38</v>
      </c>
      <c r="D1070" t="str">
        <f t="shared" si="16"/>
        <v/>
      </c>
    </row>
    <row r="1071" spans="1:4" x14ac:dyDescent="0.25">
      <c r="B1071" s="1">
        <v>2E-3</v>
      </c>
      <c r="C1071" t="s">
        <v>52</v>
      </c>
      <c r="D1071" t="str">
        <f t="shared" si="16"/>
        <v/>
      </c>
    </row>
    <row r="1072" spans="1:4" x14ac:dyDescent="0.25">
      <c r="D1072" t="str">
        <f t="shared" si="16"/>
        <v/>
      </c>
    </row>
    <row r="1073" spans="1:4" x14ac:dyDescent="0.25">
      <c r="A1073" t="s">
        <v>324</v>
      </c>
      <c r="D1073">
        <f t="shared" si="16"/>
        <v>16</v>
      </c>
    </row>
    <row r="1074" spans="1:4" x14ac:dyDescent="0.25">
      <c r="D1074" t="str">
        <f t="shared" si="16"/>
        <v/>
      </c>
    </row>
    <row r="1075" spans="1:4" x14ac:dyDescent="0.25">
      <c r="B1075" s="1">
        <v>1</v>
      </c>
      <c r="C1075" t="s">
        <v>61</v>
      </c>
      <c r="D1075" t="str">
        <f t="shared" si="16"/>
        <v/>
      </c>
    </row>
    <row r="1076" spans="1:4" x14ac:dyDescent="0.25">
      <c r="D1076" t="str">
        <f t="shared" si="16"/>
        <v/>
      </c>
    </row>
    <row r="1077" spans="1:4" x14ac:dyDescent="0.25">
      <c r="A1077" t="s">
        <v>325</v>
      </c>
      <c r="D1077">
        <f t="shared" si="16"/>
        <v>443</v>
      </c>
    </row>
    <row r="1078" spans="1:4" x14ac:dyDescent="0.25">
      <c r="D1078" t="str">
        <f t="shared" si="16"/>
        <v/>
      </c>
    </row>
    <row r="1079" spans="1:4" x14ac:dyDescent="0.25">
      <c r="B1079" s="1">
        <v>0.95199999999999996</v>
      </c>
      <c r="C1079" t="s">
        <v>61</v>
      </c>
      <c r="D1079" t="str">
        <f t="shared" si="16"/>
        <v/>
      </c>
    </row>
    <row r="1080" spans="1:4" x14ac:dyDescent="0.25">
      <c r="B1080" s="1">
        <v>4.3999999999999997E-2</v>
      </c>
      <c r="C1080" t="s">
        <v>38</v>
      </c>
      <c r="D1080" t="str">
        <f t="shared" si="16"/>
        <v/>
      </c>
    </row>
    <row r="1081" spans="1:4" x14ac:dyDescent="0.25">
      <c r="B1081" s="1">
        <v>3.0000000000000001E-3</v>
      </c>
      <c r="C1081" t="s">
        <v>52</v>
      </c>
      <c r="D1081" t="str">
        <f t="shared" si="16"/>
        <v/>
      </c>
    </row>
    <row r="1082" spans="1:4" x14ac:dyDescent="0.25">
      <c r="D1082" t="str">
        <f t="shared" si="16"/>
        <v/>
      </c>
    </row>
    <row r="1083" spans="1:4" x14ac:dyDescent="0.25">
      <c r="A1083" t="s">
        <v>326</v>
      </c>
      <c r="D1083">
        <f t="shared" si="16"/>
        <v>6</v>
      </c>
    </row>
    <row r="1084" spans="1:4" x14ac:dyDescent="0.25">
      <c r="D1084" t="str">
        <f t="shared" si="16"/>
        <v/>
      </c>
    </row>
    <row r="1085" spans="1:4" x14ac:dyDescent="0.25">
      <c r="B1085" s="1">
        <v>1</v>
      </c>
      <c r="C1085" t="s">
        <v>254</v>
      </c>
      <c r="D1085" t="str">
        <f t="shared" si="16"/>
        <v/>
      </c>
    </row>
    <row r="1086" spans="1:4" x14ac:dyDescent="0.25">
      <c r="D1086" t="str">
        <f t="shared" si="16"/>
        <v/>
      </c>
    </row>
    <row r="1087" spans="1:4" x14ac:dyDescent="0.25">
      <c r="A1087" t="s">
        <v>327</v>
      </c>
      <c r="D1087">
        <f t="shared" si="16"/>
        <v>443</v>
      </c>
    </row>
    <row r="1088" spans="1:4" x14ac:dyDescent="0.25">
      <c r="D1088" t="str">
        <f t="shared" si="16"/>
        <v/>
      </c>
    </row>
    <row r="1089" spans="1:4" x14ac:dyDescent="0.25">
      <c r="B1089" s="1">
        <v>0.95199999999999996</v>
      </c>
      <c r="C1089" t="s">
        <v>61</v>
      </c>
      <c r="D1089" t="str">
        <f t="shared" si="16"/>
        <v/>
      </c>
    </row>
    <row r="1090" spans="1:4" x14ac:dyDescent="0.25">
      <c r="B1090" s="1">
        <v>4.3999999999999997E-2</v>
      </c>
      <c r="C1090" t="s">
        <v>38</v>
      </c>
      <c r="D1090" t="str">
        <f t="shared" ref="D1090:D1153" si="17">IFERROR(HLOOKUP($A1090,$E$2:$JW$3,2,FALSE),"")</f>
        <v/>
      </c>
    </row>
    <row r="1091" spans="1:4" x14ac:dyDescent="0.25">
      <c r="B1091" s="1">
        <v>3.0000000000000001E-3</v>
      </c>
      <c r="C1091" t="s">
        <v>52</v>
      </c>
      <c r="D1091" t="str">
        <f t="shared" si="17"/>
        <v/>
      </c>
    </row>
    <row r="1092" spans="1:4" x14ac:dyDescent="0.25">
      <c r="D1092" t="str">
        <f t="shared" si="17"/>
        <v/>
      </c>
    </row>
    <row r="1093" spans="1:4" x14ac:dyDescent="0.25">
      <c r="A1093" t="s">
        <v>328</v>
      </c>
      <c r="D1093">
        <f t="shared" si="17"/>
        <v>58</v>
      </c>
    </row>
    <row r="1094" spans="1:4" x14ac:dyDescent="0.25">
      <c r="D1094" t="str">
        <f t="shared" si="17"/>
        <v/>
      </c>
    </row>
    <row r="1095" spans="1:4" x14ac:dyDescent="0.25">
      <c r="B1095" s="1">
        <v>0.5</v>
      </c>
      <c r="C1095" t="s">
        <v>61</v>
      </c>
      <c r="D1095" t="str">
        <f t="shared" si="17"/>
        <v/>
      </c>
    </row>
    <row r="1096" spans="1:4" x14ac:dyDescent="0.25">
      <c r="B1096" s="1">
        <v>0.499</v>
      </c>
      <c r="C1096" t="s">
        <v>38</v>
      </c>
      <c r="D1096" t="str">
        <f t="shared" si="17"/>
        <v/>
      </c>
    </row>
    <row r="1097" spans="1:4" x14ac:dyDescent="0.25">
      <c r="D1097" t="str">
        <f t="shared" si="17"/>
        <v/>
      </c>
    </row>
    <row r="1098" spans="1:4" x14ac:dyDescent="0.25">
      <c r="A1098" t="s">
        <v>329</v>
      </c>
      <c r="D1098">
        <f t="shared" si="17"/>
        <v>22</v>
      </c>
    </row>
    <row r="1099" spans="1:4" x14ac:dyDescent="0.25">
      <c r="D1099" t="str">
        <f t="shared" si="17"/>
        <v/>
      </c>
    </row>
    <row r="1100" spans="1:4" x14ac:dyDescent="0.25">
      <c r="B1100" s="1">
        <v>0.73799999999999999</v>
      </c>
      <c r="C1100" t="s">
        <v>61</v>
      </c>
      <c r="D1100" t="str">
        <f t="shared" si="17"/>
        <v/>
      </c>
    </row>
    <row r="1101" spans="1:4" x14ac:dyDescent="0.25">
      <c r="B1101" s="1">
        <v>0.26100000000000001</v>
      </c>
      <c r="C1101" t="s">
        <v>38</v>
      </c>
      <c r="D1101" t="str">
        <f t="shared" si="17"/>
        <v/>
      </c>
    </row>
    <row r="1102" spans="1:4" x14ac:dyDescent="0.25">
      <c r="D1102" t="str">
        <f t="shared" si="17"/>
        <v/>
      </c>
    </row>
    <row r="1103" spans="1:4" x14ac:dyDescent="0.25">
      <c r="A1103" t="s">
        <v>330</v>
      </c>
      <c r="D1103">
        <f t="shared" si="17"/>
        <v>55</v>
      </c>
    </row>
    <row r="1104" spans="1:4" x14ac:dyDescent="0.25">
      <c r="D1104" t="str">
        <f t="shared" si="17"/>
        <v/>
      </c>
    </row>
    <row r="1105" spans="1:4" x14ac:dyDescent="0.25">
      <c r="B1105" s="1">
        <v>0.41299999999999998</v>
      </c>
      <c r="C1105" t="s">
        <v>35</v>
      </c>
      <c r="D1105" t="str">
        <f t="shared" si="17"/>
        <v/>
      </c>
    </row>
    <row r="1106" spans="1:4" x14ac:dyDescent="0.25">
      <c r="B1106" s="1">
        <v>0.378</v>
      </c>
      <c r="C1106" t="s">
        <v>61</v>
      </c>
      <c r="D1106" t="str">
        <f t="shared" si="17"/>
        <v/>
      </c>
    </row>
    <row r="1107" spans="1:4" x14ac:dyDescent="0.25">
      <c r="B1107" s="1">
        <v>0.20699999999999999</v>
      </c>
      <c r="C1107" t="s">
        <v>38</v>
      </c>
      <c r="D1107" t="str">
        <f t="shared" si="17"/>
        <v/>
      </c>
    </row>
    <row r="1108" spans="1:4" x14ac:dyDescent="0.25">
      <c r="D1108" t="str">
        <f t="shared" si="17"/>
        <v/>
      </c>
    </row>
    <row r="1109" spans="1:4" x14ac:dyDescent="0.25">
      <c r="A1109" t="s">
        <v>331</v>
      </c>
      <c r="D1109">
        <f t="shared" si="17"/>
        <v>596</v>
      </c>
    </row>
    <row r="1110" spans="1:4" x14ac:dyDescent="0.25">
      <c r="D1110" t="str">
        <f t="shared" si="17"/>
        <v/>
      </c>
    </row>
    <row r="1111" spans="1:4" x14ac:dyDescent="0.25">
      <c r="B1111" s="1">
        <v>1</v>
      </c>
      <c r="C1111" t="s">
        <v>75</v>
      </c>
      <c r="D1111" t="str">
        <f t="shared" si="17"/>
        <v/>
      </c>
    </row>
    <row r="1112" spans="1:4" x14ac:dyDescent="0.25">
      <c r="D1112" t="str">
        <f t="shared" si="17"/>
        <v/>
      </c>
    </row>
    <row r="1113" spans="1:4" x14ac:dyDescent="0.25">
      <c r="A1113" t="s">
        <v>332</v>
      </c>
      <c r="D1113">
        <f t="shared" si="17"/>
        <v>7</v>
      </c>
    </row>
    <row r="1114" spans="1:4" x14ac:dyDescent="0.25">
      <c r="D1114" t="str">
        <f t="shared" si="17"/>
        <v/>
      </c>
    </row>
    <row r="1115" spans="1:4" x14ac:dyDescent="0.25">
      <c r="B1115" s="1">
        <v>1</v>
      </c>
      <c r="C1115" t="s">
        <v>61</v>
      </c>
      <c r="D1115" t="str">
        <f t="shared" si="17"/>
        <v/>
      </c>
    </row>
    <row r="1116" spans="1:4" x14ac:dyDescent="0.25">
      <c r="D1116" t="str">
        <f t="shared" si="17"/>
        <v/>
      </c>
    </row>
    <row r="1117" spans="1:4" x14ac:dyDescent="0.25">
      <c r="A1117" t="s">
        <v>333</v>
      </c>
      <c r="D1117">
        <f t="shared" si="17"/>
        <v>30</v>
      </c>
    </row>
    <row r="1118" spans="1:4" x14ac:dyDescent="0.25">
      <c r="D1118" t="str">
        <f t="shared" si="17"/>
        <v/>
      </c>
    </row>
    <row r="1119" spans="1:4" x14ac:dyDescent="0.25">
      <c r="B1119" s="1">
        <v>0.84499999999999997</v>
      </c>
      <c r="C1119" t="s">
        <v>61</v>
      </c>
      <c r="D1119" t="str">
        <f t="shared" si="17"/>
        <v/>
      </c>
    </row>
    <row r="1120" spans="1:4" x14ac:dyDescent="0.25">
      <c r="B1120" s="1">
        <v>0.154</v>
      </c>
      <c r="C1120" t="s">
        <v>38</v>
      </c>
      <c r="D1120" t="str">
        <f t="shared" si="17"/>
        <v/>
      </c>
    </row>
    <row r="1121" spans="1:4" x14ac:dyDescent="0.25">
      <c r="D1121" t="str">
        <f t="shared" si="17"/>
        <v/>
      </c>
    </row>
    <row r="1122" spans="1:4" x14ac:dyDescent="0.25">
      <c r="A1122" t="s">
        <v>334</v>
      </c>
      <c r="D1122">
        <f t="shared" si="17"/>
        <v>26</v>
      </c>
    </row>
    <row r="1123" spans="1:4" x14ac:dyDescent="0.25">
      <c r="D1123" t="str">
        <f t="shared" si="17"/>
        <v/>
      </c>
    </row>
    <row r="1124" spans="1:4" x14ac:dyDescent="0.25">
      <c r="B1124" s="1">
        <v>0.19500000000000001</v>
      </c>
      <c r="C1124" t="s">
        <v>128</v>
      </c>
      <c r="D1124" t="str">
        <f t="shared" si="17"/>
        <v/>
      </c>
    </row>
    <row r="1125" spans="1:4" x14ac:dyDescent="0.25">
      <c r="B1125" s="1">
        <v>0.80400000000000005</v>
      </c>
      <c r="C1125" t="s">
        <v>61</v>
      </c>
      <c r="D1125" t="str">
        <f t="shared" si="17"/>
        <v/>
      </c>
    </row>
    <row r="1126" spans="1:4" x14ac:dyDescent="0.25">
      <c r="D1126" t="str">
        <f t="shared" si="17"/>
        <v/>
      </c>
    </row>
    <row r="1127" spans="1:4" x14ac:dyDescent="0.25">
      <c r="A1127" t="s">
        <v>335</v>
      </c>
      <c r="D1127">
        <f t="shared" si="17"/>
        <v>10</v>
      </c>
    </row>
    <row r="1128" spans="1:4" x14ac:dyDescent="0.25">
      <c r="D1128" t="str">
        <f t="shared" si="17"/>
        <v/>
      </c>
    </row>
    <row r="1129" spans="1:4" x14ac:dyDescent="0.25">
      <c r="B1129" s="1">
        <v>0.309</v>
      </c>
      <c r="C1129" t="s">
        <v>61</v>
      </c>
      <c r="D1129" t="str">
        <f t="shared" si="17"/>
        <v/>
      </c>
    </row>
    <row r="1130" spans="1:4" x14ac:dyDescent="0.25">
      <c r="B1130" s="1">
        <v>0.69</v>
      </c>
      <c r="C1130" t="s">
        <v>38</v>
      </c>
      <c r="D1130" t="str">
        <f t="shared" si="17"/>
        <v/>
      </c>
    </row>
    <row r="1131" spans="1:4" x14ac:dyDescent="0.25">
      <c r="D1131" t="str">
        <f t="shared" si="17"/>
        <v/>
      </c>
    </row>
    <row r="1132" spans="1:4" x14ac:dyDescent="0.25">
      <c r="A1132" t="s">
        <v>336</v>
      </c>
      <c r="D1132">
        <f t="shared" si="17"/>
        <v>41</v>
      </c>
    </row>
    <row r="1133" spans="1:4" x14ac:dyDescent="0.25">
      <c r="D1133" t="str">
        <f t="shared" si="17"/>
        <v/>
      </c>
    </row>
    <row r="1134" spans="1:4" x14ac:dyDescent="0.25">
      <c r="B1134" s="1">
        <v>0.876</v>
      </c>
      <c r="C1134" t="s">
        <v>61</v>
      </c>
      <c r="D1134" t="str">
        <f t="shared" si="17"/>
        <v/>
      </c>
    </row>
    <row r="1135" spans="1:4" x14ac:dyDescent="0.25">
      <c r="B1135" s="1">
        <v>0.123</v>
      </c>
      <c r="C1135" t="s">
        <v>38</v>
      </c>
      <c r="D1135" t="str">
        <f t="shared" si="17"/>
        <v/>
      </c>
    </row>
    <row r="1136" spans="1:4" x14ac:dyDescent="0.25">
      <c r="D1136" t="str">
        <f t="shared" si="17"/>
        <v/>
      </c>
    </row>
    <row r="1137" spans="1:4" x14ac:dyDescent="0.25">
      <c r="A1137" s="2" t="s">
        <v>337</v>
      </c>
      <c r="D1137">
        <f t="shared" si="17"/>
        <v>43</v>
      </c>
    </row>
    <row r="1138" spans="1:4" x14ac:dyDescent="0.25">
      <c r="D1138" t="str">
        <f t="shared" si="17"/>
        <v/>
      </c>
    </row>
    <row r="1139" spans="1:4" x14ac:dyDescent="0.25">
      <c r="B1139" s="1">
        <v>0.249</v>
      </c>
      <c r="C1139" t="s">
        <v>237</v>
      </c>
      <c r="D1139" t="str">
        <f t="shared" si="17"/>
        <v/>
      </c>
    </row>
    <row r="1140" spans="1:4" x14ac:dyDescent="0.25">
      <c r="B1140" s="1">
        <v>0.20699999999999999</v>
      </c>
      <c r="C1140" t="s">
        <v>35</v>
      </c>
      <c r="D1140" t="str">
        <f t="shared" si="17"/>
        <v/>
      </c>
    </row>
    <row r="1141" spans="1:4" x14ac:dyDescent="0.25">
      <c r="B1141" s="1">
        <v>0.311</v>
      </c>
      <c r="C1141" t="s">
        <v>61</v>
      </c>
      <c r="D1141" t="str">
        <f t="shared" si="17"/>
        <v/>
      </c>
    </row>
    <row r="1142" spans="1:4" x14ac:dyDescent="0.25">
      <c r="B1142" s="1">
        <v>0.23200000000000001</v>
      </c>
      <c r="C1142" t="s">
        <v>38</v>
      </c>
      <c r="D1142" t="str">
        <f t="shared" si="17"/>
        <v/>
      </c>
    </row>
    <row r="1143" spans="1:4" x14ac:dyDescent="0.25">
      <c r="D1143" t="str">
        <f t="shared" si="17"/>
        <v/>
      </c>
    </row>
    <row r="1144" spans="1:4" x14ac:dyDescent="0.25">
      <c r="A1144" t="s">
        <v>338</v>
      </c>
      <c r="D1144">
        <f t="shared" si="17"/>
        <v>172</v>
      </c>
    </row>
    <row r="1145" spans="1:4" x14ac:dyDescent="0.25">
      <c r="D1145" t="str">
        <f t="shared" si="17"/>
        <v/>
      </c>
    </row>
    <row r="1146" spans="1:4" x14ac:dyDescent="0.25">
      <c r="B1146" s="1">
        <v>0.73199999999999998</v>
      </c>
      <c r="C1146" t="s">
        <v>61</v>
      </c>
      <c r="D1146" t="str">
        <f t="shared" si="17"/>
        <v/>
      </c>
    </row>
    <row r="1147" spans="1:4" x14ac:dyDescent="0.25">
      <c r="B1147" s="1">
        <v>0.26700000000000002</v>
      </c>
      <c r="C1147" t="s">
        <v>38</v>
      </c>
      <c r="D1147" t="str">
        <f t="shared" si="17"/>
        <v/>
      </c>
    </row>
    <row r="1148" spans="1:4" x14ac:dyDescent="0.25">
      <c r="A1148" t="s">
        <v>6</v>
      </c>
      <c r="B1148" t="s">
        <v>339</v>
      </c>
      <c r="C1148" t="s">
        <v>340</v>
      </c>
      <c r="D1148" t="str">
        <f t="shared" si="17"/>
        <v/>
      </c>
    </row>
    <row r="1149" spans="1:4" x14ac:dyDescent="0.25">
      <c r="A1149" t="s">
        <v>341</v>
      </c>
      <c r="D1149">
        <f t="shared" si="17"/>
        <v>10</v>
      </c>
    </row>
    <row r="1150" spans="1:4" x14ac:dyDescent="0.25">
      <c r="D1150" t="str">
        <f t="shared" si="17"/>
        <v/>
      </c>
    </row>
    <row r="1151" spans="1:4" x14ac:dyDescent="0.25">
      <c r="B1151" s="1">
        <v>0.47599999999999998</v>
      </c>
      <c r="C1151" t="s">
        <v>133</v>
      </c>
      <c r="D1151" t="str">
        <f t="shared" si="17"/>
        <v/>
      </c>
    </row>
    <row r="1152" spans="1:4" x14ac:dyDescent="0.25">
      <c r="B1152" s="1">
        <v>0.52300000000000002</v>
      </c>
      <c r="C1152" t="s">
        <v>14</v>
      </c>
      <c r="D1152" t="str">
        <f t="shared" si="17"/>
        <v/>
      </c>
    </row>
    <row r="1153" spans="1:4" x14ac:dyDescent="0.25">
      <c r="D1153" t="str">
        <f t="shared" si="17"/>
        <v/>
      </c>
    </row>
    <row r="1154" spans="1:4" x14ac:dyDescent="0.25">
      <c r="A1154" t="s">
        <v>342</v>
      </c>
      <c r="D1154">
        <f t="shared" ref="D1154:D1217" si="18">IFERROR(HLOOKUP($A1154,$E$2:$JW$3,2,FALSE),"")</f>
        <v>46</v>
      </c>
    </row>
    <row r="1155" spans="1:4" x14ac:dyDescent="0.25">
      <c r="D1155" t="str">
        <f t="shared" si="18"/>
        <v/>
      </c>
    </row>
    <row r="1156" spans="1:4" x14ac:dyDescent="0.25">
      <c r="B1156" s="1">
        <v>1</v>
      </c>
      <c r="C1156" t="s">
        <v>38</v>
      </c>
      <c r="D1156" t="str">
        <f t="shared" si="18"/>
        <v/>
      </c>
    </row>
    <row r="1157" spans="1:4" x14ac:dyDescent="0.25">
      <c r="A1157" t="s">
        <v>6</v>
      </c>
      <c r="B1157" t="s">
        <v>343</v>
      </c>
      <c r="D1157" t="str">
        <f t="shared" si="18"/>
        <v/>
      </c>
    </row>
    <row r="1158" spans="1:4" x14ac:dyDescent="0.25">
      <c r="A1158" t="s">
        <v>344</v>
      </c>
      <c r="D1158">
        <f t="shared" si="18"/>
        <v>263</v>
      </c>
    </row>
    <row r="1159" spans="1:4" x14ac:dyDescent="0.25">
      <c r="D1159" t="str">
        <f t="shared" si="18"/>
        <v/>
      </c>
    </row>
    <row r="1160" spans="1:4" x14ac:dyDescent="0.25">
      <c r="B1160" s="1">
        <v>0.96699999999999997</v>
      </c>
      <c r="C1160" t="s">
        <v>50</v>
      </c>
      <c r="D1160" t="str">
        <f t="shared" si="18"/>
        <v/>
      </c>
    </row>
    <row r="1161" spans="1:4" x14ac:dyDescent="0.25">
      <c r="B1161" s="1">
        <v>3.0000000000000001E-3</v>
      </c>
      <c r="C1161" t="s">
        <v>52</v>
      </c>
      <c r="D1161" t="str">
        <f t="shared" si="18"/>
        <v/>
      </c>
    </row>
    <row r="1162" spans="1:4" x14ac:dyDescent="0.25">
      <c r="A1162" t="s">
        <v>6</v>
      </c>
      <c r="B1162" t="s">
        <v>345</v>
      </c>
      <c r="C1162" t="s">
        <v>346</v>
      </c>
      <c r="D1162" t="str">
        <f t="shared" si="18"/>
        <v/>
      </c>
    </row>
    <row r="1163" spans="1:4" x14ac:dyDescent="0.25">
      <c r="A1163" t="s">
        <v>347</v>
      </c>
      <c r="D1163">
        <f t="shared" si="18"/>
        <v>9</v>
      </c>
    </row>
    <row r="1164" spans="1:4" x14ac:dyDescent="0.25">
      <c r="D1164" t="str">
        <f t="shared" si="18"/>
        <v/>
      </c>
    </row>
    <row r="1165" spans="1:4" x14ac:dyDescent="0.25">
      <c r="B1165" s="1">
        <v>1</v>
      </c>
      <c r="C1165" t="s">
        <v>92</v>
      </c>
      <c r="D1165" t="str">
        <f t="shared" si="18"/>
        <v/>
      </c>
    </row>
    <row r="1166" spans="1:4" x14ac:dyDescent="0.25">
      <c r="A1166" t="s">
        <v>6</v>
      </c>
      <c r="B1166" t="s">
        <v>348</v>
      </c>
      <c r="C1166" t="s">
        <v>349</v>
      </c>
      <c r="D1166" t="str">
        <f t="shared" si="18"/>
        <v/>
      </c>
    </row>
    <row r="1167" spans="1:4" x14ac:dyDescent="0.25">
      <c r="A1167" t="s">
        <v>350</v>
      </c>
      <c r="D1167">
        <f t="shared" si="18"/>
        <v>4</v>
      </c>
    </row>
    <row r="1168" spans="1:4" x14ac:dyDescent="0.25">
      <c r="D1168" t="str">
        <f t="shared" si="18"/>
        <v/>
      </c>
    </row>
    <row r="1169" spans="1:4" x14ac:dyDescent="0.25">
      <c r="B1169" s="1">
        <v>0.24299999999999999</v>
      </c>
      <c r="C1169" t="s">
        <v>138</v>
      </c>
      <c r="D1169" t="str">
        <f t="shared" si="18"/>
        <v/>
      </c>
    </row>
    <row r="1170" spans="1:4" x14ac:dyDescent="0.25">
      <c r="B1170" s="1">
        <v>0.75600000000000001</v>
      </c>
      <c r="C1170" t="s">
        <v>52</v>
      </c>
      <c r="D1170" t="str">
        <f t="shared" si="18"/>
        <v/>
      </c>
    </row>
    <row r="1171" spans="1:4" x14ac:dyDescent="0.25">
      <c r="D1171" t="str">
        <f t="shared" si="18"/>
        <v/>
      </c>
    </row>
    <row r="1172" spans="1:4" x14ac:dyDescent="0.25">
      <c r="A1172" t="s">
        <v>351</v>
      </c>
      <c r="D1172">
        <f t="shared" si="18"/>
        <v>2</v>
      </c>
    </row>
    <row r="1173" spans="1:4" x14ac:dyDescent="0.25">
      <c r="D1173" t="str">
        <f t="shared" si="18"/>
        <v/>
      </c>
    </row>
    <row r="1174" spans="1:4" x14ac:dyDescent="0.25">
      <c r="B1174" s="1">
        <v>1</v>
      </c>
      <c r="C1174" t="s">
        <v>138</v>
      </c>
      <c r="D1174" t="str">
        <f t="shared" si="18"/>
        <v/>
      </c>
    </row>
    <row r="1175" spans="1:4" x14ac:dyDescent="0.25">
      <c r="D1175" t="str">
        <f t="shared" si="18"/>
        <v/>
      </c>
    </row>
    <row r="1176" spans="1:4" x14ac:dyDescent="0.25">
      <c r="A1176" t="s">
        <v>352</v>
      </c>
      <c r="D1176">
        <f t="shared" si="18"/>
        <v>75</v>
      </c>
    </row>
    <row r="1177" spans="1:4" x14ac:dyDescent="0.25">
      <c r="D1177" t="str">
        <f t="shared" si="18"/>
        <v/>
      </c>
    </row>
    <row r="1178" spans="1:4" x14ac:dyDescent="0.25">
      <c r="B1178" s="1">
        <v>0.439</v>
      </c>
      <c r="C1178" t="s">
        <v>10</v>
      </c>
      <c r="D1178" t="str">
        <f t="shared" si="18"/>
        <v/>
      </c>
    </row>
    <row r="1179" spans="1:4" x14ac:dyDescent="0.25">
      <c r="B1179" s="1">
        <v>0.56000000000000005</v>
      </c>
      <c r="C1179" t="s">
        <v>138</v>
      </c>
      <c r="D1179" t="str">
        <f t="shared" si="18"/>
        <v/>
      </c>
    </row>
    <row r="1180" spans="1:4" x14ac:dyDescent="0.25">
      <c r="D1180" t="str">
        <f t="shared" si="18"/>
        <v/>
      </c>
    </row>
    <row r="1181" spans="1:4" x14ac:dyDescent="0.25">
      <c r="A1181" t="s">
        <v>353</v>
      </c>
      <c r="D1181">
        <f t="shared" si="18"/>
        <v>5</v>
      </c>
    </row>
    <row r="1182" spans="1:4" x14ac:dyDescent="0.25">
      <c r="D1182" t="str">
        <f t="shared" si="18"/>
        <v/>
      </c>
    </row>
    <row r="1183" spans="1:4" x14ac:dyDescent="0.25">
      <c r="B1183" s="1">
        <v>1</v>
      </c>
      <c r="C1183" t="s">
        <v>10</v>
      </c>
      <c r="D1183" t="str">
        <f t="shared" si="18"/>
        <v/>
      </c>
    </row>
    <row r="1184" spans="1:4" x14ac:dyDescent="0.25">
      <c r="D1184" t="str">
        <f t="shared" si="18"/>
        <v/>
      </c>
    </row>
    <row r="1185" spans="1:4" x14ac:dyDescent="0.25">
      <c r="A1185" t="s">
        <v>354</v>
      </c>
      <c r="D1185">
        <f t="shared" si="18"/>
        <v>1103</v>
      </c>
    </row>
    <row r="1186" spans="1:4" x14ac:dyDescent="0.25">
      <c r="D1186" t="str">
        <f t="shared" si="18"/>
        <v/>
      </c>
    </row>
    <row r="1187" spans="1:4" x14ac:dyDescent="0.25">
      <c r="B1187" s="1">
        <v>1.2E-2</v>
      </c>
      <c r="C1187" t="s">
        <v>355</v>
      </c>
      <c r="D1187" t="str">
        <f t="shared" si="18"/>
        <v/>
      </c>
    </row>
    <row r="1188" spans="1:4" x14ac:dyDescent="0.25">
      <c r="B1188" s="1">
        <v>2E-3</v>
      </c>
      <c r="C1188" t="s">
        <v>10</v>
      </c>
      <c r="D1188" t="str">
        <f t="shared" si="18"/>
        <v/>
      </c>
    </row>
    <row r="1189" spans="1:4" x14ac:dyDescent="0.25">
      <c r="B1189" s="1">
        <v>1E-3</v>
      </c>
      <c r="C1189" t="s">
        <v>37</v>
      </c>
      <c r="D1189" t="str">
        <f t="shared" si="18"/>
        <v/>
      </c>
    </row>
    <row r="1190" spans="1:4" x14ac:dyDescent="0.25">
      <c r="B1190" s="1">
        <v>5.0999999999999997E-2</v>
      </c>
      <c r="C1190" t="s">
        <v>35</v>
      </c>
      <c r="D1190" t="str">
        <f t="shared" si="18"/>
        <v/>
      </c>
    </row>
    <row r="1191" spans="1:4" x14ac:dyDescent="0.25">
      <c r="B1191" s="1">
        <v>3.3000000000000002E-2</v>
      </c>
      <c r="C1191" t="s">
        <v>61</v>
      </c>
      <c r="D1191" t="str">
        <f t="shared" si="18"/>
        <v/>
      </c>
    </row>
    <row r="1192" spans="1:4" x14ac:dyDescent="0.25">
      <c r="B1192" s="1">
        <v>0.29299999999999998</v>
      </c>
      <c r="C1192" t="s">
        <v>38</v>
      </c>
      <c r="D1192" t="str">
        <f t="shared" si="18"/>
        <v/>
      </c>
    </row>
    <row r="1193" spans="1:4" x14ac:dyDescent="0.25">
      <c r="B1193" s="1">
        <v>4.0000000000000001E-3</v>
      </c>
      <c r="C1193" t="s">
        <v>75</v>
      </c>
      <c r="D1193" t="str">
        <f t="shared" si="18"/>
        <v/>
      </c>
    </row>
    <row r="1194" spans="1:4" x14ac:dyDescent="0.25">
      <c r="B1194" s="1">
        <v>0.6</v>
      </c>
      <c r="C1194" t="s">
        <v>138</v>
      </c>
      <c r="D1194" t="str">
        <f t="shared" si="18"/>
        <v/>
      </c>
    </row>
    <row r="1195" spans="1:4" x14ac:dyDescent="0.25">
      <c r="D1195" t="str">
        <f t="shared" si="18"/>
        <v/>
      </c>
    </row>
    <row r="1196" spans="1:4" x14ac:dyDescent="0.25">
      <c r="A1196" t="s">
        <v>356</v>
      </c>
      <c r="D1196">
        <f t="shared" si="18"/>
        <v>1073</v>
      </c>
    </row>
    <row r="1197" spans="1:4" x14ac:dyDescent="0.25">
      <c r="D1197" t="str">
        <f t="shared" si="18"/>
        <v/>
      </c>
    </row>
    <row r="1198" spans="1:4" x14ac:dyDescent="0.25">
      <c r="B1198" s="1">
        <v>1.2E-2</v>
      </c>
      <c r="C1198" t="s">
        <v>355</v>
      </c>
      <c r="D1198" t="str">
        <f t="shared" si="18"/>
        <v/>
      </c>
    </row>
    <row r="1199" spans="1:4" x14ac:dyDescent="0.25">
      <c r="B1199" s="1">
        <v>2E-3</v>
      </c>
      <c r="C1199" t="s">
        <v>10</v>
      </c>
      <c r="D1199" t="str">
        <f t="shared" si="18"/>
        <v/>
      </c>
    </row>
    <row r="1200" spans="1:4" x14ac:dyDescent="0.25">
      <c r="B1200" s="1">
        <v>1E-3</v>
      </c>
      <c r="C1200" t="s">
        <v>37</v>
      </c>
      <c r="D1200" t="str">
        <f t="shared" si="18"/>
        <v/>
      </c>
    </row>
    <row r="1201" spans="1:4" x14ac:dyDescent="0.25">
      <c r="B1201" s="1">
        <v>5.2999999999999999E-2</v>
      </c>
      <c r="C1201" t="s">
        <v>35</v>
      </c>
      <c r="D1201" t="str">
        <f t="shared" si="18"/>
        <v/>
      </c>
    </row>
    <row r="1202" spans="1:4" x14ac:dyDescent="0.25">
      <c r="B1202" s="1">
        <v>4.3999999999999997E-2</v>
      </c>
      <c r="C1202" t="s">
        <v>61</v>
      </c>
      <c r="D1202" t="str">
        <f t="shared" si="18"/>
        <v/>
      </c>
    </row>
    <row r="1203" spans="1:4" x14ac:dyDescent="0.25">
      <c r="B1203" s="1">
        <v>0.30099999999999999</v>
      </c>
      <c r="C1203" t="s">
        <v>38</v>
      </c>
      <c r="D1203" t="str">
        <f t="shared" si="18"/>
        <v/>
      </c>
    </row>
    <row r="1204" spans="1:4" x14ac:dyDescent="0.25">
      <c r="B1204" s="1">
        <v>4.0000000000000001E-3</v>
      </c>
      <c r="C1204" t="s">
        <v>75</v>
      </c>
      <c r="D1204" t="str">
        <f t="shared" si="18"/>
        <v/>
      </c>
    </row>
    <row r="1205" spans="1:4" x14ac:dyDescent="0.25">
      <c r="B1205" s="1">
        <v>0.57899999999999996</v>
      </c>
      <c r="C1205" t="s">
        <v>138</v>
      </c>
      <c r="D1205" t="str">
        <f t="shared" si="18"/>
        <v/>
      </c>
    </row>
    <row r="1206" spans="1:4" x14ac:dyDescent="0.25">
      <c r="D1206" t="str">
        <f t="shared" si="18"/>
        <v/>
      </c>
    </row>
    <row r="1207" spans="1:4" x14ac:dyDescent="0.25">
      <c r="A1207" t="s">
        <v>357</v>
      </c>
      <c r="D1207">
        <f t="shared" si="18"/>
        <v>4</v>
      </c>
    </row>
    <row r="1208" spans="1:4" x14ac:dyDescent="0.25">
      <c r="D1208" t="str">
        <f t="shared" si="18"/>
        <v/>
      </c>
    </row>
    <row r="1209" spans="1:4" x14ac:dyDescent="0.25">
      <c r="B1209" s="1">
        <v>1</v>
      </c>
      <c r="C1209" t="s">
        <v>138</v>
      </c>
      <c r="D1209" t="str">
        <f t="shared" si="18"/>
        <v/>
      </c>
    </row>
    <row r="1210" spans="1:4" x14ac:dyDescent="0.25">
      <c r="D1210" t="str">
        <f t="shared" si="18"/>
        <v/>
      </c>
    </row>
    <row r="1211" spans="1:4" x14ac:dyDescent="0.25">
      <c r="A1211" t="s">
        <v>358</v>
      </c>
      <c r="D1211">
        <f t="shared" si="18"/>
        <v>4</v>
      </c>
    </row>
    <row r="1212" spans="1:4" x14ac:dyDescent="0.25">
      <c r="D1212" t="str">
        <f t="shared" si="18"/>
        <v/>
      </c>
    </row>
    <row r="1213" spans="1:4" x14ac:dyDescent="0.25">
      <c r="B1213" s="1">
        <v>1</v>
      </c>
      <c r="C1213" t="s">
        <v>138</v>
      </c>
      <c r="D1213" t="str">
        <f t="shared" si="18"/>
        <v/>
      </c>
    </row>
    <row r="1214" spans="1:4" x14ac:dyDescent="0.25">
      <c r="D1214" t="str">
        <f t="shared" si="18"/>
        <v/>
      </c>
    </row>
    <row r="1215" spans="1:4" x14ac:dyDescent="0.25">
      <c r="A1215" t="s">
        <v>359</v>
      </c>
      <c r="D1215">
        <f t="shared" si="18"/>
        <v>1073</v>
      </c>
    </row>
    <row r="1216" spans="1:4" x14ac:dyDescent="0.25">
      <c r="D1216" t="str">
        <f t="shared" si="18"/>
        <v/>
      </c>
    </row>
    <row r="1217" spans="1:4" x14ac:dyDescent="0.25">
      <c r="B1217" s="1">
        <v>1.2E-2</v>
      </c>
      <c r="C1217" t="s">
        <v>355</v>
      </c>
      <c r="D1217" t="str">
        <f t="shared" si="18"/>
        <v/>
      </c>
    </row>
    <row r="1218" spans="1:4" x14ac:dyDescent="0.25">
      <c r="B1218" s="1">
        <v>2E-3</v>
      </c>
      <c r="C1218" t="s">
        <v>10</v>
      </c>
      <c r="D1218" t="str">
        <f t="shared" ref="D1218:D1281" si="19">IFERROR(HLOOKUP($A1218,$E$2:$JW$3,2,FALSE),"")</f>
        <v/>
      </c>
    </row>
    <row r="1219" spans="1:4" x14ac:dyDescent="0.25">
      <c r="B1219" s="1">
        <v>1E-3</v>
      </c>
      <c r="C1219" t="s">
        <v>37</v>
      </c>
      <c r="D1219" t="str">
        <f t="shared" si="19"/>
        <v/>
      </c>
    </row>
    <row r="1220" spans="1:4" x14ac:dyDescent="0.25">
      <c r="B1220" s="1">
        <v>5.2999999999999999E-2</v>
      </c>
      <c r="C1220" t="s">
        <v>35</v>
      </c>
      <c r="D1220" t="str">
        <f t="shared" si="19"/>
        <v/>
      </c>
    </row>
    <row r="1221" spans="1:4" x14ac:dyDescent="0.25">
      <c r="B1221" s="1">
        <v>4.3999999999999997E-2</v>
      </c>
      <c r="C1221" t="s">
        <v>61</v>
      </c>
      <c r="D1221" t="str">
        <f t="shared" si="19"/>
        <v/>
      </c>
    </row>
    <row r="1222" spans="1:4" x14ac:dyDescent="0.25">
      <c r="B1222" s="1">
        <v>0.30099999999999999</v>
      </c>
      <c r="C1222" t="s">
        <v>38</v>
      </c>
      <c r="D1222" t="str">
        <f t="shared" si="19"/>
        <v/>
      </c>
    </row>
    <row r="1223" spans="1:4" x14ac:dyDescent="0.25">
      <c r="B1223" s="1">
        <v>4.0000000000000001E-3</v>
      </c>
      <c r="C1223" t="s">
        <v>75</v>
      </c>
      <c r="D1223" t="str">
        <f t="shared" si="19"/>
        <v/>
      </c>
    </row>
    <row r="1224" spans="1:4" x14ac:dyDescent="0.25">
      <c r="B1224" s="1">
        <v>0.57899999999999996</v>
      </c>
      <c r="C1224" t="s">
        <v>138</v>
      </c>
      <c r="D1224" t="str">
        <f t="shared" si="19"/>
        <v/>
      </c>
    </row>
    <row r="1225" spans="1:4" x14ac:dyDescent="0.25">
      <c r="A1225" t="s">
        <v>6</v>
      </c>
      <c r="B1225" t="s">
        <v>360</v>
      </c>
      <c r="C1225" t="s">
        <v>361</v>
      </c>
      <c r="D1225" t="str">
        <f t="shared" si="19"/>
        <v/>
      </c>
    </row>
    <row r="1226" spans="1:4" x14ac:dyDescent="0.25">
      <c r="A1226" t="s">
        <v>362</v>
      </c>
      <c r="D1226">
        <f t="shared" si="19"/>
        <v>46</v>
      </c>
    </row>
    <row r="1227" spans="1:4" x14ac:dyDescent="0.25">
      <c r="D1227" t="str">
        <f t="shared" si="19"/>
        <v/>
      </c>
    </row>
    <row r="1228" spans="1:4" x14ac:dyDescent="0.25">
      <c r="B1228" s="1">
        <v>1</v>
      </c>
      <c r="C1228" t="s">
        <v>61</v>
      </c>
      <c r="D1228" t="str">
        <f t="shared" si="19"/>
        <v/>
      </c>
    </row>
    <row r="1229" spans="1:4" x14ac:dyDescent="0.25">
      <c r="D1229" t="str">
        <f t="shared" si="19"/>
        <v/>
      </c>
    </row>
    <row r="1230" spans="1:4" x14ac:dyDescent="0.25">
      <c r="A1230" t="s">
        <v>363</v>
      </c>
      <c r="D1230">
        <f t="shared" si="19"/>
        <v>95</v>
      </c>
    </row>
    <row r="1231" spans="1:4" x14ac:dyDescent="0.25">
      <c r="D1231" t="str">
        <f t="shared" si="19"/>
        <v/>
      </c>
    </row>
    <row r="1232" spans="1:4" x14ac:dyDescent="0.25">
      <c r="B1232" s="1">
        <v>0.20599999999999999</v>
      </c>
      <c r="C1232" t="s">
        <v>364</v>
      </c>
      <c r="D1232" t="str">
        <f t="shared" si="19"/>
        <v/>
      </c>
    </row>
    <row r="1233" spans="1:4" x14ac:dyDescent="0.25">
      <c r="B1233" s="1">
        <v>4.4999999999999998E-2</v>
      </c>
      <c r="C1233" t="s">
        <v>29</v>
      </c>
      <c r="D1233" t="str">
        <f t="shared" si="19"/>
        <v/>
      </c>
    </row>
    <row r="1234" spans="1:4" x14ac:dyDescent="0.25">
      <c r="B1234" s="1">
        <v>0.61</v>
      </c>
      <c r="C1234" t="s">
        <v>61</v>
      </c>
      <c r="D1234" t="str">
        <f t="shared" si="19"/>
        <v/>
      </c>
    </row>
    <row r="1235" spans="1:4" x14ac:dyDescent="0.25">
      <c r="B1235" s="1">
        <v>0.13600000000000001</v>
      </c>
      <c r="C1235" t="s">
        <v>11</v>
      </c>
      <c r="D1235" t="str">
        <f t="shared" si="19"/>
        <v/>
      </c>
    </row>
    <row r="1236" spans="1:4" x14ac:dyDescent="0.25">
      <c r="D1236" t="str">
        <f t="shared" si="19"/>
        <v/>
      </c>
    </row>
    <row r="1237" spans="1:4" x14ac:dyDescent="0.25">
      <c r="A1237" t="s">
        <v>365</v>
      </c>
      <c r="D1237">
        <f t="shared" si="19"/>
        <v>93</v>
      </c>
    </row>
    <row r="1238" spans="1:4" x14ac:dyDescent="0.25">
      <c r="D1238" t="str">
        <f t="shared" si="19"/>
        <v/>
      </c>
    </row>
    <row r="1239" spans="1:4" x14ac:dyDescent="0.25">
      <c r="B1239" s="1">
        <v>0.20499999999999999</v>
      </c>
      <c r="C1239" t="s">
        <v>364</v>
      </c>
      <c r="D1239" t="str">
        <f t="shared" si="19"/>
        <v/>
      </c>
    </row>
    <row r="1240" spans="1:4" x14ac:dyDescent="0.25">
      <c r="B1240" s="1">
        <v>4.4999999999999998E-2</v>
      </c>
      <c r="C1240" t="s">
        <v>29</v>
      </c>
      <c r="D1240" t="str">
        <f t="shared" si="19"/>
        <v/>
      </c>
    </row>
    <row r="1241" spans="1:4" x14ac:dyDescent="0.25">
      <c r="B1241" s="1">
        <v>0.61199999999999999</v>
      </c>
      <c r="C1241" t="s">
        <v>61</v>
      </c>
      <c r="D1241" t="str">
        <f t="shared" si="19"/>
        <v/>
      </c>
    </row>
    <row r="1242" spans="1:4" x14ac:dyDescent="0.25">
      <c r="B1242" s="1">
        <v>0.13600000000000001</v>
      </c>
      <c r="C1242" t="s">
        <v>11</v>
      </c>
      <c r="D1242" t="str">
        <f t="shared" si="19"/>
        <v/>
      </c>
    </row>
    <row r="1243" spans="1:4" x14ac:dyDescent="0.25">
      <c r="D1243" t="str">
        <f t="shared" si="19"/>
        <v/>
      </c>
    </row>
    <row r="1244" spans="1:4" x14ac:dyDescent="0.25">
      <c r="A1244" t="s">
        <v>366</v>
      </c>
      <c r="D1244">
        <f t="shared" si="19"/>
        <v>161</v>
      </c>
    </row>
    <row r="1245" spans="1:4" x14ac:dyDescent="0.25">
      <c r="D1245" t="str">
        <f t="shared" si="19"/>
        <v/>
      </c>
    </row>
    <row r="1246" spans="1:4" x14ac:dyDescent="0.25">
      <c r="B1246" s="1">
        <v>1</v>
      </c>
      <c r="C1246" t="s">
        <v>61</v>
      </c>
      <c r="D1246" t="str">
        <f t="shared" si="19"/>
        <v/>
      </c>
    </row>
    <row r="1247" spans="1:4" x14ac:dyDescent="0.25">
      <c r="D1247" t="str">
        <f t="shared" si="19"/>
        <v/>
      </c>
    </row>
    <row r="1248" spans="1:4" x14ac:dyDescent="0.25">
      <c r="A1248" t="s">
        <v>367</v>
      </c>
      <c r="D1248">
        <f t="shared" si="19"/>
        <v>142</v>
      </c>
    </row>
    <row r="1249" spans="1:4" x14ac:dyDescent="0.25">
      <c r="D1249" t="str">
        <f t="shared" si="19"/>
        <v/>
      </c>
    </row>
    <row r="1250" spans="1:4" x14ac:dyDescent="0.25">
      <c r="B1250" s="1">
        <v>1</v>
      </c>
      <c r="C1250" t="s">
        <v>61</v>
      </c>
      <c r="D1250" t="str">
        <f t="shared" si="19"/>
        <v/>
      </c>
    </row>
    <row r="1251" spans="1:4" x14ac:dyDescent="0.25">
      <c r="D1251" t="str">
        <f t="shared" si="19"/>
        <v/>
      </c>
    </row>
    <row r="1252" spans="1:4" x14ac:dyDescent="0.25">
      <c r="A1252" t="s">
        <v>368</v>
      </c>
      <c r="D1252">
        <f t="shared" si="19"/>
        <v>129</v>
      </c>
    </row>
    <row r="1253" spans="1:4" x14ac:dyDescent="0.25">
      <c r="D1253" t="str">
        <f t="shared" si="19"/>
        <v/>
      </c>
    </row>
    <row r="1254" spans="1:4" x14ac:dyDescent="0.25">
      <c r="B1254" s="1">
        <v>1</v>
      </c>
      <c r="C1254" t="s">
        <v>61</v>
      </c>
      <c r="D1254" t="str">
        <f t="shared" si="19"/>
        <v/>
      </c>
    </row>
    <row r="1255" spans="1:4" x14ac:dyDescent="0.25">
      <c r="D1255" t="str">
        <f t="shared" si="19"/>
        <v/>
      </c>
    </row>
    <row r="1256" spans="1:4" x14ac:dyDescent="0.25">
      <c r="A1256" t="s">
        <v>369</v>
      </c>
      <c r="D1256">
        <f t="shared" si="19"/>
        <v>113</v>
      </c>
    </row>
    <row r="1257" spans="1:4" x14ac:dyDescent="0.25">
      <c r="D1257" t="str">
        <f t="shared" si="19"/>
        <v/>
      </c>
    </row>
    <row r="1258" spans="1:4" x14ac:dyDescent="0.25">
      <c r="B1258" s="1">
        <v>1</v>
      </c>
      <c r="C1258" t="s">
        <v>61</v>
      </c>
      <c r="D1258" t="str">
        <f t="shared" si="19"/>
        <v/>
      </c>
    </row>
    <row r="1259" spans="1:4" x14ac:dyDescent="0.25">
      <c r="D1259" t="str">
        <f t="shared" si="19"/>
        <v/>
      </c>
    </row>
    <row r="1260" spans="1:4" x14ac:dyDescent="0.25">
      <c r="A1260" s="2" t="s">
        <v>370</v>
      </c>
      <c r="D1260">
        <f t="shared" si="19"/>
        <v>17</v>
      </c>
    </row>
    <row r="1261" spans="1:4" x14ac:dyDescent="0.25">
      <c r="D1261" t="str">
        <f t="shared" si="19"/>
        <v/>
      </c>
    </row>
    <row r="1262" spans="1:4" x14ac:dyDescent="0.25">
      <c r="B1262" s="1">
        <v>1</v>
      </c>
      <c r="C1262" t="s">
        <v>61</v>
      </c>
      <c r="D1262" t="str">
        <f t="shared" si="19"/>
        <v/>
      </c>
    </row>
    <row r="1263" spans="1:4" x14ac:dyDescent="0.25">
      <c r="D1263" t="str">
        <f t="shared" si="19"/>
        <v/>
      </c>
    </row>
    <row r="1264" spans="1:4" x14ac:dyDescent="0.25">
      <c r="A1264" t="s">
        <v>371</v>
      </c>
      <c r="D1264">
        <f t="shared" si="19"/>
        <v>179</v>
      </c>
    </row>
    <row r="1265" spans="1:4" x14ac:dyDescent="0.25">
      <c r="D1265" t="str">
        <f t="shared" si="19"/>
        <v/>
      </c>
    </row>
    <row r="1266" spans="1:4" x14ac:dyDescent="0.25">
      <c r="B1266" s="1">
        <v>1</v>
      </c>
      <c r="C1266" t="s">
        <v>61</v>
      </c>
      <c r="D1266" t="str">
        <f t="shared" si="19"/>
        <v/>
      </c>
    </row>
    <row r="1267" spans="1:4" x14ac:dyDescent="0.25">
      <c r="D1267" t="str">
        <f t="shared" si="19"/>
        <v/>
      </c>
    </row>
    <row r="1268" spans="1:4" x14ac:dyDescent="0.25">
      <c r="A1268" t="s">
        <v>372</v>
      </c>
      <c r="D1268">
        <f t="shared" si="19"/>
        <v>83</v>
      </c>
    </row>
    <row r="1269" spans="1:4" x14ac:dyDescent="0.25">
      <c r="D1269" t="str">
        <f t="shared" si="19"/>
        <v/>
      </c>
    </row>
    <row r="1270" spans="1:4" x14ac:dyDescent="0.25">
      <c r="B1270" s="1">
        <v>1</v>
      </c>
      <c r="C1270" t="s">
        <v>61</v>
      </c>
      <c r="D1270" t="str">
        <f t="shared" si="19"/>
        <v/>
      </c>
    </row>
    <row r="1271" spans="1:4" x14ac:dyDescent="0.25">
      <c r="D1271" t="str">
        <f t="shared" si="19"/>
        <v/>
      </c>
    </row>
    <row r="1272" spans="1:4" x14ac:dyDescent="0.25">
      <c r="A1272" t="s">
        <v>373</v>
      </c>
      <c r="D1272">
        <f t="shared" si="19"/>
        <v>114</v>
      </c>
    </row>
    <row r="1273" spans="1:4" x14ac:dyDescent="0.25">
      <c r="D1273" t="str">
        <f t="shared" si="19"/>
        <v/>
      </c>
    </row>
    <row r="1274" spans="1:4" x14ac:dyDescent="0.25">
      <c r="B1274" s="1">
        <v>1</v>
      </c>
      <c r="C1274" t="s">
        <v>61</v>
      </c>
      <c r="D1274" t="str">
        <f t="shared" si="19"/>
        <v/>
      </c>
    </row>
    <row r="1275" spans="1:4" x14ac:dyDescent="0.25">
      <c r="D1275" t="str">
        <f t="shared" si="19"/>
        <v/>
      </c>
    </row>
    <row r="1276" spans="1:4" x14ac:dyDescent="0.25">
      <c r="A1276" t="s">
        <v>374</v>
      </c>
      <c r="D1276">
        <f t="shared" si="19"/>
        <v>32</v>
      </c>
    </row>
    <row r="1277" spans="1:4" x14ac:dyDescent="0.25">
      <c r="D1277" t="str">
        <f t="shared" si="19"/>
        <v/>
      </c>
    </row>
    <row r="1278" spans="1:4" x14ac:dyDescent="0.25">
      <c r="B1278" s="1">
        <v>0.47699999999999998</v>
      </c>
      <c r="C1278" t="s">
        <v>104</v>
      </c>
      <c r="D1278" t="str">
        <f t="shared" si="19"/>
        <v/>
      </c>
    </row>
    <row r="1279" spans="1:4" x14ac:dyDescent="0.25">
      <c r="B1279" s="1">
        <v>0.52200000000000002</v>
      </c>
      <c r="C1279" t="s">
        <v>132</v>
      </c>
      <c r="D1279" t="str">
        <f t="shared" si="19"/>
        <v/>
      </c>
    </row>
    <row r="1280" spans="1:4" x14ac:dyDescent="0.25">
      <c r="A1280" t="s">
        <v>6</v>
      </c>
      <c r="B1280" t="s">
        <v>375</v>
      </c>
      <c r="C1280" t="s">
        <v>376</v>
      </c>
      <c r="D1280" t="str">
        <f t="shared" si="19"/>
        <v/>
      </c>
    </row>
    <row r="1281" spans="1:4" x14ac:dyDescent="0.25">
      <c r="A1281" t="s">
        <v>377</v>
      </c>
      <c r="D1281">
        <f t="shared" si="19"/>
        <v>61</v>
      </c>
    </row>
    <row r="1282" spans="1:4" x14ac:dyDescent="0.25">
      <c r="D1282" t="str">
        <f t="shared" ref="D1282:D1345" si="20">IFERROR(HLOOKUP($A1282,$E$2:$JW$3,2,FALSE),"")</f>
        <v/>
      </c>
    </row>
    <row r="1283" spans="1:4" x14ac:dyDescent="0.25">
      <c r="B1283" s="1">
        <v>0.47699999999999998</v>
      </c>
      <c r="C1283" t="s">
        <v>378</v>
      </c>
      <c r="D1283" t="str">
        <f t="shared" si="20"/>
        <v/>
      </c>
    </row>
    <row r="1284" spans="1:4" x14ac:dyDescent="0.25">
      <c r="B1284" s="1">
        <v>0.52200000000000002</v>
      </c>
      <c r="C1284" t="s">
        <v>50</v>
      </c>
      <c r="D1284" t="str">
        <f t="shared" si="20"/>
        <v/>
      </c>
    </row>
    <row r="1285" spans="1:4" x14ac:dyDescent="0.25">
      <c r="A1285" t="s">
        <v>6</v>
      </c>
      <c r="B1285" t="s">
        <v>375</v>
      </c>
      <c r="C1285" t="s">
        <v>379</v>
      </c>
      <c r="D1285" t="str">
        <f t="shared" si="20"/>
        <v/>
      </c>
    </row>
    <row r="1286" spans="1:4" x14ac:dyDescent="0.25">
      <c r="A1286" t="s">
        <v>380</v>
      </c>
      <c r="D1286">
        <f t="shared" si="20"/>
        <v>2</v>
      </c>
    </row>
    <row r="1287" spans="1:4" x14ac:dyDescent="0.25">
      <c r="D1287" t="str">
        <f t="shared" si="20"/>
        <v/>
      </c>
    </row>
    <row r="1288" spans="1:4" x14ac:dyDescent="0.25">
      <c r="B1288" s="1">
        <v>1</v>
      </c>
      <c r="C1288" t="s">
        <v>61</v>
      </c>
      <c r="D1288" t="str">
        <f t="shared" si="20"/>
        <v/>
      </c>
    </row>
    <row r="1289" spans="1:4" x14ac:dyDescent="0.25">
      <c r="D1289" t="str">
        <f t="shared" si="20"/>
        <v/>
      </c>
    </row>
    <row r="1290" spans="1:4" x14ac:dyDescent="0.25">
      <c r="A1290" t="s">
        <v>381</v>
      </c>
      <c r="D1290">
        <f t="shared" si="20"/>
        <v>36</v>
      </c>
    </row>
    <row r="1291" spans="1:4" x14ac:dyDescent="0.25">
      <c r="D1291" t="str">
        <f t="shared" si="20"/>
        <v/>
      </c>
    </row>
    <row r="1292" spans="1:4" x14ac:dyDescent="0.25">
      <c r="B1292" s="1">
        <v>1</v>
      </c>
      <c r="C1292" t="s">
        <v>61</v>
      </c>
      <c r="D1292" t="str">
        <f t="shared" si="20"/>
        <v/>
      </c>
    </row>
    <row r="1293" spans="1:4" x14ac:dyDescent="0.25">
      <c r="D1293" t="str">
        <f t="shared" si="20"/>
        <v/>
      </c>
    </row>
    <row r="1294" spans="1:4" x14ac:dyDescent="0.25">
      <c r="A1294" t="s">
        <v>382</v>
      </c>
      <c r="D1294">
        <f t="shared" si="20"/>
        <v>55</v>
      </c>
    </row>
    <row r="1295" spans="1:4" x14ac:dyDescent="0.25">
      <c r="D1295" t="str">
        <f t="shared" si="20"/>
        <v/>
      </c>
    </row>
    <row r="1296" spans="1:4" x14ac:dyDescent="0.25">
      <c r="B1296" s="1">
        <v>1</v>
      </c>
      <c r="C1296" t="s">
        <v>61</v>
      </c>
      <c r="D1296" t="str">
        <f t="shared" si="20"/>
        <v/>
      </c>
    </row>
    <row r="1297" spans="1:4" x14ac:dyDescent="0.25">
      <c r="D1297" t="str">
        <f t="shared" si="20"/>
        <v/>
      </c>
    </row>
    <row r="1298" spans="1:4" x14ac:dyDescent="0.25">
      <c r="A1298" t="s">
        <v>383</v>
      </c>
      <c r="D1298">
        <f t="shared" si="20"/>
        <v>91</v>
      </c>
    </row>
    <row r="1299" spans="1:4" x14ac:dyDescent="0.25">
      <c r="D1299" t="str">
        <f t="shared" si="20"/>
        <v/>
      </c>
    </row>
    <row r="1300" spans="1:4" x14ac:dyDescent="0.25">
      <c r="B1300" s="1">
        <v>1</v>
      </c>
      <c r="C1300" t="s">
        <v>61</v>
      </c>
      <c r="D1300" t="str">
        <f t="shared" si="20"/>
        <v/>
      </c>
    </row>
    <row r="1301" spans="1:4" x14ac:dyDescent="0.25">
      <c r="D1301" t="str">
        <f t="shared" si="20"/>
        <v/>
      </c>
    </row>
    <row r="1302" spans="1:4" x14ac:dyDescent="0.25">
      <c r="A1302" t="s">
        <v>384</v>
      </c>
      <c r="D1302">
        <f t="shared" si="20"/>
        <v>177</v>
      </c>
    </row>
    <row r="1303" spans="1:4" x14ac:dyDescent="0.25">
      <c r="D1303" t="str">
        <f t="shared" si="20"/>
        <v/>
      </c>
    </row>
    <row r="1304" spans="1:4" x14ac:dyDescent="0.25">
      <c r="B1304" s="1">
        <v>1</v>
      </c>
      <c r="C1304" t="s">
        <v>61</v>
      </c>
      <c r="D1304" t="str">
        <f t="shared" si="20"/>
        <v/>
      </c>
    </row>
    <row r="1305" spans="1:4" x14ac:dyDescent="0.25">
      <c r="D1305" t="str">
        <f t="shared" si="20"/>
        <v/>
      </c>
    </row>
    <row r="1306" spans="1:4" x14ac:dyDescent="0.25">
      <c r="A1306" t="s">
        <v>385</v>
      </c>
      <c r="D1306">
        <f t="shared" si="20"/>
        <v>13</v>
      </c>
    </row>
    <row r="1307" spans="1:4" x14ac:dyDescent="0.25">
      <c r="D1307" t="str">
        <f t="shared" si="20"/>
        <v/>
      </c>
    </row>
    <row r="1308" spans="1:4" x14ac:dyDescent="0.25">
      <c r="B1308" s="1">
        <v>1</v>
      </c>
      <c r="C1308" t="s">
        <v>61</v>
      </c>
      <c r="D1308" t="str">
        <f t="shared" si="20"/>
        <v/>
      </c>
    </row>
    <row r="1309" spans="1:4" x14ac:dyDescent="0.25">
      <c r="D1309" t="str">
        <f t="shared" si="20"/>
        <v/>
      </c>
    </row>
    <row r="1310" spans="1:4" x14ac:dyDescent="0.25">
      <c r="A1310" t="s">
        <v>386</v>
      </c>
      <c r="D1310">
        <f t="shared" si="20"/>
        <v>15</v>
      </c>
    </row>
    <row r="1311" spans="1:4" x14ac:dyDescent="0.25">
      <c r="D1311" t="str">
        <f t="shared" si="20"/>
        <v/>
      </c>
    </row>
    <row r="1312" spans="1:4" x14ac:dyDescent="0.25">
      <c r="B1312" s="1">
        <v>1</v>
      </c>
      <c r="C1312" t="s">
        <v>61</v>
      </c>
      <c r="D1312" t="str">
        <f t="shared" si="20"/>
        <v/>
      </c>
    </row>
    <row r="1313" spans="1:4" x14ac:dyDescent="0.25">
      <c r="D1313" t="str">
        <f t="shared" si="20"/>
        <v/>
      </c>
    </row>
    <row r="1314" spans="1:4" x14ac:dyDescent="0.25">
      <c r="A1314" t="s">
        <v>387</v>
      </c>
      <c r="D1314">
        <f t="shared" si="20"/>
        <v>223</v>
      </c>
    </row>
    <row r="1315" spans="1:4" x14ac:dyDescent="0.25">
      <c r="D1315" t="str">
        <f t="shared" si="20"/>
        <v/>
      </c>
    </row>
    <row r="1316" spans="1:4" x14ac:dyDescent="0.25">
      <c r="B1316" s="1">
        <v>1</v>
      </c>
      <c r="C1316" t="s">
        <v>61</v>
      </c>
      <c r="D1316" t="str">
        <f t="shared" si="20"/>
        <v/>
      </c>
    </row>
    <row r="1317" spans="1:4" x14ac:dyDescent="0.25">
      <c r="D1317" t="str">
        <f t="shared" si="20"/>
        <v/>
      </c>
    </row>
    <row r="1318" spans="1:4" x14ac:dyDescent="0.25">
      <c r="A1318" t="s">
        <v>388</v>
      </c>
      <c r="D1318">
        <f t="shared" si="20"/>
        <v>216</v>
      </c>
    </row>
    <row r="1319" spans="1:4" x14ac:dyDescent="0.25">
      <c r="D1319" t="str">
        <f t="shared" si="20"/>
        <v/>
      </c>
    </row>
    <row r="1320" spans="1:4" x14ac:dyDescent="0.25">
      <c r="B1320" s="1">
        <v>0.96299999999999997</v>
      </c>
      <c r="C1320" t="s">
        <v>61</v>
      </c>
      <c r="D1320" t="str">
        <f t="shared" si="20"/>
        <v/>
      </c>
    </row>
    <row r="1321" spans="1:4" x14ac:dyDescent="0.25">
      <c r="B1321" s="1">
        <v>3.5999999999999997E-2</v>
      </c>
      <c r="C1321" t="s">
        <v>38</v>
      </c>
      <c r="D1321" t="str">
        <f t="shared" si="20"/>
        <v/>
      </c>
    </row>
    <row r="1322" spans="1:4" x14ac:dyDescent="0.25">
      <c r="D1322" t="str">
        <f t="shared" si="20"/>
        <v/>
      </c>
    </row>
    <row r="1323" spans="1:4" x14ac:dyDescent="0.25">
      <c r="A1323" t="s">
        <v>389</v>
      </c>
      <c r="D1323">
        <f t="shared" si="20"/>
        <v>93</v>
      </c>
    </row>
    <row r="1324" spans="1:4" x14ac:dyDescent="0.25">
      <c r="D1324" t="str">
        <f t="shared" si="20"/>
        <v/>
      </c>
    </row>
    <row r="1325" spans="1:4" x14ac:dyDescent="0.25">
      <c r="B1325" s="1">
        <v>0.20499999999999999</v>
      </c>
      <c r="C1325" t="s">
        <v>364</v>
      </c>
      <c r="D1325" t="str">
        <f t="shared" si="20"/>
        <v/>
      </c>
    </row>
    <row r="1326" spans="1:4" x14ac:dyDescent="0.25">
      <c r="B1326" s="1">
        <v>4.4999999999999998E-2</v>
      </c>
      <c r="C1326" t="s">
        <v>29</v>
      </c>
      <c r="D1326" t="str">
        <f t="shared" si="20"/>
        <v/>
      </c>
    </row>
    <row r="1327" spans="1:4" x14ac:dyDescent="0.25">
      <c r="B1327" s="1">
        <v>0.61199999999999999</v>
      </c>
      <c r="C1327" t="s">
        <v>61</v>
      </c>
      <c r="D1327" t="str">
        <f t="shared" si="20"/>
        <v/>
      </c>
    </row>
    <row r="1328" spans="1:4" x14ac:dyDescent="0.25">
      <c r="B1328" s="1">
        <v>0.13600000000000001</v>
      </c>
      <c r="C1328" t="s">
        <v>11</v>
      </c>
      <c r="D1328" t="str">
        <f t="shared" si="20"/>
        <v/>
      </c>
    </row>
    <row r="1329" spans="1:4" x14ac:dyDescent="0.25">
      <c r="D1329" t="str">
        <f t="shared" si="20"/>
        <v/>
      </c>
    </row>
    <row r="1330" spans="1:4" x14ac:dyDescent="0.25">
      <c r="A1330" t="s">
        <v>390</v>
      </c>
      <c r="D1330">
        <f t="shared" si="20"/>
        <v>10</v>
      </c>
    </row>
    <row r="1331" spans="1:4" x14ac:dyDescent="0.25">
      <c r="D1331" t="str">
        <f t="shared" si="20"/>
        <v/>
      </c>
    </row>
    <row r="1332" spans="1:4" x14ac:dyDescent="0.25">
      <c r="B1332" s="1">
        <v>1</v>
      </c>
      <c r="C1332" t="s">
        <v>10</v>
      </c>
      <c r="D1332" t="str">
        <f t="shared" si="20"/>
        <v/>
      </c>
    </row>
    <row r="1333" spans="1:4" x14ac:dyDescent="0.25">
      <c r="D1333" t="str">
        <f t="shared" si="20"/>
        <v/>
      </c>
    </row>
    <row r="1334" spans="1:4" x14ac:dyDescent="0.25">
      <c r="A1334" t="s">
        <v>391</v>
      </c>
      <c r="D1334">
        <f t="shared" si="20"/>
        <v>96</v>
      </c>
    </row>
    <row r="1335" spans="1:4" x14ac:dyDescent="0.25">
      <c r="D1335" t="str">
        <f t="shared" si="20"/>
        <v/>
      </c>
    </row>
    <row r="1336" spans="1:4" x14ac:dyDescent="0.25">
      <c r="B1336" s="1">
        <v>1</v>
      </c>
      <c r="C1336" t="s">
        <v>11</v>
      </c>
      <c r="D1336" t="str">
        <f t="shared" si="20"/>
        <v/>
      </c>
    </row>
    <row r="1337" spans="1:4" x14ac:dyDescent="0.25">
      <c r="D1337" t="str">
        <f t="shared" si="20"/>
        <v/>
      </c>
    </row>
    <row r="1338" spans="1:4" x14ac:dyDescent="0.25">
      <c r="A1338" t="s">
        <v>392</v>
      </c>
      <c r="D1338">
        <f t="shared" si="20"/>
        <v>13</v>
      </c>
    </row>
    <row r="1339" spans="1:4" x14ac:dyDescent="0.25">
      <c r="D1339" t="str">
        <f t="shared" si="20"/>
        <v/>
      </c>
    </row>
    <row r="1340" spans="1:4" x14ac:dyDescent="0.25">
      <c r="B1340" s="1">
        <v>1</v>
      </c>
      <c r="C1340" t="s">
        <v>11</v>
      </c>
      <c r="D1340" t="str">
        <f t="shared" si="20"/>
        <v/>
      </c>
    </row>
    <row r="1341" spans="1:4" x14ac:dyDescent="0.25">
      <c r="D1341" t="str">
        <f t="shared" si="20"/>
        <v/>
      </c>
    </row>
    <row r="1342" spans="1:4" x14ac:dyDescent="0.25">
      <c r="A1342" t="s">
        <v>393</v>
      </c>
      <c r="D1342">
        <f t="shared" si="20"/>
        <v>13</v>
      </c>
    </row>
    <row r="1343" spans="1:4" x14ac:dyDescent="0.25">
      <c r="D1343" t="str">
        <f t="shared" si="20"/>
        <v/>
      </c>
    </row>
    <row r="1344" spans="1:4" x14ac:dyDescent="0.25">
      <c r="B1344" s="1">
        <v>1</v>
      </c>
      <c r="C1344" t="s">
        <v>11</v>
      </c>
      <c r="D1344" t="str">
        <f t="shared" si="20"/>
        <v/>
      </c>
    </row>
    <row r="1345" spans="1:4" x14ac:dyDescent="0.25">
      <c r="D1345" t="str">
        <f t="shared" si="20"/>
        <v/>
      </c>
    </row>
    <row r="1346" spans="1:4" x14ac:dyDescent="0.25">
      <c r="A1346" t="s">
        <v>394</v>
      </c>
      <c r="D1346">
        <f t="shared" ref="D1346:D1409" si="21">IFERROR(HLOOKUP($A1346,$E$2:$JW$3,2,FALSE),"")</f>
        <v>1</v>
      </c>
    </row>
    <row r="1347" spans="1:4" x14ac:dyDescent="0.25">
      <c r="D1347" t="str">
        <f t="shared" si="21"/>
        <v/>
      </c>
    </row>
    <row r="1348" spans="1:4" x14ac:dyDescent="0.25">
      <c r="B1348" s="1">
        <v>1</v>
      </c>
      <c r="C1348" t="s">
        <v>99</v>
      </c>
      <c r="D1348" t="str">
        <f t="shared" si="21"/>
        <v/>
      </c>
    </row>
    <row r="1349" spans="1:4" x14ac:dyDescent="0.25">
      <c r="D1349" t="str">
        <f t="shared" si="21"/>
        <v/>
      </c>
    </row>
    <row r="1350" spans="1:4" x14ac:dyDescent="0.25">
      <c r="A1350" t="s">
        <v>395</v>
      </c>
      <c r="D1350">
        <f t="shared" si="21"/>
        <v>76</v>
      </c>
    </row>
    <row r="1351" spans="1:4" x14ac:dyDescent="0.25">
      <c r="D1351" t="str">
        <f t="shared" si="21"/>
        <v/>
      </c>
    </row>
    <row r="1352" spans="1:4" x14ac:dyDescent="0.25">
      <c r="B1352" s="1">
        <v>0.96899999999999997</v>
      </c>
      <c r="C1352" t="s">
        <v>61</v>
      </c>
      <c r="D1352" t="str">
        <f t="shared" si="21"/>
        <v/>
      </c>
    </row>
    <row r="1353" spans="1:4" x14ac:dyDescent="0.25">
      <c r="B1353" s="1">
        <v>0.03</v>
      </c>
      <c r="C1353" t="s">
        <v>38</v>
      </c>
      <c r="D1353" t="str">
        <f t="shared" si="21"/>
        <v/>
      </c>
    </row>
    <row r="1354" spans="1:4" x14ac:dyDescent="0.25">
      <c r="D1354" t="str">
        <f t="shared" si="21"/>
        <v/>
      </c>
    </row>
    <row r="1355" spans="1:4" x14ac:dyDescent="0.25">
      <c r="A1355" s="2" t="s">
        <v>396</v>
      </c>
      <c r="D1355">
        <f t="shared" si="21"/>
        <v>167</v>
      </c>
    </row>
    <row r="1356" spans="1:4" x14ac:dyDescent="0.25">
      <c r="D1356" t="str">
        <f t="shared" si="21"/>
        <v/>
      </c>
    </row>
    <row r="1357" spans="1:4" x14ac:dyDescent="0.25">
      <c r="B1357" s="1">
        <v>1</v>
      </c>
      <c r="C1357" t="s">
        <v>61</v>
      </c>
      <c r="D1357" t="str">
        <f t="shared" si="21"/>
        <v/>
      </c>
    </row>
    <row r="1358" spans="1:4" x14ac:dyDescent="0.25">
      <c r="D1358" t="str">
        <f t="shared" si="21"/>
        <v/>
      </c>
    </row>
    <row r="1359" spans="1:4" x14ac:dyDescent="0.25">
      <c r="A1359" t="s">
        <v>397</v>
      </c>
      <c r="D1359">
        <f t="shared" si="21"/>
        <v>44</v>
      </c>
    </row>
    <row r="1360" spans="1:4" x14ac:dyDescent="0.25">
      <c r="D1360" t="str">
        <f t="shared" si="21"/>
        <v/>
      </c>
    </row>
    <row r="1361" spans="1:4" x14ac:dyDescent="0.25">
      <c r="B1361" s="1">
        <v>0.40600000000000003</v>
      </c>
      <c r="C1361" t="s">
        <v>61</v>
      </c>
      <c r="D1361" t="str">
        <f t="shared" si="21"/>
        <v/>
      </c>
    </row>
    <row r="1362" spans="1:4" x14ac:dyDescent="0.25">
      <c r="B1362" s="1">
        <v>0.59299999999999997</v>
      </c>
      <c r="C1362" t="s">
        <v>38</v>
      </c>
      <c r="D1362" t="str">
        <f t="shared" si="21"/>
        <v/>
      </c>
    </row>
    <row r="1363" spans="1:4" x14ac:dyDescent="0.25">
      <c r="D1363" t="str">
        <f t="shared" si="21"/>
        <v/>
      </c>
    </row>
    <row r="1364" spans="1:4" x14ac:dyDescent="0.25">
      <c r="A1364" t="s">
        <v>398</v>
      </c>
      <c r="D1364">
        <f t="shared" si="21"/>
        <v>4</v>
      </c>
    </row>
    <row r="1365" spans="1:4" x14ac:dyDescent="0.25">
      <c r="D1365" t="str">
        <f t="shared" si="21"/>
        <v/>
      </c>
    </row>
    <row r="1366" spans="1:4" x14ac:dyDescent="0.25">
      <c r="B1366" s="1">
        <v>0.193</v>
      </c>
      <c r="C1366" t="s">
        <v>61</v>
      </c>
      <c r="D1366" t="str">
        <f t="shared" si="21"/>
        <v/>
      </c>
    </row>
    <row r="1367" spans="1:4" x14ac:dyDescent="0.25">
      <c r="B1367" s="1">
        <v>0.80600000000000005</v>
      </c>
      <c r="C1367" t="s">
        <v>38</v>
      </c>
      <c r="D1367" t="str">
        <f t="shared" si="21"/>
        <v/>
      </c>
    </row>
    <row r="1368" spans="1:4" x14ac:dyDescent="0.25">
      <c r="D1368" t="str">
        <f t="shared" si="21"/>
        <v/>
      </c>
    </row>
    <row r="1369" spans="1:4" x14ac:dyDescent="0.25">
      <c r="A1369" t="s">
        <v>399</v>
      </c>
      <c r="D1369">
        <f t="shared" si="21"/>
        <v>403</v>
      </c>
    </row>
    <row r="1370" spans="1:4" x14ac:dyDescent="0.25">
      <c r="D1370" t="str">
        <f t="shared" si="21"/>
        <v/>
      </c>
    </row>
    <row r="1371" spans="1:4" x14ac:dyDescent="0.25">
      <c r="B1371" s="1">
        <v>0.996</v>
      </c>
      <c r="C1371" t="s">
        <v>61</v>
      </c>
      <c r="D1371" t="str">
        <f t="shared" si="21"/>
        <v/>
      </c>
    </row>
    <row r="1372" spans="1:4" x14ac:dyDescent="0.25">
      <c r="B1372" s="1">
        <v>3.0000000000000001E-3</v>
      </c>
      <c r="C1372" t="s">
        <v>52</v>
      </c>
      <c r="D1372" t="str">
        <f t="shared" si="21"/>
        <v/>
      </c>
    </row>
    <row r="1373" spans="1:4" x14ac:dyDescent="0.25">
      <c r="D1373" t="str">
        <f t="shared" si="21"/>
        <v/>
      </c>
    </row>
    <row r="1374" spans="1:4" x14ac:dyDescent="0.25">
      <c r="A1374" t="s">
        <v>400</v>
      </c>
      <c r="D1374">
        <f t="shared" si="21"/>
        <v>3</v>
      </c>
    </row>
    <row r="1375" spans="1:4" x14ac:dyDescent="0.25">
      <c r="D1375" t="str">
        <f t="shared" si="21"/>
        <v/>
      </c>
    </row>
    <row r="1376" spans="1:4" x14ac:dyDescent="0.25">
      <c r="B1376" s="1">
        <v>1</v>
      </c>
      <c r="C1376" t="s">
        <v>28</v>
      </c>
      <c r="D1376" t="str">
        <f t="shared" si="21"/>
        <v/>
      </c>
    </row>
    <row r="1377" spans="1:4" x14ac:dyDescent="0.25">
      <c r="D1377" t="str">
        <f t="shared" si="21"/>
        <v/>
      </c>
    </row>
    <row r="1378" spans="1:4" x14ac:dyDescent="0.25">
      <c r="A1378" t="s">
        <v>401</v>
      </c>
      <c r="D1378">
        <f t="shared" si="21"/>
        <v>164</v>
      </c>
    </row>
    <row r="1379" spans="1:4" x14ac:dyDescent="0.25">
      <c r="D1379" t="str">
        <f t="shared" si="21"/>
        <v/>
      </c>
    </row>
    <row r="1380" spans="1:4" x14ac:dyDescent="0.25">
      <c r="B1380" s="1">
        <v>0.33600000000000002</v>
      </c>
      <c r="C1380" t="s">
        <v>99</v>
      </c>
      <c r="D1380" t="str">
        <f t="shared" si="21"/>
        <v/>
      </c>
    </row>
    <row r="1381" spans="1:4" x14ac:dyDescent="0.25">
      <c r="B1381" s="1">
        <v>3.0000000000000001E-3</v>
      </c>
      <c r="C1381" t="s">
        <v>37</v>
      </c>
      <c r="D1381" t="str">
        <f t="shared" si="21"/>
        <v/>
      </c>
    </row>
    <row r="1382" spans="1:4" x14ac:dyDescent="0.25">
      <c r="B1382" s="1">
        <v>0.10199999999999999</v>
      </c>
      <c r="C1382" t="s">
        <v>29</v>
      </c>
      <c r="D1382" t="str">
        <f t="shared" si="21"/>
        <v/>
      </c>
    </row>
    <row r="1383" spans="1:4" x14ac:dyDescent="0.25">
      <c r="B1383" s="1">
        <v>0.17499999999999999</v>
      </c>
      <c r="C1383" t="s">
        <v>35</v>
      </c>
      <c r="D1383" t="str">
        <f t="shared" si="21"/>
        <v/>
      </c>
    </row>
    <row r="1384" spans="1:4" x14ac:dyDescent="0.25">
      <c r="B1384" s="1">
        <v>0.38200000000000001</v>
      </c>
      <c r="C1384" t="s">
        <v>92</v>
      </c>
      <c r="D1384" t="str">
        <f t="shared" si="21"/>
        <v/>
      </c>
    </row>
    <row r="1385" spans="1:4" x14ac:dyDescent="0.25">
      <c r="D1385" t="str">
        <f t="shared" si="21"/>
        <v/>
      </c>
    </row>
    <row r="1386" spans="1:4" x14ac:dyDescent="0.25">
      <c r="A1386" t="s">
        <v>402</v>
      </c>
      <c r="D1386">
        <f t="shared" si="21"/>
        <v>91</v>
      </c>
    </row>
    <row r="1387" spans="1:4" x14ac:dyDescent="0.25">
      <c r="D1387" t="str">
        <f t="shared" si="21"/>
        <v/>
      </c>
    </row>
    <row r="1388" spans="1:4" x14ac:dyDescent="0.25">
      <c r="B1388" s="1">
        <v>1</v>
      </c>
      <c r="C1388" t="s">
        <v>61</v>
      </c>
      <c r="D1388" t="str">
        <f t="shared" si="21"/>
        <v/>
      </c>
    </row>
    <row r="1389" spans="1:4" x14ac:dyDescent="0.25">
      <c r="D1389" t="str">
        <f t="shared" si="21"/>
        <v/>
      </c>
    </row>
    <row r="1390" spans="1:4" x14ac:dyDescent="0.25">
      <c r="A1390" t="s">
        <v>403</v>
      </c>
      <c r="D1390">
        <f t="shared" si="21"/>
        <v>259</v>
      </c>
    </row>
    <row r="1391" spans="1:4" x14ac:dyDescent="0.25">
      <c r="D1391" t="str">
        <f t="shared" si="21"/>
        <v/>
      </c>
    </row>
    <row r="1392" spans="1:4" x14ac:dyDescent="0.25">
      <c r="B1392" s="1">
        <v>1</v>
      </c>
      <c r="C1392" t="s">
        <v>61</v>
      </c>
      <c r="D1392" t="str">
        <f t="shared" si="21"/>
        <v/>
      </c>
    </row>
    <row r="1393" spans="1:4" x14ac:dyDescent="0.25">
      <c r="D1393" t="str">
        <f t="shared" si="21"/>
        <v/>
      </c>
    </row>
    <row r="1394" spans="1:4" x14ac:dyDescent="0.25">
      <c r="A1394" t="s">
        <v>404</v>
      </c>
      <c r="D1394">
        <f t="shared" si="21"/>
        <v>21</v>
      </c>
    </row>
    <row r="1395" spans="1:4" x14ac:dyDescent="0.25">
      <c r="D1395" t="str">
        <f t="shared" si="21"/>
        <v/>
      </c>
    </row>
    <row r="1396" spans="1:4" x14ac:dyDescent="0.25">
      <c r="B1396" s="1">
        <v>0.67500000000000004</v>
      </c>
      <c r="C1396" t="s">
        <v>208</v>
      </c>
      <c r="D1396" t="str">
        <f t="shared" si="21"/>
        <v/>
      </c>
    </row>
    <row r="1397" spans="1:4" x14ac:dyDescent="0.25">
      <c r="B1397" s="1">
        <v>0.32400000000000001</v>
      </c>
      <c r="C1397" t="s">
        <v>61</v>
      </c>
      <c r="D1397" t="str">
        <f t="shared" si="21"/>
        <v/>
      </c>
    </row>
    <row r="1398" spans="1:4" x14ac:dyDescent="0.25">
      <c r="D1398" t="str">
        <f t="shared" si="21"/>
        <v/>
      </c>
    </row>
    <row r="1399" spans="1:4" x14ac:dyDescent="0.25">
      <c r="A1399" t="s">
        <v>405</v>
      </c>
      <c r="D1399">
        <f t="shared" si="21"/>
        <v>4</v>
      </c>
    </row>
    <row r="1400" spans="1:4" x14ac:dyDescent="0.25">
      <c r="D1400" t="str">
        <f t="shared" si="21"/>
        <v/>
      </c>
    </row>
    <row r="1401" spans="1:4" x14ac:dyDescent="0.25">
      <c r="B1401" s="1">
        <v>1</v>
      </c>
      <c r="C1401" t="s">
        <v>61</v>
      </c>
      <c r="D1401" t="str">
        <f t="shared" si="21"/>
        <v/>
      </c>
    </row>
    <row r="1402" spans="1:4" x14ac:dyDescent="0.25">
      <c r="D1402" t="str">
        <f t="shared" si="21"/>
        <v/>
      </c>
    </row>
    <row r="1403" spans="1:4" x14ac:dyDescent="0.25">
      <c r="A1403" t="s">
        <v>406</v>
      </c>
      <c r="D1403">
        <f t="shared" si="21"/>
        <v>42</v>
      </c>
    </row>
    <row r="1404" spans="1:4" x14ac:dyDescent="0.25">
      <c r="D1404" t="str">
        <f t="shared" si="21"/>
        <v/>
      </c>
    </row>
    <row r="1405" spans="1:4" x14ac:dyDescent="0.25">
      <c r="B1405" s="1">
        <v>0.91500000000000004</v>
      </c>
      <c r="C1405" t="s">
        <v>28</v>
      </c>
      <c r="D1405" t="str">
        <f t="shared" si="21"/>
        <v/>
      </c>
    </row>
    <row r="1406" spans="1:4" x14ac:dyDescent="0.25">
      <c r="B1406" s="1">
        <v>8.4000000000000005E-2</v>
      </c>
      <c r="C1406" t="s">
        <v>29</v>
      </c>
      <c r="D1406" t="str">
        <f t="shared" si="21"/>
        <v/>
      </c>
    </row>
    <row r="1407" spans="1:4" x14ac:dyDescent="0.25">
      <c r="D1407" t="str">
        <f t="shared" si="21"/>
        <v/>
      </c>
    </row>
    <row r="1408" spans="1:4" x14ac:dyDescent="0.25">
      <c r="A1408" t="s">
        <v>407</v>
      </c>
      <c r="D1408">
        <f t="shared" si="21"/>
        <v>8</v>
      </c>
    </row>
    <row r="1409" spans="1:4" x14ac:dyDescent="0.25">
      <c r="D1409" t="str">
        <f t="shared" si="21"/>
        <v/>
      </c>
    </row>
    <row r="1410" spans="1:4" x14ac:dyDescent="0.25">
      <c r="B1410" s="1">
        <v>1</v>
      </c>
      <c r="C1410" t="s">
        <v>61</v>
      </c>
      <c r="D1410" t="str">
        <f t="shared" ref="D1410:D1473" si="22">IFERROR(HLOOKUP($A1410,$E$2:$JW$3,2,FALSE),"")</f>
        <v/>
      </c>
    </row>
    <row r="1411" spans="1:4" x14ac:dyDescent="0.25">
      <c r="D1411" t="str">
        <f t="shared" si="22"/>
        <v/>
      </c>
    </row>
    <row r="1412" spans="1:4" x14ac:dyDescent="0.25">
      <c r="A1412" t="s">
        <v>408</v>
      </c>
      <c r="D1412">
        <f t="shared" si="22"/>
        <v>12</v>
      </c>
    </row>
    <row r="1413" spans="1:4" x14ac:dyDescent="0.25">
      <c r="D1413" t="str">
        <f t="shared" si="22"/>
        <v/>
      </c>
    </row>
    <row r="1414" spans="1:4" x14ac:dyDescent="0.25">
      <c r="B1414" s="1">
        <v>0.23599999999999999</v>
      </c>
      <c r="C1414" t="s">
        <v>307</v>
      </c>
      <c r="D1414" t="str">
        <f t="shared" si="22"/>
        <v/>
      </c>
    </row>
    <row r="1415" spans="1:4" x14ac:dyDescent="0.25">
      <c r="B1415" s="1">
        <v>0.76300000000000001</v>
      </c>
      <c r="C1415" t="s">
        <v>61</v>
      </c>
      <c r="D1415" t="str">
        <f t="shared" si="22"/>
        <v/>
      </c>
    </row>
    <row r="1416" spans="1:4" x14ac:dyDescent="0.25">
      <c r="D1416" t="str">
        <f t="shared" si="22"/>
        <v/>
      </c>
    </row>
    <row r="1417" spans="1:4" x14ac:dyDescent="0.25">
      <c r="A1417" t="s">
        <v>409</v>
      </c>
      <c r="D1417">
        <f t="shared" si="22"/>
        <v>2</v>
      </c>
    </row>
    <row r="1418" spans="1:4" x14ac:dyDescent="0.25">
      <c r="D1418" t="str">
        <f t="shared" si="22"/>
        <v/>
      </c>
    </row>
    <row r="1419" spans="1:4" x14ac:dyDescent="0.25">
      <c r="B1419" s="1">
        <v>1</v>
      </c>
      <c r="C1419" t="s">
        <v>184</v>
      </c>
      <c r="D1419" t="str">
        <f t="shared" si="22"/>
        <v/>
      </c>
    </row>
    <row r="1420" spans="1:4" x14ac:dyDescent="0.25">
      <c r="D1420" t="str">
        <f t="shared" si="22"/>
        <v/>
      </c>
    </row>
    <row r="1421" spans="1:4" x14ac:dyDescent="0.25">
      <c r="A1421" t="s">
        <v>410</v>
      </c>
      <c r="D1421">
        <f t="shared" si="22"/>
        <v>498</v>
      </c>
    </row>
    <row r="1422" spans="1:4" x14ac:dyDescent="0.25">
      <c r="D1422" t="str">
        <f t="shared" si="22"/>
        <v/>
      </c>
    </row>
    <row r="1423" spans="1:4" x14ac:dyDescent="0.25">
      <c r="B1423" s="1">
        <v>1.7999999999999999E-2</v>
      </c>
      <c r="C1423" t="s">
        <v>35</v>
      </c>
      <c r="D1423" t="str">
        <f t="shared" si="22"/>
        <v/>
      </c>
    </row>
    <row r="1424" spans="1:4" x14ac:dyDescent="0.25">
      <c r="B1424" s="1">
        <v>0.61199999999999999</v>
      </c>
      <c r="C1424" t="s">
        <v>61</v>
      </c>
      <c r="D1424" t="str">
        <f t="shared" si="22"/>
        <v/>
      </c>
    </row>
    <row r="1425" spans="1:4" x14ac:dyDescent="0.25">
      <c r="B1425" s="1">
        <v>0.34</v>
      </c>
      <c r="C1425" t="s">
        <v>38</v>
      </c>
      <c r="D1425" t="str">
        <f t="shared" si="22"/>
        <v/>
      </c>
    </row>
    <row r="1426" spans="1:4" x14ac:dyDescent="0.25">
      <c r="B1426" s="1">
        <v>2.1000000000000001E-2</v>
      </c>
      <c r="C1426" t="s">
        <v>75</v>
      </c>
      <c r="D1426" t="str">
        <f t="shared" si="22"/>
        <v/>
      </c>
    </row>
    <row r="1427" spans="1:4" x14ac:dyDescent="0.25">
      <c r="B1427" s="1">
        <v>3.0000000000000001E-3</v>
      </c>
      <c r="C1427" t="s">
        <v>92</v>
      </c>
      <c r="D1427" t="str">
        <f t="shared" si="22"/>
        <v/>
      </c>
    </row>
    <row r="1428" spans="1:4" x14ac:dyDescent="0.25">
      <c r="B1428" s="1">
        <v>1E-3</v>
      </c>
      <c r="C1428" t="s">
        <v>52</v>
      </c>
      <c r="D1428" t="str">
        <f t="shared" si="22"/>
        <v/>
      </c>
    </row>
    <row r="1429" spans="1:4" x14ac:dyDescent="0.25">
      <c r="D1429" t="str">
        <f t="shared" si="22"/>
        <v/>
      </c>
    </row>
    <row r="1430" spans="1:4" x14ac:dyDescent="0.25">
      <c r="A1430" t="s">
        <v>411</v>
      </c>
      <c r="D1430">
        <f t="shared" si="22"/>
        <v>2</v>
      </c>
    </row>
    <row r="1431" spans="1:4" x14ac:dyDescent="0.25">
      <c r="D1431" t="str">
        <f t="shared" si="22"/>
        <v/>
      </c>
    </row>
    <row r="1432" spans="1:4" x14ac:dyDescent="0.25">
      <c r="B1432" s="1">
        <v>1</v>
      </c>
      <c r="C1432" t="s">
        <v>35</v>
      </c>
      <c r="D1432" t="str">
        <f t="shared" si="22"/>
        <v/>
      </c>
    </row>
    <row r="1433" spans="1:4" x14ac:dyDescent="0.25">
      <c r="D1433" t="str">
        <f t="shared" si="22"/>
        <v/>
      </c>
    </row>
    <row r="1434" spans="1:4" x14ac:dyDescent="0.25">
      <c r="A1434" t="s">
        <v>412</v>
      </c>
      <c r="D1434">
        <f t="shared" si="22"/>
        <v>135</v>
      </c>
    </row>
    <row r="1435" spans="1:4" x14ac:dyDescent="0.25">
      <c r="D1435" t="str">
        <f t="shared" si="22"/>
        <v/>
      </c>
    </row>
    <row r="1436" spans="1:4" x14ac:dyDescent="0.25">
      <c r="B1436" s="1">
        <v>1</v>
      </c>
      <c r="C1436" t="s">
        <v>35</v>
      </c>
      <c r="D1436" t="str">
        <f t="shared" si="22"/>
        <v/>
      </c>
    </row>
    <row r="1437" spans="1:4" x14ac:dyDescent="0.25">
      <c r="D1437" t="str">
        <f t="shared" si="22"/>
        <v/>
      </c>
    </row>
    <row r="1438" spans="1:4" x14ac:dyDescent="0.25">
      <c r="A1438" t="s">
        <v>413</v>
      </c>
      <c r="D1438">
        <f t="shared" si="22"/>
        <v>214</v>
      </c>
    </row>
    <row r="1439" spans="1:4" x14ac:dyDescent="0.25">
      <c r="D1439" t="str">
        <f t="shared" si="22"/>
        <v/>
      </c>
    </row>
    <row r="1440" spans="1:4" x14ac:dyDescent="0.25">
      <c r="B1440" s="1">
        <v>1</v>
      </c>
      <c r="C1440" t="s">
        <v>61</v>
      </c>
      <c r="D1440" t="str">
        <f t="shared" si="22"/>
        <v/>
      </c>
    </row>
    <row r="1441" spans="1:4" x14ac:dyDescent="0.25">
      <c r="D1441" t="str">
        <f t="shared" si="22"/>
        <v/>
      </c>
    </row>
    <row r="1442" spans="1:4" x14ac:dyDescent="0.25">
      <c r="A1442" t="s">
        <v>414</v>
      </c>
      <c r="D1442">
        <f t="shared" si="22"/>
        <v>53</v>
      </c>
    </row>
    <row r="1443" spans="1:4" x14ac:dyDescent="0.25">
      <c r="D1443" t="str">
        <f t="shared" si="22"/>
        <v/>
      </c>
    </row>
    <row r="1444" spans="1:4" x14ac:dyDescent="0.25">
      <c r="B1444" s="1">
        <v>0.12</v>
      </c>
      <c r="C1444" t="s">
        <v>208</v>
      </c>
      <c r="D1444" t="str">
        <f t="shared" si="22"/>
        <v/>
      </c>
    </row>
    <row r="1445" spans="1:4" x14ac:dyDescent="0.25">
      <c r="B1445" s="1">
        <v>0.71399999999999997</v>
      </c>
      <c r="C1445" t="s">
        <v>29</v>
      </c>
      <c r="D1445" t="str">
        <f t="shared" si="22"/>
        <v/>
      </c>
    </row>
    <row r="1446" spans="1:4" x14ac:dyDescent="0.25">
      <c r="B1446" s="1">
        <v>0.04</v>
      </c>
      <c r="C1446" t="s">
        <v>18</v>
      </c>
      <c r="D1446" t="str">
        <f t="shared" si="22"/>
        <v/>
      </c>
    </row>
    <row r="1447" spans="1:4" x14ac:dyDescent="0.25">
      <c r="B1447" s="1">
        <v>0.124</v>
      </c>
      <c r="C1447" t="s">
        <v>106</v>
      </c>
      <c r="D1447" t="str">
        <f t="shared" si="22"/>
        <v/>
      </c>
    </row>
    <row r="1448" spans="1:4" x14ac:dyDescent="0.25">
      <c r="D1448" t="str">
        <f t="shared" si="22"/>
        <v/>
      </c>
    </row>
    <row r="1449" spans="1:4" x14ac:dyDescent="0.25">
      <c r="A1449" t="s">
        <v>415</v>
      </c>
      <c r="D1449">
        <f t="shared" si="22"/>
        <v>450</v>
      </c>
    </row>
    <row r="1450" spans="1:4" x14ac:dyDescent="0.25">
      <c r="D1450" t="str">
        <f t="shared" si="22"/>
        <v/>
      </c>
    </row>
    <row r="1451" spans="1:4" x14ac:dyDescent="0.25">
      <c r="B1451" s="1">
        <v>0.995</v>
      </c>
      <c r="C1451" t="s">
        <v>61</v>
      </c>
      <c r="D1451" t="str">
        <f t="shared" si="22"/>
        <v/>
      </c>
    </row>
    <row r="1452" spans="1:4" x14ac:dyDescent="0.25">
      <c r="B1452" s="1">
        <v>4.0000000000000001E-3</v>
      </c>
      <c r="C1452" t="s">
        <v>38</v>
      </c>
      <c r="D1452" t="str">
        <f t="shared" si="22"/>
        <v/>
      </c>
    </row>
    <row r="1453" spans="1:4" x14ac:dyDescent="0.25">
      <c r="A1453" t="s">
        <v>6</v>
      </c>
      <c r="B1453" t="s">
        <v>416</v>
      </c>
      <c r="D1453" t="str">
        <f t="shared" si="22"/>
        <v/>
      </c>
    </row>
    <row r="1454" spans="1:4" x14ac:dyDescent="0.25">
      <c r="A1454" t="s">
        <v>417</v>
      </c>
      <c r="D1454">
        <f t="shared" si="22"/>
        <v>0</v>
      </c>
    </row>
    <row r="1455" spans="1:4" x14ac:dyDescent="0.25">
      <c r="A1455" t="s">
        <v>6</v>
      </c>
      <c r="B1455" t="s">
        <v>418</v>
      </c>
      <c r="C1455" t="s">
        <v>419</v>
      </c>
      <c r="D1455" t="str">
        <f t="shared" si="22"/>
        <v/>
      </c>
    </row>
    <row r="1456" spans="1:4" x14ac:dyDescent="0.25">
      <c r="A1456" t="s">
        <v>420</v>
      </c>
      <c r="D1456">
        <f t="shared" si="22"/>
        <v>1284</v>
      </c>
    </row>
    <row r="1457" spans="1:4" x14ac:dyDescent="0.25">
      <c r="D1457" t="str">
        <f t="shared" si="22"/>
        <v/>
      </c>
    </row>
    <row r="1458" spans="1:4" x14ac:dyDescent="0.25">
      <c r="B1458" s="1">
        <v>0.97199999999999998</v>
      </c>
      <c r="C1458" t="s">
        <v>157</v>
      </c>
      <c r="D1458" t="str">
        <f t="shared" si="22"/>
        <v/>
      </c>
    </row>
    <row r="1459" spans="1:4" x14ac:dyDescent="0.25">
      <c r="B1459" s="1">
        <v>1.9E-2</v>
      </c>
      <c r="C1459" t="s">
        <v>378</v>
      </c>
      <c r="D1459" t="str">
        <f t="shared" si="22"/>
        <v/>
      </c>
    </row>
    <row r="1460" spans="1:4" x14ac:dyDescent="0.25">
      <c r="B1460" s="1">
        <v>7.0000000000000001E-3</v>
      </c>
      <c r="C1460" t="s">
        <v>11</v>
      </c>
      <c r="D1460" t="str">
        <f t="shared" si="22"/>
        <v/>
      </c>
    </row>
    <row r="1461" spans="1:4" x14ac:dyDescent="0.25">
      <c r="A1461" t="s">
        <v>6</v>
      </c>
      <c r="B1461" t="s">
        <v>421</v>
      </c>
      <c r="C1461" t="s">
        <v>422</v>
      </c>
      <c r="D1461" t="str">
        <f t="shared" si="22"/>
        <v/>
      </c>
    </row>
    <row r="1462" spans="1:4" x14ac:dyDescent="0.25">
      <c r="A1462" t="s">
        <v>423</v>
      </c>
      <c r="D1462">
        <f t="shared" si="22"/>
        <v>155</v>
      </c>
    </row>
    <row r="1463" spans="1:4" x14ac:dyDescent="0.25">
      <c r="D1463" t="str">
        <f t="shared" si="22"/>
        <v/>
      </c>
    </row>
    <row r="1464" spans="1:4" x14ac:dyDescent="0.25">
      <c r="B1464" s="1">
        <v>0.128</v>
      </c>
      <c r="C1464" t="s">
        <v>424</v>
      </c>
      <c r="D1464" t="str">
        <f t="shared" si="22"/>
        <v/>
      </c>
    </row>
    <row r="1465" spans="1:4" x14ac:dyDescent="0.25">
      <c r="B1465" s="1">
        <v>0.64400000000000002</v>
      </c>
      <c r="C1465" t="s">
        <v>208</v>
      </c>
      <c r="D1465" t="str">
        <f t="shared" si="22"/>
        <v/>
      </c>
    </row>
    <row r="1466" spans="1:4" x14ac:dyDescent="0.25">
      <c r="B1466" s="1">
        <v>0.22600000000000001</v>
      </c>
      <c r="C1466" t="s">
        <v>75</v>
      </c>
      <c r="D1466" t="str">
        <f t="shared" si="22"/>
        <v/>
      </c>
    </row>
    <row r="1467" spans="1:4" x14ac:dyDescent="0.25">
      <c r="D1467" t="str">
        <f t="shared" si="22"/>
        <v/>
      </c>
    </row>
    <row r="1468" spans="1:4" x14ac:dyDescent="0.25">
      <c r="A1468" t="s">
        <v>425</v>
      </c>
      <c r="D1468">
        <f t="shared" si="22"/>
        <v>75</v>
      </c>
    </row>
    <row r="1469" spans="1:4" x14ac:dyDescent="0.25">
      <c r="D1469" t="str">
        <f t="shared" si="22"/>
        <v/>
      </c>
    </row>
    <row r="1470" spans="1:4" x14ac:dyDescent="0.25">
      <c r="B1470" s="1">
        <v>1</v>
      </c>
      <c r="C1470" t="s">
        <v>208</v>
      </c>
      <c r="D1470" t="str">
        <f t="shared" si="22"/>
        <v/>
      </c>
    </row>
    <row r="1471" spans="1:4" x14ac:dyDescent="0.25">
      <c r="D1471" t="str">
        <f t="shared" si="22"/>
        <v/>
      </c>
    </row>
    <row r="1472" spans="1:4" x14ac:dyDescent="0.25">
      <c r="A1472" t="s">
        <v>426</v>
      </c>
      <c r="D1472">
        <f t="shared" si="22"/>
        <v>15</v>
      </c>
    </row>
    <row r="1473" spans="1:4" x14ac:dyDescent="0.25">
      <c r="D1473" t="str">
        <f t="shared" si="22"/>
        <v/>
      </c>
    </row>
    <row r="1474" spans="1:4" x14ac:dyDescent="0.25">
      <c r="B1474" s="1">
        <v>0.32200000000000001</v>
      </c>
      <c r="C1474" t="s">
        <v>208</v>
      </c>
      <c r="D1474" t="str">
        <f t="shared" ref="D1474:D1479" si="23">IFERROR(HLOOKUP($A1474,$E$2:$JW$3,2,FALSE),"")</f>
        <v/>
      </c>
    </row>
    <row r="1475" spans="1:4" x14ac:dyDescent="0.25">
      <c r="B1475" s="1">
        <v>0.67700000000000005</v>
      </c>
      <c r="C1475" t="s">
        <v>75</v>
      </c>
      <c r="D1475" t="str">
        <f t="shared" si="23"/>
        <v/>
      </c>
    </row>
    <row r="1476" spans="1:4" x14ac:dyDescent="0.25">
      <c r="A1476" t="s">
        <v>6</v>
      </c>
      <c r="B1476" t="s">
        <v>427</v>
      </c>
      <c r="D1476" t="str">
        <f t="shared" si="23"/>
        <v/>
      </c>
    </row>
    <row r="1477" spans="1:4" x14ac:dyDescent="0.25">
      <c r="A1477" t="s">
        <v>428</v>
      </c>
      <c r="D1477">
        <f t="shared" si="23"/>
        <v>42</v>
      </c>
    </row>
    <row r="1478" spans="1:4" x14ac:dyDescent="0.25">
      <c r="D1478" t="str">
        <f t="shared" si="23"/>
        <v/>
      </c>
    </row>
    <row r="1479" spans="1:4" x14ac:dyDescent="0.25">
      <c r="B1479" s="1">
        <v>1</v>
      </c>
      <c r="C1479" t="s">
        <v>11</v>
      </c>
      <c r="D1479" t="str">
        <f t="shared" si="23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9"/>
  <sheetViews>
    <sheetView topLeftCell="A260" workbookViewId="0">
      <selection activeCell="B1" sqref="B1:C279"/>
    </sheetView>
  </sheetViews>
  <sheetFormatPr defaultRowHeight="15" x14ac:dyDescent="0.25"/>
  <cols>
    <col min="1" max="1" width="5.140625" bestFit="1" customWidth="1"/>
    <col min="2" max="2" width="43.7109375" bestFit="1" customWidth="1"/>
    <col min="3" max="3" width="6" bestFit="1" customWidth="1"/>
  </cols>
  <sheetData>
    <row r="1" spans="1:3" x14ac:dyDescent="0.25">
      <c r="A1" t="s">
        <v>429</v>
      </c>
      <c r="B1" t="s">
        <v>98</v>
      </c>
      <c r="C1">
        <v>3</v>
      </c>
    </row>
    <row r="2" spans="1:3" x14ac:dyDescent="0.25">
      <c r="A2" t="s">
        <v>429</v>
      </c>
      <c r="B2" t="s">
        <v>305</v>
      </c>
      <c r="C2">
        <v>24</v>
      </c>
    </row>
    <row r="3" spans="1:3" x14ac:dyDescent="0.25">
      <c r="A3" t="s">
        <v>429</v>
      </c>
      <c r="B3" t="s">
        <v>362</v>
      </c>
      <c r="C3">
        <v>46</v>
      </c>
    </row>
    <row r="4" spans="1:3" x14ac:dyDescent="0.25">
      <c r="A4" t="s">
        <v>429</v>
      </c>
      <c r="B4" t="s">
        <v>308</v>
      </c>
      <c r="C4">
        <v>2</v>
      </c>
    </row>
    <row r="5" spans="1:3" x14ac:dyDescent="0.25">
      <c r="A5" t="s">
        <v>429</v>
      </c>
      <c r="B5" t="s">
        <v>380</v>
      </c>
      <c r="C5">
        <v>2</v>
      </c>
    </row>
    <row r="6" spans="1:3" x14ac:dyDescent="0.25">
      <c r="A6" t="s">
        <v>429</v>
      </c>
      <c r="B6" t="s">
        <v>381</v>
      </c>
      <c r="C6">
        <v>36</v>
      </c>
    </row>
    <row r="7" spans="1:3" x14ac:dyDescent="0.25">
      <c r="A7" t="s">
        <v>429</v>
      </c>
      <c r="B7" s="2" t="s">
        <v>13</v>
      </c>
      <c r="C7">
        <v>6</v>
      </c>
    </row>
    <row r="8" spans="1:3" x14ac:dyDescent="0.25">
      <c r="A8" t="s">
        <v>429</v>
      </c>
      <c r="B8" t="s">
        <v>309</v>
      </c>
      <c r="C8">
        <v>9</v>
      </c>
    </row>
    <row r="9" spans="1:3" x14ac:dyDescent="0.25">
      <c r="A9" t="s">
        <v>429</v>
      </c>
      <c r="B9" t="s">
        <v>310</v>
      </c>
      <c r="C9">
        <v>22</v>
      </c>
    </row>
    <row r="10" spans="1:3" x14ac:dyDescent="0.25">
      <c r="A10" t="s">
        <v>429</v>
      </c>
      <c r="B10" t="s">
        <v>311</v>
      </c>
      <c r="C10">
        <v>155</v>
      </c>
    </row>
    <row r="11" spans="1:3" x14ac:dyDescent="0.25">
      <c r="A11" t="s">
        <v>429</v>
      </c>
      <c r="B11" t="s">
        <v>312</v>
      </c>
      <c r="C11">
        <v>126</v>
      </c>
    </row>
    <row r="12" spans="1:3" x14ac:dyDescent="0.25">
      <c r="A12" t="s">
        <v>429</v>
      </c>
      <c r="B12" t="s">
        <v>382</v>
      </c>
      <c r="C12">
        <v>55</v>
      </c>
    </row>
    <row r="13" spans="1:3" x14ac:dyDescent="0.25">
      <c r="A13" t="s">
        <v>429</v>
      </c>
      <c r="B13" t="s">
        <v>383</v>
      </c>
      <c r="C13">
        <v>91</v>
      </c>
    </row>
    <row r="14" spans="1:3" x14ac:dyDescent="0.25">
      <c r="A14" t="s">
        <v>429</v>
      </c>
      <c r="B14" t="s">
        <v>292</v>
      </c>
      <c r="C14">
        <v>6</v>
      </c>
    </row>
    <row r="15" spans="1:3" x14ac:dyDescent="0.25">
      <c r="A15" t="s">
        <v>429</v>
      </c>
      <c r="B15" t="s">
        <v>141</v>
      </c>
      <c r="C15">
        <v>703</v>
      </c>
    </row>
    <row r="16" spans="1:3" x14ac:dyDescent="0.25">
      <c r="A16" t="s">
        <v>429</v>
      </c>
      <c r="B16" t="s">
        <v>222</v>
      </c>
      <c r="C16">
        <v>22</v>
      </c>
    </row>
    <row r="17" spans="1:3" x14ac:dyDescent="0.25">
      <c r="A17" t="s">
        <v>429</v>
      </c>
      <c r="B17" t="s">
        <v>142</v>
      </c>
      <c r="C17">
        <v>12</v>
      </c>
    </row>
    <row r="18" spans="1:3" x14ac:dyDescent="0.25">
      <c r="A18" t="s">
        <v>429</v>
      </c>
      <c r="B18" t="s">
        <v>100</v>
      </c>
      <c r="C18">
        <v>2</v>
      </c>
    </row>
    <row r="19" spans="1:3" x14ac:dyDescent="0.25">
      <c r="A19" t="s">
        <v>429</v>
      </c>
      <c r="B19" t="s">
        <v>384</v>
      </c>
      <c r="C19">
        <v>177</v>
      </c>
    </row>
    <row r="20" spans="1:3" x14ac:dyDescent="0.25">
      <c r="A20" t="s">
        <v>429</v>
      </c>
      <c r="B20" t="s">
        <v>385</v>
      </c>
      <c r="C20">
        <v>13</v>
      </c>
    </row>
    <row r="21" spans="1:3" x14ac:dyDescent="0.25">
      <c r="A21" t="s">
        <v>429</v>
      </c>
      <c r="B21" t="s">
        <v>241</v>
      </c>
      <c r="C21">
        <v>736</v>
      </c>
    </row>
    <row r="22" spans="1:3" x14ac:dyDescent="0.25">
      <c r="A22" t="s">
        <v>429</v>
      </c>
      <c r="B22" t="s">
        <v>242</v>
      </c>
      <c r="C22">
        <v>519</v>
      </c>
    </row>
    <row r="23" spans="1:3" x14ac:dyDescent="0.25">
      <c r="A23" t="s">
        <v>429</v>
      </c>
      <c r="B23" t="s">
        <v>20</v>
      </c>
      <c r="C23">
        <v>34</v>
      </c>
    </row>
    <row r="24" spans="1:3" x14ac:dyDescent="0.25">
      <c r="A24" t="s">
        <v>429</v>
      </c>
      <c r="B24" t="s">
        <v>91</v>
      </c>
      <c r="C24">
        <v>4</v>
      </c>
    </row>
    <row r="25" spans="1:3" x14ac:dyDescent="0.25">
      <c r="A25" t="s">
        <v>429</v>
      </c>
      <c r="B25" t="s">
        <v>143</v>
      </c>
      <c r="C25">
        <v>40</v>
      </c>
    </row>
    <row r="26" spans="1:3" x14ac:dyDescent="0.25">
      <c r="A26" t="s">
        <v>429</v>
      </c>
      <c r="B26" t="s">
        <v>243</v>
      </c>
      <c r="C26">
        <v>2</v>
      </c>
    </row>
    <row r="27" spans="1:3" x14ac:dyDescent="0.25">
      <c r="A27" t="s">
        <v>429</v>
      </c>
      <c r="B27" t="s">
        <v>286</v>
      </c>
      <c r="C27">
        <v>510</v>
      </c>
    </row>
    <row r="28" spans="1:3" x14ac:dyDescent="0.25">
      <c r="A28" t="s">
        <v>429</v>
      </c>
      <c r="B28" t="s">
        <v>165</v>
      </c>
      <c r="C28">
        <v>23</v>
      </c>
    </row>
    <row r="29" spans="1:3" x14ac:dyDescent="0.25">
      <c r="A29" t="s">
        <v>429</v>
      </c>
      <c r="B29" t="s">
        <v>166</v>
      </c>
      <c r="C29">
        <v>68</v>
      </c>
    </row>
    <row r="30" spans="1:3" x14ac:dyDescent="0.25">
      <c r="A30" t="s">
        <v>429</v>
      </c>
      <c r="B30" t="s">
        <v>168</v>
      </c>
      <c r="C30">
        <v>102</v>
      </c>
    </row>
    <row r="31" spans="1:3" x14ac:dyDescent="0.25">
      <c r="A31" t="s">
        <v>429</v>
      </c>
      <c r="B31" s="2" t="s">
        <v>170</v>
      </c>
      <c r="C31">
        <v>62</v>
      </c>
    </row>
    <row r="32" spans="1:3" x14ac:dyDescent="0.25">
      <c r="A32" t="s">
        <v>429</v>
      </c>
      <c r="B32" t="s">
        <v>171</v>
      </c>
      <c r="C32">
        <v>17</v>
      </c>
    </row>
    <row r="33" spans="1:3" x14ac:dyDescent="0.25">
      <c r="A33" t="s">
        <v>429</v>
      </c>
      <c r="B33" t="s">
        <v>172</v>
      </c>
      <c r="C33">
        <v>7</v>
      </c>
    </row>
    <row r="34" spans="1:3" x14ac:dyDescent="0.25">
      <c r="A34" t="s">
        <v>429</v>
      </c>
      <c r="B34" t="s">
        <v>173</v>
      </c>
      <c r="C34">
        <v>58</v>
      </c>
    </row>
    <row r="35" spans="1:3" x14ac:dyDescent="0.25">
      <c r="A35" t="s">
        <v>429</v>
      </c>
      <c r="B35" t="s">
        <v>174</v>
      </c>
      <c r="C35">
        <v>3</v>
      </c>
    </row>
    <row r="36" spans="1:3" x14ac:dyDescent="0.25">
      <c r="A36" t="s">
        <v>429</v>
      </c>
      <c r="B36" t="s">
        <v>175</v>
      </c>
      <c r="C36">
        <v>204</v>
      </c>
    </row>
    <row r="37" spans="1:3" x14ac:dyDescent="0.25">
      <c r="A37" t="s">
        <v>429</v>
      </c>
      <c r="B37" t="s">
        <v>176</v>
      </c>
      <c r="C37">
        <v>6</v>
      </c>
    </row>
    <row r="38" spans="1:3" x14ac:dyDescent="0.25">
      <c r="A38" t="s">
        <v>429</v>
      </c>
      <c r="B38" t="s">
        <v>428</v>
      </c>
      <c r="C38">
        <v>42</v>
      </c>
    </row>
    <row r="39" spans="1:3" x14ac:dyDescent="0.25">
      <c r="A39" t="s">
        <v>429</v>
      </c>
      <c r="B39" t="s">
        <v>101</v>
      </c>
      <c r="C39">
        <v>318</v>
      </c>
    </row>
    <row r="40" spans="1:3" x14ac:dyDescent="0.25">
      <c r="A40" t="s">
        <v>429</v>
      </c>
      <c r="B40" t="s">
        <v>313</v>
      </c>
      <c r="C40">
        <v>112</v>
      </c>
    </row>
    <row r="41" spans="1:3" x14ac:dyDescent="0.25">
      <c r="A41" t="s">
        <v>429</v>
      </c>
      <c r="B41" t="s">
        <v>314</v>
      </c>
      <c r="C41">
        <v>427</v>
      </c>
    </row>
    <row r="42" spans="1:3" x14ac:dyDescent="0.25">
      <c r="A42" t="s">
        <v>429</v>
      </c>
      <c r="B42" t="s">
        <v>315</v>
      </c>
      <c r="C42">
        <v>35</v>
      </c>
    </row>
    <row r="43" spans="1:3" x14ac:dyDescent="0.25">
      <c r="A43" t="s">
        <v>429</v>
      </c>
      <c r="B43" t="s">
        <v>316</v>
      </c>
      <c r="C43">
        <v>170</v>
      </c>
    </row>
    <row r="44" spans="1:3" x14ac:dyDescent="0.25">
      <c r="A44" t="s">
        <v>429</v>
      </c>
      <c r="B44" t="s">
        <v>317</v>
      </c>
      <c r="C44">
        <v>296</v>
      </c>
    </row>
    <row r="45" spans="1:3" x14ac:dyDescent="0.25">
      <c r="A45" t="s">
        <v>429</v>
      </c>
      <c r="B45" t="s">
        <v>144</v>
      </c>
      <c r="C45">
        <v>446</v>
      </c>
    </row>
    <row r="46" spans="1:3" x14ac:dyDescent="0.25">
      <c r="A46" t="s">
        <v>429</v>
      </c>
      <c r="B46" t="s">
        <v>193</v>
      </c>
      <c r="C46">
        <v>15</v>
      </c>
    </row>
    <row r="47" spans="1:3" x14ac:dyDescent="0.25">
      <c r="A47" t="s">
        <v>429</v>
      </c>
      <c r="B47" t="s">
        <v>250</v>
      </c>
      <c r="C47">
        <v>18</v>
      </c>
    </row>
    <row r="48" spans="1:3" x14ac:dyDescent="0.25">
      <c r="A48" t="s">
        <v>429</v>
      </c>
      <c r="B48" t="s">
        <v>341</v>
      </c>
      <c r="C48">
        <v>10</v>
      </c>
    </row>
    <row r="49" spans="1:3" x14ac:dyDescent="0.25">
      <c r="A49" t="s">
        <v>429</v>
      </c>
      <c r="B49" t="s">
        <v>386</v>
      </c>
      <c r="C49">
        <v>15</v>
      </c>
    </row>
    <row r="50" spans="1:3" x14ac:dyDescent="0.25">
      <c r="A50" t="s">
        <v>429</v>
      </c>
      <c r="B50" t="s">
        <v>387</v>
      </c>
      <c r="C50">
        <v>223</v>
      </c>
    </row>
    <row r="51" spans="1:3" x14ac:dyDescent="0.25">
      <c r="A51" t="s">
        <v>429</v>
      </c>
      <c r="B51" t="s">
        <v>388</v>
      </c>
      <c r="C51">
        <v>216</v>
      </c>
    </row>
    <row r="52" spans="1:3" x14ac:dyDescent="0.25">
      <c r="A52" t="s">
        <v>429</v>
      </c>
      <c r="B52" t="s">
        <v>264</v>
      </c>
      <c r="C52">
        <v>17</v>
      </c>
    </row>
    <row r="53" spans="1:3" x14ac:dyDescent="0.25">
      <c r="A53" t="s">
        <v>429</v>
      </c>
      <c r="B53" t="s">
        <v>363</v>
      </c>
      <c r="C53">
        <v>95</v>
      </c>
    </row>
    <row r="54" spans="1:3" x14ac:dyDescent="0.25">
      <c r="A54" t="s">
        <v>429</v>
      </c>
      <c r="B54" t="s">
        <v>265</v>
      </c>
      <c r="C54">
        <v>213</v>
      </c>
    </row>
    <row r="55" spans="1:3" x14ac:dyDescent="0.25">
      <c r="A55" t="s">
        <v>429</v>
      </c>
      <c r="B55" s="2" t="s">
        <v>27</v>
      </c>
      <c r="C55">
        <v>39</v>
      </c>
    </row>
    <row r="56" spans="1:3" x14ac:dyDescent="0.25">
      <c r="A56" t="s">
        <v>429</v>
      </c>
      <c r="B56" t="s">
        <v>389</v>
      </c>
      <c r="C56">
        <v>93</v>
      </c>
    </row>
    <row r="57" spans="1:3" x14ac:dyDescent="0.25">
      <c r="A57" t="s">
        <v>429</v>
      </c>
      <c r="B57" t="s">
        <v>30</v>
      </c>
      <c r="C57">
        <v>35</v>
      </c>
    </row>
    <row r="58" spans="1:3" x14ac:dyDescent="0.25">
      <c r="A58" t="s">
        <v>429</v>
      </c>
      <c r="B58" t="s">
        <v>365</v>
      </c>
      <c r="C58">
        <v>93</v>
      </c>
    </row>
    <row r="59" spans="1:3" x14ac:dyDescent="0.25">
      <c r="A59" t="s">
        <v>429</v>
      </c>
      <c r="B59" t="s">
        <v>295</v>
      </c>
      <c r="C59">
        <v>36</v>
      </c>
    </row>
    <row r="60" spans="1:3" x14ac:dyDescent="0.25">
      <c r="A60" t="s">
        <v>429</v>
      </c>
      <c r="B60" t="s">
        <v>296</v>
      </c>
      <c r="C60">
        <v>53</v>
      </c>
    </row>
    <row r="61" spans="1:3" x14ac:dyDescent="0.25">
      <c r="A61" t="s">
        <v>429</v>
      </c>
      <c r="B61" t="s">
        <v>297</v>
      </c>
      <c r="C61">
        <v>333</v>
      </c>
    </row>
    <row r="62" spans="1:3" x14ac:dyDescent="0.25">
      <c r="A62" t="s">
        <v>429</v>
      </c>
      <c r="B62" t="s">
        <v>298</v>
      </c>
      <c r="C62">
        <v>45</v>
      </c>
    </row>
    <row r="63" spans="1:3" x14ac:dyDescent="0.25">
      <c r="A63" t="s">
        <v>429</v>
      </c>
      <c r="B63" t="s">
        <v>194</v>
      </c>
      <c r="C63">
        <v>4</v>
      </c>
    </row>
    <row r="64" spans="1:3" x14ac:dyDescent="0.25">
      <c r="A64" t="s">
        <v>429</v>
      </c>
      <c r="B64" t="s">
        <v>195</v>
      </c>
      <c r="C64">
        <v>4</v>
      </c>
    </row>
    <row r="65" spans="1:3" x14ac:dyDescent="0.25">
      <c r="A65" t="s">
        <v>429</v>
      </c>
      <c r="B65" t="s">
        <v>196</v>
      </c>
      <c r="C65">
        <v>7</v>
      </c>
    </row>
    <row r="66" spans="1:3" x14ac:dyDescent="0.25">
      <c r="A66" t="s">
        <v>429</v>
      </c>
      <c r="B66" t="s">
        <v>225</v>
      </c>
      <c r="C66">
        <v>374</v>
      </c>
    </row>
    <row r="67" spans="1:3" x14ac:dyDescent="0.25">
      <c r="A67" t="s">
        <v>429</v>
      </c>
      <c r="B67" t="s">
        <v>197</v>
      </c>
      <c r="C67">
        <v>201</v>
      </c>
    </row>
    <row r="68" spans="1:3" x14ac:dyDescent="0.25">
      <c r="A68" t="s">
        <v>429</v>
      </c>
      <c r="B68" t="s">
        <v>198</v>
      </c>
      <c r="C68">
        <v>344</v>
      </c>
    </row>
    <row r="69" spans="1:3" x14ac:dyDescent="0.25">
      <c r="A69" t="s">
        <v>429</v>
      </c>
      <c r="B69" t="s">
        <v>177</v>
      </c>
      <c r="C69">
        <v>6</v>
      </c>
    </row>
    <row r="70" spans="1:3" x14ac:dyDescent="0.25">
      <c r="A70" t="s">
        <v>429</v>
      </c>
      <c r="B70" t="s">
        <v>178</v>
      </c>
      <c r="C70">
        <v>18</v>
      </c>
    </row>
    <row r="71" spans="1:3" x14ac:dyDescent="0.25">
      <c r="A71" t="s">
        <v>429</v>
      </c>
      <c r="B71" t="s">
        <v>179</v>
      </c>
      <c r="C71">
        <v>15</v>
      </c>
    </row>
    <row r="72" spans="1:3" x14ac:dyDescent="0.25">
      <c r="A72" t="s">
        <v>429</v>
      </c>
      <c r="B72" t="s">
        <v>180</v>
      </c>
      <c r="C72">
        <v>331</v>
      </c>
    </row>
    <row r="73" spans="1:3" x14ac:dyDescent="0.25">
      <c r="A73" t="s">
        <v>429</v>
      </c>
      <c r="B73" t="s">
        <v>181</v>
      </c>
      <c r="C73">
        <v>157</v>
      </c>
    </row>
    <row r="74" spans="1:3" x14ac:dyDescent="0.25">
      <c r="A74" t="s">
        <v>429</v>
      </c>
      <c r="B74" t="s">
        <v>182</v>
      </c>
      <c r="C74">
        <v>15</v>
      </c>
    </row>
    <row r="75" spans="1:3" x14ac:dyDescent="0.25">
      <c r="A75" t="s">
        <v>429</v>
      </c>
      <c r="B75" t="s">
        <v>183</v>
      </c>
      <c r="C75">
        <v>16</v>
      </c>
    </row>
    <row r="76" spans="1:3" x14ac:dyDescent="0.25">
      <c r="A76" t="s">
        <v>429</v>
      </c>
      <c r="B76" t="s">
        <v>420</v>
      </c>
      <c r="C76">
        <v>1284</v>
      </c>
    </row>
    <row r="77" spans="1:3" x14ac:dyDescent="0.25">
      <c r="A77" t="s">
        <v>429</v>
      </c>
      <c r="B77" t="s">
        <v>252</v>
      </c>
      <c r="C77">
        <v>379</v>
      </c>
    </row>
    <row r="78" spans="1:3" x14ac:dyDescent="0.25">
      <c r="A78" t="s">
        <v>429</v>
      </c>
      <c r="B78" t="s">
        <v>216</v>
      </c>
      <c r="C78">
        <v>14</v>
      </c>
    </row>
    <row r="79" spans="1:3" x14ac:dyDescent="0.25">
      <c r="A79" t="s">
        <v>429</v>
      </c>
      <c r="B79" t="s">
        <v>218</v>
      </c>
      <c r="C79">
        <v>14</v>
      </c>
    </row>
    <row r="80" spans="1:3" x14ac:dyDescent="0.25">
      <c r="A80" t="s">
        <v>429</v>
      </c>
      <c r="B80" t="s">
        <v>287</v>
      </c>
      <c r="C80">
        <v>387</v>
      </c>
    </row>
    <row r="81" spans="1:3" x14ac:dyDescent="0.25">
      <c r="A81" t="s">
        <v>429</v>
      </c>
      <c r="B81" t="s">
        <v>390</v>
      </c>
      <c r="C81">
        <v>10</v>
      </c>
    </row>
    <row r="82" spans="1:3" x14ac:dyDescent="0.25">
      <c r="A82" t="s">
        <v>429</v>
      </c>
      <c r="B82" t="s">
        <v>391</v>
      </c>
      <c r="C82">
        <v>96</v>
      </c>
    </row>
    <row r="83" spans="1:3" x14ac:dyDescent="0.25">
      <c r="A83" t="s">
        <v>429</v>
      </c>
      <c r="B83" t="s">
        <v>318</v>
      </c>
      <c r="C83">
        <v>6</v>
      </c>
    </row>
    <row r="84" spans="1:3" x14ac:dyDescent="0.25">
      <c r="A84" t="s">
        <v>429</v>
      </c>
      <c r="B84" t="s">
        <v>267</v>
      </c>
      <c r="C84">
        <v>46</v>
      </c>
    </row>
    <row r="85" spans="1:3" x14ac:dyDescent="0.25">
      <c r="A85" t="s">
        <v>429</v>
      </c>
      <c r="B85" t="s">
        <v>22</v>
      </c>
      <c r="C85">
        <v>227</v>
      </c>
    </row>
    <row r="86" spans="1:3" x14ac:dyDescent="0.25">
      <c r="A86" t="s">
        <v>429</v>
      </c>
      <c r="B86" t="s">
        <v>244</v>
      </c>
      <c r="C86">
        <v>53</v>
      </c>
    </row>
    <row r="87" spans="1:3" x14ac:dyDescent="0.25">
      <c r="A87" t="s">
        <v>429</v>
      </c>
      <c r="B87" t="s">
        <v>103</v>
      </c>
      <c r="C87">
        <v>376</v>
      </c>
    </row>
    <row r="88" spans="1:3" x14ac:dyDescent="0.25">
      <c r="A88" t="s">
        <v>429</v>
      </c>
      <c r="B88" t="s">
        <v>253</v>
      </c>
      <c r="C88">
        <v>288</v>
      </c>
    </row>
    <row r="89" spans="1:3" x14ac:dyDescent="0.25">
      <c r="A89" t="s">
        <v>429</v>
      </c>
      <c r="B89" t="s">
        <v>255</v>
      </c>
      <c r="C89">
        <v>376</v>
      </c>
    </row>
    <row r="90" spans="1:3" x14ac:dyDescent="0.25">
      <c r="A90" t="s">
        <v>429</v>
      </c>
      <c r="B90" t="s">
        <v>288</v>
      </c>
      <c r="C90">
        <v>72</v>
      </c>
    </row>
    <row r="91" spans="1:3" x14ac:dyDescent="0.25">
      <c r="A91" t="s">
        <v>429</v>
      </c>
      <c r="B91" t="s">
        <v>146</v>
      </c>
      <c r="C91">
        <v>23</v>
      </c>
    </row>
    <row r="92" spans="1:3" x14ac:dyDescent="0.25">
      <c r="A92" t="s">
        <v>429</v>
      </c>
      <c r="B92" t="s">
        <v>60</v>
      </c>
      <c r="C92">
        <v>41</v>
      </c>
    </row>
    <row r="93" spans="1:3" x14ac:dyDescent="0.25">
      <c r="A93" t="s">
        <v>429</v>
      </c>
      <c r="B93" t="s">
        <v>62</v>
      </c>
      <c r="C93">
        <v>2</v>
      </c>
    </row>
    <row r="94" spans="1:3" x14ac:dyDescent="0.25">
      <c r="A94" t="s">
        <v>429</v>
      </c>
      <c r="B94" t="s">
        <v>63</v>
      </c>
      <c r="C94">
        <v>87</v>
      </c>
    </row>
    <row r="95" spans="1:3" x14ac:dyDescent="0.25">
      <c r="A95" t="s">
        <v>429</v>
      </c>
      <c r="B95" t="s">
        <v>392</v>
      </c>
      <c r="C95">
        <v>13</v>
      </c>
    </row>
    <row r="96" spans="1:3" x14ac:dyDescent="0.25">
      <c r="A96" t="s">
        <v>429</v>
      </c>
      <c r="B96" t="s">
        <v>147</v>
      </c>
      <c r="C96">
        <v>66</v>
      </c>
    </row>
    <row r="97" spans="1:3" x14ac:dyDescent="0.25">
      <c r="A97" t="s">
        <v>429</v>
      </c>
      <c r="B97" t="s">
        <v>15</v>
      </c>
      <c r="C97">
        <v>6</v>
      </c>
    </row>
    <row r="98" spans="1:3" x14ac:dyDescent="0.25">
      <c r="A98" t="s">
        <v>429</v>
      </c>
      <c r="B98" t="s">
        <v>393</v>
      </c>
      <c r="C98">
        <v>13</v>
      </c>
    </row>
    <row r="99" spans="1:3" x14ac:dyDescent="0.25">
      <c r="A99" t="s">
        <v>429</v>
      </c>
      <c r="B99" t="s">
        <v>268</v>
      </c>
      <c r="C99">
        <v>6</v>
      </c>
    </row>
    <row r="100" spans="1:3" x14ac:dyDescent="0.25">
      <c r="A100" t="s">
        <v>429</v>
      </c>
      <c r="B100" t="s">
        <v>17</v>
      </c>
      <c r="C100">
        <v>428</v>
      </c>
    </row>
    <row r="101" spans="1:3" x14ac:dyDescent="0.25">
      <c r="A101" t="s">
        <v>429</v>
      </c>
      <c r="B101" t="s">
        <v>199</v>
      </c>
      <c r="C101">
        <v>2</v>
      </c>
    </row>
    <row r="102" spans="1:3" x14ac:dyDescent="0.25">
      <c r="A102" t="s">
        <v>429</v>
      </c>
      <c r="B102" t="s">
        <v>269</v>
      </c>
      <c r="C102">
        <v>231</v>
      </c>
    </row>
    <row r="103" spans="1:3" x14ac:dyDescent="0.25">
      <c r="A103" t="s">
        <v>429</v>
      </c>
      <c r="B103" t="s">
        <v>270</v>
      </c>
      <c r="C103">
        <v>2</v>
      </c>
    </row>
    <row r="104" spans="1:3" x14ac:dyDescent="0.25">
      <c r="A104" t="s">
        <v>429</v>
      </c>
      <c r="B104" t="s">
        <v>148</v>
      </c>
      <c r="C104">
        <v>303</v>
      </c>
    </row>
    <row r="105" spans="1:3" x14ac:dyDescent="0.25">
      <c r="A105" t="s">
        <v>429</v>
      </c>
      <c r="B105" t="s">
        <v>350</v>
      </c>
      <c r="C105">
        <v>4</v>
      </c>
    </row>
    <row r="106" spans="1:3" x14ac:dyDescent="0.25">
      <c r="A106" t="s">
        <v>429</v>
      </c>
      <c r="B106" t="s">
        <v>394</v>
      </c>
      <c r="C106">
        <v>1</v>
      </c>
    </row>
    <row r="107" spans="1:3" x14ac:dyDescent="0.25">
      <c r="A107" t="s">
        <v>429</v>
      </c>
      <c r="B107" t="s">
        <v>31</v>
      </c>
      <c r="C107">
        <v>630</v>
      </c>
    </row>
    <row r="108" spans="1:3" x14ac:dyDescent="0.25">
      <c r="A108" t="s">
        <v>429</v>
      </c>
      <c r="B108" t="s">
        <v>229</v>
      </c>
      <c r="C108">
        <v>4087</v>
      </c>
    </row>
    <row r="109" spans="1:3" x14ac:dyDescent="0.25">
      <c r="A109" t="s">
        <v>429</v>
      </c>
      <c r="B109" t="s">
        <v>351</v>
      </c>
      <c r="C109">
        <v>2</v>
      </c>
    </row>
    <row r="110" spans="1:3" x14ac:dyDescent="0.25">
      <c r="A110" t="s">
        <v>429</v>
      </c>
      <c r="B110" t="s">
        <v>352</v>
      </c>
      <c r="C110">
        <v>75</v>
      </c>
    </row>
    <row r="111" spans="1:3" x14ac:dyDescent="0.25">
      <c r="A111" t="s">
        <v>429</v>
      </c>
      <c r="B111" t="s">
        <v>395</v>
      </c>
      <c r="C111">
        <v>76</v>
      </c>
    </row>
    <row r="112" spans="1:3" x14ac:dyDescent="0.25">
      <c r="A112" t="s">
        <v>429</v>
      </c>
      <c r="B112" s="2" t="s">
        <v>396</v>
      </c>
      <c r="C112">
        <v>167</v>
      </c>
    </row>
    <row r="113" spans="1:3" x14ac:dyDescent="0.25">
      <c r="A113" t="s">
        <v>429</v>
      </c>
      <c r="B113" t="s">
        <v>397</v>
      </c>
      <c r="C113">
        <v>44</v>
      </c>
    </row>
    <row r="114" spans="1:3" x14ac:dyDescent="0.25">
      <c r="A114" t="s">
        <v>429</v>
      </c>
      <c r="B114" t="s">
        <v>398</v>
      </c>
      <c r="C114">
        <v>4</v>
      </c>
    </row>
    <row r="115" spans="1:3" x14ac:dyDescent="0.25">
      <c r="A115" t="s">
        <v>429</v>
      </c>
      <c r="B115" t="s">
        <v>319</v>
      </c>
      <c r="C115">
        <v>108</v>
      </c>
    </row>
    <row r="116" spans="1:3" x14ac:dyDescent="0.25">
      <c r="A116" t="s">
        <v>429</v>
      </c>
      <c r="B116" t="s">
        <v>261</v>
      </c>
      <c r="C116">
        <v>1</v>
      </c>
    </row>
    <row r="117" spans="1:3" x14ac:dyDescent="0.25">
      <c r="A117" t="s">
        <v>429</v>
      </c>
      <c r="B117" t="s">
        <v>219</v>
      </c>
      <c r="C117">
        <v>8</v>
      </c>
    </row>
    <row r="118" spans="1:3" x14ac:dyDescent="0.25">
      <c r="A118" t="s">
        <v>429</v>
      </c>
      <c r="B118" t="s">
        <v>149</v>
      </c>
      <c r="C118">
        <v>559</v>
      </c>
    </row>
    <row r="119" spans="1:3" x14ac:dyDescent="0.25">
      <c r="A119" t="s">
        <v>429</v>
      </c>
      <c r="B119" t="s">
        <v>271</v>
      </c>
      <c r="C119">
        <v>80</v>
      </c>
    </row>
    <row r="120" spans="1:3" x14ac:dyDescent="0.25">
      <c r="A120" t="s">
        <v>429</v>
      </c>
      <c r="B120" t="s">
        <v>347</v>
      </c>
      <c r="C120">
        <v>9</v>
      </c>
    </row>
    <row r="121" spans="1:3" x14ac:dyDescent="0.25">
      <c r="A121" t="s">
        <v>429</v>
      </c>
      <c r="B121" t="s">
        <v>283</v>
      </c>
      <c r="C121">
        <v>42</v>
      </c>
    </row>
    <row r="122" spans="1:3" x14ac:dyDescent="0.25">
      <c r="A122" t="s">
        <v>429</v>
      </c>
      <c r="B122" t="s">
        <v>185</v>
      </c>
      <c r="C122">
        <v>101</v>
      </c>
    </row>
    <row r="123" spans="1:3" x14ac:dyDescent="0.25">
      <c r="A123" t="s">
        <v>429</v>
      </c>
      <c r="B123" t="s">
        <v>64</v>
      </c>
      <c r="C123">
        <v>136</v>
      </c>
    </row>
    <row r="124" spans="1:3" x14ac:dyDescent="0.25">
      <c r="A124" t="s">
        <v>429</v>
      </c>
      <c r="B124" t="s">
        <v>200</v>
      </c>
      <c r="C124">
        <v>67</v>
      </c>
    </row>
    <row r="125" spans="1:3" x14ac:dyDescent="0.25">
      <c r="A125" t="s">
        <v>429</v>
      </c>
      <c r="B125" t="s">
        <v>201</v>
      </c>
      <c r="C125">
        <v>18</v>
      </c>
    </row>
    <row r="126" spans="1:3" x14ac:dyDescent="0.25">
      <c r="A126" t="s">
        <v>429</v>
      </c>
      <c r="B126" t="s">
        <v>150</v>
      </c>
      <c r="C126">
        <v>2624</v>
      </c>
    </row>
    <row r="127" spans="1:3" x14ac:dyDescent="0.25">
      <c r="A127" t="s">
        <v>429</v>
      </c>
      <c r="B127" t="s">
        <v>417</v>
      </c>
    </row>
    <row r="128" spans="1:3" x14ac:dyDescent="0.25">
      <c r="A128" t="s">
        <v>429</v>
      </c>
      <c r="B128" t="s">
        <v>377</v>
      </c>
      <c r="C128">
        <v>61</v>
      </c>
    </row>
    <row r="129" spans="1:3" x14ac:dyDescent="0.25">
      <c r="A129" t="s">
        <v>429</v>
      </c>
      <c r="B129" t="s">
        <v>202</v>
      </c>
      <c r="C129">
        <v>4</v>
      </c>
    </row>
    <row r="130" spans="1:3" x14ac:dyDescent="0.25">
      <c r="A130" t="s">
        <v>429</v>
      </c>
      <c r="B130" t="s">
        <v>203</v>
      </c>
      <c r="C130">
        <v>4</v>
      </c>
    </row>
    <row r="131" spans="1:3" x14ac:dyDescent="0.25">
      <c r="A131" t="s">
        <v>429</v>
      </c>
      <c r="B131" t="s">
        <v>65</v>
      </c>
      <c r="C131">
        <v>169</v>
      </c>
    </row>
    <row r="132" spans="1:3" x14ac:dyDescent="0.25">
      <c r="A132" t="s">
        <v>429</v>
      </c>
      <c r="B132" t="s">
        <v>66</v>
      </c>
      <c r="C132">
        <v>632</v>
      </c>
    </row>
    <row r="133" spans="1:3" x14ac:dyDescent="0.25">
      <c r="A133" t="s">
        <v>429</v>
      </c>
      <c r="B133" t="s">
        <v>272</v>
      </c>
      <c r="C133">
        <v>227</v>
      </c>
    </row>
    <row r="134" spans="1:3" x14ac:dyDescent="0.25">
      <c r="A134" t="s">
        <v>429</v>
      </c>
      <c r="B134" t="s">
        <v>273</v>
      </c>
      <c r="C134">
        <v>2</v>
      </c>
    </row>
    <row r="135" spans="1:3" x14ac:dyDescent="0.25">
      <c r="A135" t="s">
        <v>429</v>
      </c>
      <c r="B135" t="s">
        <v>204</v>
      </c>
      <c r="C135">
        <v>522</v>
      </c>
    </row>
    <row r="136" spans="1:3" x14ac:dyDescent="0.25">
      <c r="A136" t="s">
        <v>429</v>
      </c>
      <c r="B136" t="s">
        <v>34</v>
      </c>
      <c r="C136">
        <v>66</v>
      </c>
    </row>
    <row r="137" spans="1:3" x14ac:dyDescent="0.25">
      <c r="A137" t="s">
        <v>429</v>
      </c>
      <c r="B137" t="s">
        <v>353</v>
      </c>
      <c r="C137">
        <v>5</v>
      </c>
    </row>
    <row r="138" spans="1:3" x14ac:dyDescent="0.25">
      <c r="A138" t="s">
        <v>429</v>
      </c>
      <c r="B138" t="s">
        <v>151</v>
      </c>
      <c r="C138">
        <v>3564</v>
      </c>
    </row>
    <row r="139" spans="1:3" x14ac:dyDescent="0.25">
      <c r="A139" t="s">
        <v>429</v>
      </c>
      <c r="B139" t="s">
        <v>366</v>
      </c>
      <c r="C139">
        <v>161</v>
      </c>
    </row>
    <row r="140" spans="1:3" x14ac:dyDescent="0.25">
      <c r="A140" t="s">
        <v>429</v>
      </c>
      <c r="B140" t="s">
        <v>367</v>
      </c>
      <c r="C140">
        <v>142</v>
      </c>
    </row>
    <row r="141" spans="1:3" x14ac:dyDescent="0.25">
      <c r="A141" t="s">
        <v>429</v>
      </c>
      <c r="B141" t="s">
        <v>152</v>
      </c>
      <c r="C141">
        <v>142</v>
      </c>
    </row>
    <row r="142" spans="1:3" x14ac:dyDescent="0.25">
      <c r="A142" t="s">
        <v>429</v>
      </c>
      <c r="B142" t="s">
        <v>399</v>
      </c>
      <c r="C142">
        <v>403</v>
      </c>
    </row>
    <row r="143" spans="1:3" x14ac:dyDescent="0.25">
      <c r="A143" t="s">
        <v>429</v>
      </c>
      <c r="B143" t="s">
        <v>36</v>
      </c>
      <c r="C143">
        <v>259</v>
      </c>
    </row>
    <row r="144" spans="1:3" x14ac:dyDescent="0.25">
      <c r="A144" t="s">
        <v>429</v>
      </c>
      <c r="B144" t="s">
        <v>67</v>
      </c>
      <c r="C144">
        <v>33</v>
      </c>
    </row>
    <row r="145" spans="1:3" x14ac:dyDescent="0.25">
      <c r="A145" t="s">
        <v>429</v>
      </c>
      <c r="B145" t="s">
        <v>68</v>
      </c>
      <c r="C145">
        <v>10</v>
      </c>
    </row>
    <row r="146" spans="1:3" x14ac:dyDescent="0.25">
      <c r="A146" t="s">
        <v>429</v>
      </c>
      <c r="B146" t="s">
        <v>205</v>
      </c>
      <c r="C146">
        <v>2</v>
      </c>
    </row>
    <row r="147" spans="1:3" x14ac:dyDescent="0.25">
      <c r="A147" t="s">
        <v>429</v>
      </c>
      <c r="B147" t="s">
        <v>320</v>
      </c>
      <c r="C147">
        <v>242</v>
      </c>
    </row>
    <row r="148" spans="1:3" x14ac:dyDescent="0.25">
      <c r="A148" t="s">
        <v>429</v>
      </c>
      <c r="B148" t="s">
        <v>206</v>
      </c>
      <c r="C148">
        <v>905</v>
      </c>
    </row>
    <row r="149" spans="1:3" x14ac:dyDescent="0.25">
      <c r="A149" t="s">
        <v>429</v>
      </c>
      <c r="B149" t="s">
        <v>235</v>
      </c>
      <c r="C149">
        <v>179</v>
      </c>
    </row>
    <row r="150" spans="1:3" x14ac:dyDescent="0.25">
      <c r="A150" t="s">
        <v>429</v>
      </c>
      <c r="B150" t="s">
        <v>105</v>
      </c>
      <c r="C150">
        <v>8</v>
      </c>
    </row>
    <row r="151" spans="1:3" x14ac:dyDescent="0.25">
      <c r="A151" t="s">
        <v>429</v>
      </c>
      <c r="B151" t="s">
        <v>400</v>
      </c>
      <c r="C151">
        <v>3</v>
      </c>
    </row>
    <row r="152" spans="1:3" x14ac:dyDescent="0.25">
      <c r="A152" t="s">
        <v>429</v>
      </c>
      <c r="B152" t="s">
        <v>274</v>
      </c>
      <c r="C152">
        <v>457</v>
      </c>
    </row>
    <row r="153" spans="1:3" x14ac:dyDescent="0.25">
      <c r="A153" t="s">
        <v>429</v>
      </c>
      <c r="B153" t="s">
        <v>275</v>
      </c>
      <c r="C153">
        <v>624</v>
      </c>
    </row>
    <row r="154" spans="1:3" x14ac:dyDescent="0.25">
      <c r="A154" t="s">
        <v>429</v>
      </c>
      <c r="B154" t="s">
        <v>276</v>
      </c>
      <c r="C154">
        <v>21</v>
      </c>
    </row>
    <row r="155" spans="1:3" x14ac:dyDescent="0.25">
      <c r="A155" t="s">
        <v>429</v>
      </c>
      <c r="B155" t="s">
        <v>401</v>
      </c>
      <c r="C155">
        <v>164</v>
      </c>
    </row>
    <row r="156" spans="1:3" x14ac:dyDescent="0.25">
      <c r="A156" t="s">
        <v>429</v>
      </c>
      <c r="B156" t="s">
        <v>402</v>
      </c>
      <c r="C156">
        <v>91</v>
      </c>
    </row>
    <row r="157" spans="1:3" x14ac:dyDescent="0.25">
      <c r="A157" t="s">
        <v>429</v>
      </c>
      <c r="B157" t="s">
        <v>403</v>
      </c>
      <c r="C157">
        <v>259</v>
      </c>
    </row>
    <row r="158" spans="1:3" x14ac:dyDescent="0.25">
      <c r="A158" t="s">
        <v>429</v>
      </c>
      <c r="B158" t="s">
        <v>321</v>
      </c>
      <c r="C158">
        <v>63</v>
      </c>
    </row>
    <row r="159" spans="1:3" x14ac:dyDescent="0.25">
      <c r="A159" t="s">
        <v>429</v>
      </c>
      <c r="B159" t="s">
        <v>342</v>
      </c>
      <c r="C159">
        <v>46</v>
      </c>
    </row>
    <row r="160" spans="1:3" x14ac:dyDescent="0.25">
      <c r="A160" t="s">
        <v>429</v>
      </c>
      <c r="B160" t="s">
        <v>368</v>
      </c>
      <c r="C160">
        <v>129</v>
      </c>
    </row>
    <row r="161" spans="1:3" x14ac:dyDescent="0.25">
      <c r="A161" t="s">
        <v>429</v>
      </c>
      <c r="B161" t="s">
        <v>369</v>
      </c>
      <c r="C161">
        <v>113</v>
      </c>
    </row>
    <row r="162" spans="1:3" x14ac:dyDescent="0.25">
      <c r="A162" t="s">
        <v>429</v>
      </c>
      <c r="B162" s="2" t="s">
        <v>370</v>
      </c>
      <c r="C162">
        <v>17</v>
      </c>
    </row>
    <row r="163" spans="1:3" x14ac:dyDescent="0.25">
      <c r="A163" t="s">
        <v>429</v>
      </c>
      <c r="B163" t="s">
        <v>371</v>
      </c>
      <c r="C163">
        <v>179</v>
      </c>
    </row>
    <row r="164" spans="1:3" x14ac:dyDescent="0.25">
      <c r="A164" t="s">
        <v>429</v>
      </c>
      <c r="B164" t="s">
        <v>372</v>
      </c>
      <c r="C164">
        <v>83</v>
      </c>
    </row>
    <row r="165" spans="1:3" x14ac:dyDescent="0.25">
      <c r="A165" t="s">
        <v>429</v>
      </c>
      <c r="B165" t="s">
        <v>373</v>
      </c>
      <c r="C165">
        <v>114</v>
      </c>
    </row>
    <row r="166" spans="1:3" x14ac:dyDescent="0.25">
      <c r="A166" t="s">
        <v>429</v>
      </c>
      <c r="B166" t="s">
        <v>374</v>
      </c>
      <c r="C166">
        <v>32</v>
      </c>
    </row>
    <row r="167" spans="1:3" x14ac:dyDescent="0.25">
      <c r="A167" t="s">
        <v>429</v>
      </c>
      <c r="B167" t="s">
        <v>344</v>
      </c>
      <c r="C167">
        <v>263</v>
      </c>
    </row>
    <row r="168" spans="1:3" x14ac:dyDescent="0.25">
      <c r="A168" t="s">
        <v>429</v>
      </c>
      <c r="B168" t="s">
        <v>404</v>
      </c>
      <c r="C168">
        <v>21</v>
      </c>
    </row>
    <row r="169" spans="1:3" x14ac:dyDescent="0.25">
      <c r="A169" t="s">
        <v>429</v>
      </c>
      <c r="B169" t="s">
        <v>322</v>
      </c>
      <c r="C169">
        <v>5</v>
      </c>
    </row>
    <row r="170" spans="1:3" x14ac:dyDescent="0.25">
      <c r="A170" t="s">
        <v>429</v>
      </c>
      <c r="B170" t="s">
        <v>323</v>
      </c>
      <c r="C170">
        <v>453</v>
      </c>
    </row>
    <row r="171" spans="1:3" x14ac:dyDescent="0.25">
      <c r="A171" t="s">
        <v>429</v>
      </c>
      <c r="B171" t="s">
        <v>324</v>
      </c>
      <c r="C171">
        <v>16</v>
      </c>
    </row>
    <row r="172" spans="1:3" x14ac:dyDescent="0.25">
      <c r="A172" t="s">
        <v>429</v>
      </c>
      <c r="B172" t="s">
        <v>153</v>
      </c>
      <c r="C172">
        <v>42</v>
      </c>
    </row>
    <row r="173" spans="1:3" x14ac:dyDescent="0.25">
      <c r="A173" t="s">
        <v>429</v>
      </c>
      <c r="B173" t="s">
        <v>207</v>
      </c>
      <c r="C173">
        <v>2066</v>
      </c>
    </row>
    <row r="174" spans="1:3" x14ac:dyDescent="0.25">
      <c r="A174" t="s">
        <v>429</v>
      </c>
      <c r="B174" t="s">
        <v>107</v>
      </c>
      <c r="C174">
        <v>15</v>
      </c>
    </row>
    <row r="175" spans="1:3" x14ac:dyDescent="0.25">
      <c r="A175" t="s">
        <v>429</v>
      </c>
      <c r="B175" t="s">
        <v>226</v>
      </c>
      <c r="C175">
        <v>484</v>
      </c>
    </row>
    <row r="176" spans="1:3" x14ac:dyDescent="0.25">
      <c r="A176" t="s">
        <v>429</v>
      </c>
      <c r="B176" t="s">
        <v>69</v>
      </c>
      <c r="C176">
        <v>927</v>
      </c>
    </row>
    <row r="177" spans="1:3" x14ac:dyDescent="0.25">
      <c r="A177" t="s">
        <v>429</v>
      </c>
      <c r="B177" t="s">
        <v>210</v>
      </c>
      <c r="C177">
        <v>7</v>
      </c>
    </row>
    <row r="178" spans="1:3" x14ac:dyDescent="0.25">
      <c r="A178" t="s">
        <v>429</v>
      </c>
      <c r="B178" t="s">
        <v>230</v>
      </c>
      <c r="C178">
        <v>4</v>
      </c>
    </row>
    <row r="179" spans="1:3" x14ac:dyDescent="0.25">
      <c r="A179" t="s">
        <v>429</v>
      </c>
      <c r="B179" t="s">
        <v>405</v>
      </c>
      <c r="C179">
        <v>4</v>
      </c>
    </row>
    <row r="180" spans="1:3" x14ac:dyDescent="0.25">
      <c r="A180" t="s">
        <v>429</v>
      </c>
      <c r="B180" t="s">
        <v>354</v>
      </c>
      <c r="C180">
        <v>1103</v>
      </c>
    </row>
    <row r="181" spans="1:3" x14ac:dyDescent="0.25">
      <c r="A181" t="s">
        <v>429</v>
      </c>
      <c r="B181" t="s">
        <v>423</v>
      </c>
      <c r="C181">
        <v>155</v>
      </c>
    </row>
    <row r="182" spans="1:3" x14ac:dyDescent="0.25">
      <c r="A182" t="s">
        <v>429</v>
      </c>
      <c r="B182" t="s">
        <v>41</v>
      </c>
      <c r="C182">
        <v>94</v>
      </c>
    </row>
    <row r="183" spans="1:3" x14ac:dyDescent="0.25">
      <c r="A183" t="s">
        <v>429</v>
      </c>
      <c r="B183" t="s">
        <v>109</v>
      </c>
      <c r="C183">
        <v>45</v>
      </c>
    </row>
    <row r="184" spans="1:3" x14ac:dyDescent="0.25">
      <c r="A184" t="s">
        <v>429</v>
      </c>
      <c r="B184" s="2" t="s">
        <v>110</v>
      </c>
      <c r="C184">
        <v>122</v>
      </c>
    </row>
    <row r="185" spans="1:3" x14ac:dyDescent="0.25">
      <c r="A185" t="s">
        <v>429</v>
      </c>
      <c r="B185" t="s">
        <v>111</v>
      </c>
      <c r="C185">
        <v>174</v>
      </c>
    </row>
    <row r="186" spans="1:3" x14ac:dyDescent="0.25">
      <c r="A186" t="s">
        <v>429</v>
      </c>
      <c r="B186" t="s">
        <v>112</v>
      </c>
      <c r="C186">
        <v>164</v>
      </c>
    </row>
    <row r="187" spans="1:3" x14ac:dyDescent="0.25">
      <c r="A187" t="s">
        <v>429</v>
      </c>
      <c r="B187" t="s">
        <v>115</v>
      </c>
      <c r="C187">
        <v>168</v>
      </c>
    </row>
    <row r="188" spans="1:3" x14ac:dyDescent="0.25">
      <c r="A188" t="s">
        <v>429</v>
      </c>
      <c r="B188" t="s">
        <v>116</v>
      </c>
      <c r="C188">
        <v>2</v>
      </c>
    </row>
    <row r="189" spans="1:3" x14ac:dyDescent="0.25">
      <c r="A189" t="s">
        <v>429</v>
      </c>
      <c r="B189" t="s">
        <v>325</v>
      </c>
      <c r="C189">
        <v>443</v>
      </c>
    </row>
    <row r="190" spans="1:3" x14ac:dyDescent="0.25">
      <c r="A190" t="s">
        <v>429</v>
      </c>
      <c r="B190" t="s">
        <v>356</v>
      </c>
      <c r="C190">
        <v>1073</v>
      </c>
    </row>
    <row r="191" spans="1:3" x14ac:dyDescent="0.25">
      <c r="A191" t="s">
        <v>429</v>
      </c>
      <c r="B191" t="s">
        <v>357</v>
      </c>
      <c r="C191">
        <v>4</v>
      </c>
    </row>
    <row r="192" spans="1:3" x14ac:dyDescent="0.25">
      <c r="A192" t="s">
        <v>429</v>
      </c>
      <c r="B192" t="s">
        <v>406</v>
      </c>
      <c r="C192">
        <v>42</v>
      </c>
    </row>
    <row r="193" spans="1:3" x14ac:dyDescent="0.25">
      <c r="A193" t="s">
        <v>429</v>
      </c>
      <c r="B193" t="s">
        <v>407</v>
      </c>
      <c r="C193">
        <v>8</v>
      </c>
    </row>
    <row r="194" spans="1:3" x14ac:dyDescent="0.25">
      <c r="A194" t="s">
        <v>429</v>
      </c>
      <c r="B194" t="s">
        <v>358</v>
      </c>
      <c r="C194">
        <v>4</v>
      </c>
    </row>
    <row r="195" spans="1:3" x14ac:dyDescent="0.25">
      <c r="A195" t="s">
        <v>429</v>
      </c>
      <c r="B195" t="s">
        <v>359</v>
      </c>
      <c r="C195">
        <v>1073</v>
      </c>
    </row>
    <row r="196" spans="1:3" x14ac:dyDescent="0.25">
      <c r="A196" t="s">
        <v>429</v>
      </c>
      <c r="B196" t="s">
        <v>326</v>
      </c>
      <c r="C196">
        <v>6</v>
      </c>
    </row>
    <row r="197" spans="1:3" x14ac:dyDescent="0.25">
      <c r="A197" t="s">
        <v>429</v>
      </c>
      <c r="B197" t="s">
        <v>327</v>
      </c>
      <c r="C197">
        <v>443</v>
      </c>
    </row>
    <row r="198" spans="1:3" x14ac:dyDescent="0.25">
      <c r="A198" t="s">
        <v>429</v>
      </c>
      <c r="B198" t="s">
        <v>186</v>
      </c>
      <c r="C198">
        <v>23</v>
      </c>
    </row>
    <row r="199" spans="1:3" x14ac:dyDescent="0.25">
      <c r="A199" t="s">
        <v>429</v>
      </c>
      <c r="B199" t="s">
        <v>187</v>
      </c>
      <c r="C199">
        <v>50</v>
      </c>
    </row>
    <row r="200" spans="1:3" x14ac:dyDescent="0.25">
      <c r="A200" t="s">
        <v>429</v>
      </c>
      <c r="B200" t="s">
        <v>188</v>
      </c>
      <c r="C200">
        <v>122</v>
      </c>
    </row>
    <row r="201" spans="1:3" x14ac:dyDescent="0.25">
      <c r="A201" t="s">
        <v>429</v>
      </c>
      <c r="B201" t="s">
        <v>189</v>
      </c>
      <c r="C201">
        <v>3</v>
      </c>
    </row>
    <row r="202" spans="1:3" x14ac:dyDescent="0.25">
      <c r="A202" t="s">
        <v>429</v>
      </c>
      <c r="B202" t="s">
        <v>299</v>
      </c>
      <c r="C202">
        <v>21</v>
      </c>
    </row>
    <row r="203" spans="1:3" x14ac:dyDescent="0.25">
      <c r="A203" t="s">
        <v>429</v>
      </c>
      <c r="B203" t="s">
        <v>42</v>
      </c>
      <c r="C203">
        <v>7</v>
      </c>
    </row>
    <row r="204" spans="1:3" x14ac:dyDescent="0.25">
      <c r="A204" t="s">
        <v>429</v>
      </c>
      <c r="B204" t="s">
        <v>43</v>
      </c>
      <c r="C204">
        <v>77</v>
      </c>
    </row>
    <row r="205" spans="1:3" x14ac:dyDescent="0.25">
      <c r="A205" t="s">
        <v>429</v>
      </c>
      <c r="B205" t="s">
        <v>425</v>
      </c>
      <c r="C205">
        <v>75</v>
      </c>
    </row>
    <row r="206" spans="1:3" x14ac:dyDescent="0.25">
      <c r="A206" t="s">
        <v>429</v>
      </c>
      <c r="B206" t="s">
        <v>70</v>
      </c>
      <c r="C206">
        <v>814</v>
      </c>
    </row>
    <row r="207" spans="1:3" x14ac:dyDescent="0.25">
      <c r="A207" t="s">
        <v>429</v>
      </c>
      <c r="B207" t="s">
        <v>245</v>
      </c>
      <c r="C207">
        <v>8</v>
      </c>
    </row>
    <row r="208" spans="1:3" x14ac:dyDescent="0.25">
      <c r="A208" t="s">
        <v>429</v>
      </c>
      <c r="B208" t="s">
        <v>246</v>
      </c>
      <c r="C208">
        <v>4</v>
      </c>
    </row>
    <row r="209" spans="1:3" x14ac:dyDescent="0.25">
      <c r="A209" t="s">
        <v>429</v>
      </c>
      <c r="B209" t="s">
        <v>408</v>
      </c>
      <c r="C209">
        <v>12</v>
      </c>
    </row>
    <row r="210" spans="1:3" x14ac:dyDescent="0.25">
      <c r="A210" t="s">
        <v>429</v>
      </c>
      <c r="B210" t="s">
        <v>247</v>
      </c>
      <c r="C210">
        <v>2</v>
      </c>
    </row>
    <row r="211" spans="1:3" x14ac:dyDescent="0.25">
      <c r="A211" t="s">
        <v>429</v>
      </c>
      <c r="B211" t="s">
        <v>71</v>
      </c>
      <c r="C211">
        <v>19</v>
      </c>
    </row>
    <row r="212" spans="1:3" x14ac:dyDescent="0.25">
      <c r="A212" t="s">
        <v>429</v>
      </c>
      <c r="B212" t="s">
        <v>72</v>
      </c>
      <c r="C212">
        <v>6</v>
      </c>
    </row>
    <row r="213" spans="1:3" x14ac:dyDescent="0.25">
      <c r="A213" t="s">
        <v>429</v>
      </c>
      <c r="B213" t="s">
        <v>73</v>
      </c>
      <c r="C213">
        <v>13</v>
      </c>
    </row>
    <row r="214" spans="1:3" x14ac:dyDescent="0.25">
      <c r="A214" t="s">
        <v>429</v>
      </c>
      <c r="B214" t="s">
        <v>74</v>
      </c>
      <c r="C214">
        <v>9</v>
      </c>
    </row>
    <row r="215" spans="1:3" x14ac:dyDescent="0.25">
      <c r="A215" t="s">
        <v>429</v>
      </c>
      <c r="B215" t="s">
        <v>76</v>
      </c>
      <c r="C215">
        <v>55</v>
      </c>
    </row>
    <row r="216" spans="1:3" x14ac:dyDescent="0.25">
      <c r="A216" t="s">
        <v>429</v>
      </c>
      <c r="B216" t="s">
        <v>211</v>
      </c>
      <c r="C216">
        <v>3171</v>
      </c>
    </row>
    <row r="217" spans="1:3" x14ac:dyDescent="0.25">
      <c r="A217" t="s">
        <v>429</v>
      </c>
      <c r="B217" t="s">
        <v>212</v>
      </c>
      <c r="C217">
        <v>21</v>
      </c>
    </row>
    <row r="218" spans="1:3" x14ac:dyDescent="0.25">
      <c r="A218" t="s">
        <v>429</v>
      </c>
      <c r="B218" t="s">
        <v>44</v>
      </c>
      <c r="C218">
        <v>473</v>
      </c>
    </row>
    <row r="219" spans="1:3" x14ac:dyDescent="0.25">
      <c r="A219" t="s">
        <v>429</v>
      </c>
      <c r="B219" t="s">
        <v>154</v>
      </c>
      <c r="C219">
        <v>17</v>
      </c>
    </row>
    <row r="220" spans="1:3" x14ac:dyDescent="0.25">
      <c r="A220" t="s">
        <v>429</v>
      </c>
      <c r="B220" t="s">
        <v>236</v>
      </c>
      <c r="C220">
        <v>34066</v>
      </c>
    </row>
    <row r="221" spans="1:3" x14ac:dyDescent="0.25">
      <c r="A221" t="s">
        <v>429</v>
      </c>
      <c r="B221" t="s">
        <v>155</v>
      </c>
      <c r="C221">
        <v>70</v>
      </c>
    </row>
    <row r="222" spans="1:3" x14ac:dyDescent="0.25">
      <c r="A222" t="s">
        <v>429</v>
      </c>
      <c r="B222" t="s">
        <v>77</v>
      </c>
      <c r="C222">
        <v>63</v>
      </c>
    </row>
    <row r="223" spans="1:3" x14ac:dyDescent="0.25">
      <c r="A223" t="s">
        <v>429</v>
      </c>
      <c r="B223" t="s">
        <v>409</v>
      </c>
      <c r="C223">
        <v>2</v>
      </c>
    </row>
    <row r="224" spans="1:3" x14ac:dyDescent="0.25">
      <c r="A224" t="s">
        <v>429</v>
      </c>
      <c r="B224" t="s">
        <v>213</v>
      </c>
      <c r="C224">
        <v>2</v>
      </c>
    </row>
    <row r="225" spans="1:3" x14ac:dyDescent="0.25">
      <c r="A225" t="s">
        <v>429</v>
      </c>
      <c r="B225" t="s">
        <v>156</v>
      </c>
      <c r="C225">
        <v>88</v>
      </c>
    </row>
    <row r="226" spans="1:3" x14ac:dyDescent="0.25">
      <c r="A226" t="s">
        <v>429</v>
      </c>
      <c r="B226" t="s">
        <v>158</v>
      </c>
      <c r="C226">
        <v>325</v>
      </c>
    </row>
    <row r="227" spans="1:3" x14ac:dyDescent="0.25">
      <c r="A227" t="s">
        <v>429</v>
      </c>
      <c r="B227" t="s">
        <v>277</v>
      </c>
      <c r="C227">
        <v>2748</v>
      </c>
    </row>
    <row r="228" spans="1:3" x14ac:dyDescent="0.25">
      <c r="A228" t="s">
        <v>429</v>
      </c>
      <c r="B228" t="s">
        <v>159</v>
      </c>
      <c r="C228">
        <v>11</v>
      </c>
    </row>
    <row r="229" spans="1:3" x14ac:dyDescent="0.25">
      <c r="A229" t="s">
        <v>429</v>
      </c>
      <c r="B229" t="s">
        <v>9</v>
      </c>
      <c r="C229">
        <v>51</v>
      </c>
    </row>
    <row r="230" spans="1:3" x14ac:dyDescent="0.25">
      <c r="A230" t="s">
        <v>429</v>
      </c>
      <c r="B230" t="s">
        <v>231</v>
      </c>
      <c r="C230">
        <v>54</v>
      </c>
    </row>
    <row r="231" spans="1:3" x14ac:dyDescent="0.25">
      <c r="A231" t="s">
        <v>429</v>
      </c>
      <c r="B231" t="s">
        <v>328</v>
      </c>
      <c r="C231">
        <v>58</v>
      </c>
    </row>
    <row r="232" spans="1:3" x14ac:dyDescent="0.25">
      <c r="A232" t="s">
        <v>429</v>
      </c>
      <c r="B232" t="s">
        <v>300</v>
      </c>
      <c r="C232">
        <v>690</v>
      </c>
    </row>
    <row r="233" spans="1:3" x14ac:dyDescent="0.25">
      <c r="A233" t="s">
        <v>429</v>
      </c>
      <c r="B233" t="s">
        <v>301</v>
      </c>
      <c r="C233">
        <v>27</v>
      </c>
    </row>
    <row r="234" spans="1:3" x14ac:dyDescent="0.25">
      <c r="A234" t="s">
        <v>429</v>
      </c>
      <c r="B234" t="s">
        <v>302</v>
      </c>
      <c r="C234">
        <v>16</v>
      </c>
    </row>
    <row r="235" spans="1:3" x14ac:dyDescent="0.25">
      <c r="A235" t="s">
        <v>429</v>
      </c>
      <c r="B235" s="2" t="s">
        <v>118</v>
      </c>
      <c r="C235">
        <v>19</v>
      </c>
    </row>
    <row r="236" spans="1:3" x14ac:dyDescent="0.25">
      <c r="A236" t="s">
        <v>429</v>
      </c>
      <c r="B236" t="s">
        <v>410</v>
      </c>
      <c r="C236">
        <v>498</v>
      </c>
    </row>
    <row r="237" spans="1:3" x14ac:dyDescent="0.25">
      <c r="A237" t="s">
        <v>429</v>
      </c>
      <c r="B237" t="s">
        <v>78</v>
      </c>
      <c r="C237">
        <v>4</v>
      </c>
    </row>
    <row r="238" spans="1:3" x14ac:dyDescent="0.25">
      <c r="A238" t="s">
        <v>429</v>
      </c>
      <c r="B238" t="s">
        <v>232</v>
      </c>
      <c r="C238">
        <v>6052</v>
      </c>
    </row>
    <row r="239" spans="1:3" x14ac:dyDescent="0.25">
      <c r="A239" t="s">
        <v>429</v>
      </c>
      <c r="B239" t="s">
        <v>160</v>
      </c>
      <c r="C239">
        <v>983</v>
      </c>
    </row>
    <row r="240" spans="1:3" x14ac:dyDescent="0.25">
      <c r="A240" t="s">
        <v>429</v>
      </c>
      <c r="B240" t="s">
        <v>426</v>
      </c>
      <c r="C240">
        <v>15</v>
      </c>
    </row>
    <row r="241" spans="1:3" x14ac:dyDescent="0.25">
      <c r="A241" t="s">
        <v>429</v>
      </c>
      <c r="B241" t="s">
        <v>125</v>
      </c>
      <c r="C241">
        <v>42</v>
      </c>
    </row>
    <row r="242" spans="1:3" x14ac:dyDescent="0.25">
      <c r="A242" t="s">
        <v>429</v>
      </c>
      <c r="B242" t="s">
        <v>79</v>
      </c>
      <c r="C242">
        <v>782</v>
      </c>
    </row>
    <row r="243" spans="1:3" x14ac:dyDescent="0.25">
      <c r="A243" t="s">
        <v>429</v>
      </c>
      <c r="B243" t="s">
        <v>80</v>
      </c>
      <c r="C243">
        <v>4</v>
      </c>
    </row>
    <row r="244" spans="1:3" x14ac:dyDescent="0.25">
      <c r="A244" t="s">
        <v>429</v>
      </c>
      <c r="B244" t="s">
        <v>329</v>
      </c>
      <c r="C244">
        <v>22</v>
      </c>
    </row>
    <row r="245" spans="1:3" x14ac:dyDescent="0.25">
      <c r="A245" t="s">
        <v>429</v>
      </c>
      <c r="B245" t="s">
        <v>330</v>
      </c>
      <c r="C245">
        <v>55</v>
      </c>
    </row>
    <row r="246" spans="1:3" x14ac:dyDescent="0.25">
      <c r="A246" t="s">
        <v>429</v>
      </c>
      <c r="B246" t="s">
        <v>331</v>
      </c>
      <c r="C246">
        <v>596</v>
      </c>
    </row>
    <row r="247" spans="1:3" x14ac:dyDescent="0.25">
      <c r="A247" t="s">
        <v>429</v>
      </c>
      <c r="B247" t="s">
        <v>161</v>
      </c>
      <c r="C247">
        <v>55</v>
      </c>
    </row>
    <row r="248" spans="1:3" x14ac:dyDescent="0.25">
      <c r="A248" t="s">
        <v>429</v>
      </c>
      <c r="B248" t="s">
        <v>127</v>
      </c>
      <c r="C248">
        <v>2410</v>
      </c>
    </row>
    <row r="249" spans="1:3" x14ac:dyDescent="0.25">
      <c r="A249" t="s">
        <v>429</v>
      </c>
      <c r="B249" t="s">
        <v>411</v>
      </c>
      <c r="C249">
        <v>2</v>
      </c>
    </row>
    <row r="250" spans="1:3" x14ac:dyDescent="0.25">
      <c r="A250" t="s">
        <v>429</v>
      </c>
      <c r="B250" t="s">
        <v>162</v>
      </c>
      <c r="C250">
        <v>177</v>
      </c>
    </row>
    <row r="251" spans="1:3" x14ac:dyDescent="0.25">
      <c r="A251" t="s">
        <v>429</v>
      </c>
      <c r="B251" t="s">
        <v>81</v>
      </c>
      <c r="C251">
        <v>167</v>
      </c>
    </row>
    <row r="252" spans="1:3" x14ac:dyDescent="0.25">
      <c r="A252" t="s">
        <v>429</v>
      </c>
      <c r="B252" t="s">
        <v>412</v>
      </c>
      <c r="C252">
        <v>135</v>
      </c>
    </row>
    <row r="253" spans="1:3" x14ac:dyDescent="0.25">
      <c r="A253" t="s">
        <v>429</v>
      </c>
      <c r="B253" t="s">
        <v>83</v>
      </c>
      <c r="C253">
        <v>25</v>
      </c>
    </row>
    <row r="254" spans="1:3" x14ac:dyDescent="0.25">
      <c r="A254" t="s">
        <v>429</v>
      </c>
      <c r="B254" t="s">
        <v>278</v>
      </c>
      <c r="C254">
        <v>2</v>
      </c>
    </row>
    <row r="255" spans="1:3" x14ac:dyDescent="0.25">
      <c r="A255" t="s">
        <v>429</v>
      </c>
      <c r="B255" t="s">
        <v>280</v>
      </c>
      <c r="C255">
        <v>12</v>
      </c>
    </row>
    <row r="256" spans="1:3" x14ac:dyDescent="0.25">
      <c r="A256" t="s">
        <v>429</v>
      </c>
      <c r="B256" t="s">
        <v>332</v>
      </c>
      <c r="C256">
        <v>7</v>
      </c>
    </row>
    <row r="257" spans="1:3" x14ac:dyDescent="0.25">
      <c r="A257" t="s">
        <v>429</v>
      </c>
      <c r="B257" t="s">
        <v>333</v>
      </c>
      <c r="C257">
        <v>30</v>
      </c>
    </row>
    <row r="258" spans="1:3" x14ac:dyDescent="0.25">
      <c r="A258" t="s">
        <v>429</v>
      </c>
      <c r="B258" t="s">
        <v>334</v>
      </c>
      <c r="C258">
        <v>26</v>
      </c>
    </row>
    <row r="259" spans="1:3" x14ac:dyDescent="0.25">
      <c r="A259" t="s">
        <v>429</v>
      </c>
      <c r="B259" t="s">
        <v>335</v>
      </c>
      <c r="C259">
        <v>10</v>
      </c>
    </row>
    <row r="260" spans="1:3" x14ac:dyDescent="0.25">
      <c r="A260" t="s">
        <v>429</v>
      </c>
      <c r="B260" t="s">
        <v>336</v>
      </c>
      <c r="C260">
        <v>41</v>
      </c>
    </row>
    <row r="261" spans="1:3" x14ac:dyDescent="0.25">
      <c r="A261" t="s">
        <v>429</v>
      </c>
      <c r="B261" s="2" t="s">
        <v>337</v>
      </c>
      <c r="C261">
        <v>43</v>
      </c>
    </row>
    <row r="262" spans="1:3" x14ac:dyDescent="0.25">
      <c r="A262" t="s">
        <v>429</v>
      </c>
      <c r="B262" t="s">
        <v>338</v>
      </c>
      <c r="C262">
        <v>172</v>
      </c>
    </row>
    <row r="263" spans="1:3" x14ac:dyDescent="0.25">
      <c r="A263" t="s">
        <v>429</v>
      </c>
      <c r="B263" t="s">
        <v>256</v>
      </c>
      <c r="C263">
        <v>14</v>
      </c>
    </row>
    <row r="264" spans="1:3" x14ac:dyDescent="0.25">
      <c r="A264" t="s">
        <v>429</v>
      </c>
      <c r="B264" t="s">
        <v>257</v>
      </c>
      <c r="C264">
        <v>14</v>
      </c>
    </row>
    <row r="265" spans="1:3" x14ac:dyDescent="0.25">
      <c r="A265" t="s">
        <v>429</v>
      </c>
      <c r="B265" t="s">
        <v>119</v>
      </c>
      <c r="C265">
        <v>28</v>
      </c>
    </row>
    <row r="266" spans="1:3" x14ac:dyDescent="0.25">
      <c r="A266" t="s">
        <v>429</v>
      </c>
      <c r="B266" t="s">
        <v>120</v>
      </c>
      <c r="C266">
        <v>10</v>
      </c>
    </row>
    <row r="267" spans="1:3" x14ac:dyDescent="0.25">
      <c r="A267" t="s">
        <v>429</v>
      </c>
      <c r="B267" t="s">
        <v>121</v>
      </c>
      <c r="C267">
        <v>8</v>
      </c>
    </row>
    <row r="268" spans="1:3" x14ac:dyDescent="0.25">
      <c r="A268" t="s">
        <v>429</v>
      </c>
      <c r="B268" t="s">
        <v>413</v>
      </c>
      <c r="C268">
        <v>214</v>
      </c>
    </row>
    <row r="269" spans="1:3" x14ac:dyDescent="0.25">
      <c r="A269" t="s">
        <v>429</v>
      </c>
      <c r="B269" t="s">
        <v>414</v>
      </c>
      <c r="C269">
        <v>53</v>
      </c>
    </row>
    <row r="270" spans="1:3" x14ac:dyDescent="0.25">
      <c r="A270" t="s">
        <v>429</v>
      </c>
      <c r="B270" t="s">
        <v>84</v>
      </c>
      <c r="C270">
        <v>90</v>
      </c>
    </row>
    <row r="271" spans="1:3" x14ac:dyDescent="0.25">
      <c r="A271" t="s">
        <v>429</v>
      </c>
      <c r="B271" t="s">
        <v>85</v>
      </c>
      <c r="C271">
        <v>98</v>
      </c>
    </row>
    <row r="272" spans="1:3" x14ac:dyDescent="0.25">
      <c r="A272" t="s">
        <v>429</v>
      </c>
      <c r="B272" t="s">
        <v>86</v>
      </c>
      <c r="C272">
        <v>29</v>
      </c>
    </row>
    <row r="273" spans="1:3" x14ac:dyDescent="0.25">
      <c r="A273" t="s">
        <v>429</v>
      </c>
      <c r="B273" t="s">
        <v>122</v>
      </c>
      <c r="C273">
        <v>54</v>
      </c>
    </row>
    <row r="274" spans="1:3" x14ac:dyDescent="0.25">
      <c r="A274" t="s">
        <v>429</v>
      </c>
      <c r="B274" t="s">
        <v>95</v>
      </c>
      <c r="C274">
        <v>55</v>
      </c>
    </row>
    <row r="275" spans="1:3" x14ac:dyDescent="0.25">
      <c r="A275" t="s">
        <v>429</v>
      </c>
      <c r="B275" t="s">
        <v>289</v>
      </c>
      <c r="C275">
        <v>6</v>
      </c>
    </row>
    <row r="276" spans="1:3" x14ac:dyDescent="0.25">
      <c r="A276" t="s">
        <v>429</v>
      </c>
      <c r="B276" t="s">
        <v>87</v>
      </c>
      <c r="C276">
        <v>14</v>
      </c>
    </row>
    <row r="277" spans="1:3" x14ac:dyDescent="0.25">
      <c r="A277" t="s">
        <v>429</v>
      </c>
      <c r="B277" t="s">
        <v>415</v>
      </c>
      <c r="C277">
        <v>450</v>
      </c>
    </row>
    <row r="278" spans="1:3" x14ac:dyDescent="0.25">
      <c r="A278" t="s">
        <v>429</v>
      </c>
      <c r="B278" t="s">
        <v>88</v>
      </c>
      <c r="C278">
        <v>57</v>
      </c>
    </row>
    <row r="279" spans="1:3" x14ac:dyDescent="0.25">
      <c r="A279" t="s">
        <v>429</v>
      </c>
      <c r="B279" t="s">
        <v>190</v>
      </c>
      <c r="C279">
        <v>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Ownership</vt:lpstr>
      <vt:lpstr>Sheet1</vt:lpstr>
      <vt:lpstr>Sheet2</vt:lpstr>
      <vt:lpstr>Sheet3</vt:lpstr>
      <vt:lpstr>Sheet2!July_2014</vt:lpstr>
      <vt:lpstr>Sheet3!July_2014LOC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Kevin Giang</cp:lastModifiedBy>
  <dcterms:created xsi:type="dcterms:W3CDTF">2016-04-07T22:28:08Z</dcterms:created>
  <dcterms:modified xsi:type="dcterms:W3CDTF">2016-04-08T03:56:45Z</dcterms:modified>
</cp:coreProperties>
</file>