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Ownership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Sheet1!$A$1:$F$1722</definedName>
    <definedName name="May_2014" localSheetId="2">Sheet2!$A$1:$D$1721</definedName>
    <definedName name="May_2014LOC" localSheetId="3">Sheet3!$A$1:$C$275</definedName>
  </definedNames>
  <calcPr calcId="152511" concurrentCalc="0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01" i="4" l="1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1" i="4"/>
  <c r="AU190" i="4"/>
  <c r="AT19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01" i="4"/>
  <c r="AS19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01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3" i="4"/>
  <c r="AR184" i="4"/>
  <c r="AR185" i="4"/>
  <c r="AR186" i="4"/>
  <c r="AR187" i="4"/>
  <c r="AR188" i="4"/>
  <c r="AR189" i="4"/>
  <c r="AR190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01" i="4"/>
  <c r="AQ99" i="4"/>
  <c r="BZ94" i="4"/>
  <c r="BY94" i="4"/>
  <c r="BX94" i="4"/>
  <c r="BW94" i="4"/>
  <c r="BV94" i="4"/>
  <c r="BU94" i="4"/>
  <c r="BT94" i="4"/>
  <c r="BS94" i="4"/>
  <c r="BR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V94" i="4"/>
  <c r="AU94" i="4"/>
  <c r="AT94" i="4"/>
  <c r="AS94" i="4"/>
  <c r="AR94" i="4"/>
  <c r="AQ94" i="4"/>
  <c r="BZ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BZ92" i="4"/>
  <c r="BY92" i="4"/>
  <c r="BX92" i="4"/>
  <c r="BW92" i="4"/>
  <c r="BU92" i="4"/>
  <c r="BT92" i="4"/>
  <c r="BS92" i="4"/>
  <c r="BR92" i="4"/>
  <c r="BQ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V90" i="4"/>
  <c r="AU90" i="4"/>
  <c r="AT90" i="4"/>
  <c r="AS90" i="4"/>
  <c r="AR90" i="4"/>
  <c r="AQ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V89" i="4"/>
  <c r="AU89" i="4"/>
  <c r="AT89" i="4"/>
  <c r="AS89" i="4"/>
  <c r="AR89" i="4"/>
  <c r="AQ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V88" i="4"/>
  <c r="AU88" i="4"/>
  <c r="AT88" i="4"/>
  <c r="AS88" i="4"/>
  <c r="AR88" i="4"/>
  <c r="AQ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V87" i="4"/>
  <c r="AU87" i="4"/>
  <c r="AT87" i="4"/>
  <c r="AS87" i="4"/>
  <c r="AR87" i="4"/>
  <c r="AQ87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V85" i="4"/>
  <c r="AU85" i="4"/>
  <c r="AT85" i="4"/>
  <c r="AS85" i="4"/>
  <c r="AR85" i="4"/>
  <c r="AQ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V84" i="4"/>
  <c r="AU84" i="4"/>
  <c r="AT84" i="4"/>
  <c r="AS84" i="4"/>
  <c r="AR84" i="4"/>
  <c r="AQ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V83" i="4"/>
  <c r="AU83" i="4"/>
  <c r="AT83" i="4"/>
  <c r="AS83" i="4"/>
  <c r="AR83" i="4"/>
  <c r="AQ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V82" i="4"/>
  <c r="AU82" i="4"/>
  <c r="AT82" i="4"/>
  <c r="AS82" i="4"/>
  <c r="AR82" i="4"/>
  <c r="AQ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V81" i="4"/>
  <c r="AU81" i="4"/>
  <c r="AT81" i="4"/>
  <c r="AS81" i="4"/>
  <c r="AR81" i="4"/>
  <c r="AQ81" i="4"/>
  <c r="BZ80" i="4"/>
  <c r="BY80" i="4"/>
  <c r="BX80" i="4"/>
  <c r="BW80" i="4"/>
  <c r="BU80" i="4"/>
  <c r="BT80" i="4"/>
  <c r="BS80" i="4"/>
  <c r="BR80" i="4"/>
  <c r="BQ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V80" i="4"/>
  <c r="AU80" i="4"/>
  <c r="AT80" i="4"/>
  <c r="AS80" i="4"/>
  <c r="AR80" i="4"/>
  <c r="AQ80" i="4"/>
  <c r="BZ79" i="4"/>
  <c r="BY79" i="4"/>
  <c r="BX79" i="4"/>
  <c r="BW79" i="4"/>
  <c r="BU79" i="4"/>
  <c r="BT79" i="4"/>
  <c r="BS79" i="4"/>
  <c r="BR79" i="4"/>
  <c r="BQ79" i="4"/>
  <c r="BP79" i="4"/>
  <c r="BO79" i="4"/>
  <c r="BN79" i="4"/>
  <c r="BL79" i="4"/>
  <c r="BK79" i="4"/>
  <c r="BJ79" i="4"/>
  <c r="BI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BZ78" i="4"/>
  <c r="BY78" i="4"/>
  <c r="BX78" i="4"/>
  <c r="BW78" i="4"/>
  <c r="BU78" i="4"/>
  <c r="BT78" i="4"/>
  <c r="BS78" i="4"/>
  <c r="BR78" i="4"/>
  <c r="BQ78" i="4"/>
  <c r="BP78" i="4"/>
  <c r="BO78" i="4"/>
  <c r="BN78" i="4"/>
  <c r="BK78" i="4"/>
  <c r="BJ78" i="4"/>
  <c r="BI78" i="4"/>
  <c r="BG78" i="4"/>
  <c r="BF78" i="4"/>
  <c r="BE78" i="4"/>
  <c r="BD78" i="4"/>
  <c r="BC78" i="4"/>
  <c r="BB78" i="4"/>
  <c r="BA78" i="4"/>
  <c r="AZ78" i="4"/>
  <c r="AX78" i="4"/>
  <c r="AW78" i="4"/>
  <c r="AV78" i="4"/>
  <c r="AS78" i="4"/>
  <c r="AR78" i="4"/>
  <c r="AQ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L77" i="4"/>
  <c r="BK77" i="4"/>
  <c r="BJ77" i="4"/>
  <c r="BI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L76" i="4"/>
  <c r="BK76" i="4"/>
  <c r="BJ76" i="4"/>
  <c r="BI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T76" i="4"/>
  <c r="AS76" i="4"/>
  <c r="AR76" i="4"/>
  <c r="AQ76" i="4"/>
  <c r="BZ75" i="4"/>
  <c r="BY75" i="4"/>
  <c r="BX75" i="4"/>
  <c r="BW75" i="4"/>
  <c r="BU75" i="4"/>
  <c r="BT75" i="4"/>
  <c r="BS75" i="4"/>
  <c r="BR75" i="4"/>
  <c r="BO75" i="4"/>
  <c r="BK75" i="4"/>
  <c r="BJ75" i="4"/>
  <c r="BI75" i="4"/>
  <c r="BG75" i="4"/>
  <c r="BF75" i="4"/>
  <c r="BA75" i="4"/>
  <c r="AZ75" i="4"/>
  <c r="AY75" i="4"/>
  <c r="AX75" i="4"/>
  <c r="AV75" i="4"/>
  <c r="AS75" i="4"/>
  <c r="AR75" i="4"/>
  <c r="AQ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L74" i="4"/>
  <c r="BK74" i="4"/>
  <c r="BJ74" i="4"/>
  <c r="BI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T74" i="4"/>
  <c r="AS74" i="4"/>
  <c r="AR74" i="4"/>
  <c r="AQ74" i="4"/>
  <c r="BZ73" i="4"/>
  <c r="BY73" i="4"/>
  <c r="BX73" i="4"/>
  <c r="BW73" i="4"/>
  <c r="BT73" i="4"/>
  <c r="BS73" i="4"/>
  <c r="BR73" i="4"/>
  <c r="BQ73" i="4"/>
  <c r="BP73" i="4"/>
  <c r="BK73" i="4"/>
  <c r="BJ73" i="4"/>
  <c r="BI73" i="4"/>
  <c r="BG73" i="4"/>
  <c r="BF73" i="4"/>
  <c r="BE73" i="4"/>
  <c r="BD73" i="4"/>
  <c r="BC73" i="4"/>
  <c r="BA73" i="4"/>
  <c r="AZ73" i="4"/>
  <c r="AY73" i="4"/>
  <c r="AX73" i="4"/>
  <c r="AW73" i="4"/>
  <c r="AV73" i="4"/>
  <c r="AT73" i="4"/>
  <c r="AS73" i="4"/>
  <c r="AR73" i="4"/>
  <c r="AQ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T72" i="4"/>
  <c r="AS72" i="4"/>
  <c r="AR72" i="4"/>
  <c r="AQ72" i="4"/>
  <c r="BZ71" i="4"/>
  <c r="BY71" i="4"/>
  <c r="BX71" i="4"/>
  <c r="BW71" i="4"/>
  <c r="BU71" i="4"/>
  <c r="BT71" i="4"/>
  <c r="BR71" i="4"/>
  <c r="BQ71" i="4"/>
  <c r="BP71" i="4"/>
  <c r="BL71" i="4"/>
  <c r="BK71" i="4"/>
  <c r="BJ71" i="4"/>
  <c r="BI71" i="4"/>
  <c r="BG71" i="4"/>
  <c r="BE71" i="4"/>
  <c r="BD71" i="4"/>
  <c r="BB71" i="4"/>
  <c r="BA71" i="4"/>
  <c r="AX71" i="4"/>
  <c r="AV71" i="4"/>
  <c r="AU71" i="4"/>
  <c r="AT71" i="4"/>
  <c r="AS71" i="4"/>
  <c r="AR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L70" i="4"/>
  <c r="BK70" i="4"/>
  <c r="BJ70" i="4"/>
  <c r="BI70" i="4"/>
  <c r="BG70" i="4"/>
  <c r="BF70" i="4"/>
  <c r="BE70" i="4"/>
  <c r="BD70" i="4"/>
  <c r="BC70" i="4"/>
  <c r="BB70" i="4"/>
  <c r="AZ70" i="4"/>
  <c r="AY70" i="4"/>
  <c r="AX70" i="4"/>
  <c r="AV70" i="4"/>
  <c r="AT70" i="4"/>
  <c r="AS70" i="4"/>
  <c r="AR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L69" i="4"/>
  <c r="BK69" i="4"/>
  <c r="BJ69" i="4"/>
  <c r="BI69" i="4"/>
  <c r="BH69" i="4"/>
  <c r="BG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M68" i="4"/>
  <c r="BK68" i="4"/>
  <c r="BJ68" i="4"/>
  <c r="BI68" i="4"/>
  <c r="BH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BZ67" i="4"/>
  <c r="BY67" i="4"/>
  <c r="BX67" i="4"/>
  <c r="BU67" i="4"/>
  <c r="BT67" i="4"/>
  <c r="BR67" i="4"/>
  <c r="BQ67" i="4"/>
  <c r="BP67" i="4"/>
  <c r="BK67" i="4"/>
  <c r="BJ67" i="4"/>
  <c r="BI67" i="4"/>
  <c r="BD67" i="4"/>
  <c r="BC67" i="4"/>
  <c r="BA67" i="4"/>
  <c r="AZ67" i="4"/>
  <c r="AX67" i="4"/>
  <c r="AV67" i="4"/>
  <c r="AS67" i="4"/>
  <c r="AR67" i="4"/>
  <c r="AQ67" i="4"/>
  <c r="BZ66" i="4"/>
  <c r="BY66" i="4"/>
  <c r="BX66" i="4"/>
  <c r="BW66" i="4"/>
  <c r="BV66" i="4"/>
  <c r="BU66" i="4"/>
  <c r="BS66" i="4"/>
  <c r="BR66" i="4"/>
  <c r="BQ66" i="4"/>
  <c r="BP66" i="4"/>
  <c r="BO66" i="4"/>
  <c r="BN66" i="4"/>
  <c r="BL66" i="4"/>
  <c r="BK66" i="4"/>
  <c r="BJ66" i="4"/>
  <c r="BI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S66" i="4"/>
  <c r="AR66" i="4"/>
  <c r="AQ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L65" i="4"/>
  <c r="BK65" i="4"/>
  <c r="BJ65" i="4"/>
  <c r="BI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BZ63" i="4"/>
  <c r="BY63" i="4"/>
  <c r="BX63" i="4"/>
  <c r="BW63" i="4"/>
  <c r="BV63" i="4"/>
  <c r="BU63" i="4"/>
  <c r="BT63" i="4"/>
  <c r="BS63" i="4"/>
  <c r="BR63" i="4"/>
  <c r="BQ63" i="4"/>
  <c r="BP63" i="4"/>
  <c r="BN63" i="4"/>
  <c r="BL63" i="4"/>
  <c r="BK63" i="4"/>
  <c r="BJ63" i="4"/>
  <c r="BI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T63" i="4"/>
  <c r="AS63" i="4"/>
  <c r="AR63" i="4"/>
  <c r="AQ63" i="4"/>
  <c r="BZ62" i="4"/>
  <c r="BY62" i="4"/>
  <c r="BX62" i="4"/>
  <c r="BU62" i="4"/>
  <c r="BT62" i="4"/>
  <c r="BR62" i="4"/>
  <c r="BQ62" i="4"/>
  <c r="BP62" i="4"/>
  <c r="BK62" i="4"/>
  <c r="BI62" i="4"/>
  <c r="BF62" i="4"/>
  <c r="BD62" i="4"/>
  <c r="BC62" i="4"/>
  <c r="BA62" i="4"/>
  <c r="AZ62" i="4"/>
  <c r="AY62" i="4"/>
  <c r="AW62" i="4"/>
  <c r="AV62" i="4"/>
  <c r="AT62" i="4"/>
  <c r="AS62" i="4"/>
  <c r="AR62" i="4"/>
  <c r="AQ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L61" i="4"/>
  <c r="BK61" i="4"/>
  <c r="BI61" i="4"/>
  <c r="BF61" i="4"/>
  <c r="BE61" i="4"/>
  <c r="BD61" i="4"/>
  <c r="BC61" i="4"/>
  <c r="BA61" i="4"/>
  <c r="AZ61" i="4"/>
  <c r="AY61" i="4"/>
  <c r="AX61" i="4"/>
  <c r="AW61" i="4"/>
  <c r="AV61" i="4"/>
  <c r="AT61" i="4"/>
  <c r="AS61" i="4"/>
  <c r="AR61" i="4"/>
  <c r="AQ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K60" i="4"/>
  <c r="BJ60" i="4"/>
  <c r="BI60" i="4"/>
  <c r="BH60" i="4"/>
  <c r="BF60" i="4"/>
  <c r="BD60" i="4"/>
  <c r="BC60" i="4"/>
  <c r="BA60" i="4"/>
  <c r="AZ60" i="4"/>
  <c r="AY60" i="4"/>
  <c r="AX60" i="4"/>
  <c r="AW60" i="4"/>
  <c r="AV60" i="4"/>
  <c r="AU60" i="4"/>
  <c r="AT60" i="4"/>
  <c r="AS60" i="4"/>
  <c r="AR60" i="4"/>
  <c r="AQ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M59" i="4"/>
  <c r="BK59" i="4"/>
  <c r="BJ59" i="4"/>
  <c r="BI59" i="4"/>
  <c r="BH59" i="4"/>
  <c r="BF59" i="4"/>
  <c r="BD59" i="4"/>
  <c r="BC59" i="4"/>
  <c r="BA59" i="4"/>
  <c r="AZ59" i="4"/>
  <c r="AY59" i="4"/>
  <c r="AX59" i="4"/>
  <c r="AW59" i="4"/>
  <c r="AV59" i="4"/>
  <c r="AU59" i="4"/>
  <c r="AT59" i="4"/>
  <c r="AS59" i="4"/>
  <c r="AR59" i="4"/>
  <c r="AQ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K58" i="4"/>
  <c r="BJ58" i="4"/>
  <c r="BI58" i="4"/>
  <c r="BH58" i="4"/>
  <c r="BF58" i="4"/>
  <c r="BE58" i="4"/>
  <c r="BD58" i="4"/>
  <c r="BC58" i="4"/>
  <c r="BA58" i="4"/>
  <c r="AZ58" i="4"/>
  <c r="AY58" i="4"/>
  <c r="AX58" i="4"/>
  <c r="AW58" i="4"/>
  <c r="AV58" i="4"/>
  <c r="AU58" i="4"/>
  <c r="AT58" i="4"/>
  <c r="AS58" i="4"/>
  <c r="AR58" i="4"/>
  <c r="AQ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K57" i="4"/>
  <c r="BJ57" i="4"/>
  <c r="BI57" i="4"/>
  <c r="BH57" i="4"/>
  <c r="BF57" i="4"/>
  <c r="BE57" i="4"/>
  <c r="BD57" i="4"/>
  <c r="BC57" i="4"/>
  <c r="BA57" i="4"/>
  <c r="AZ57" i="4"/>
  <c r="AY57" i="4"/>
  <c r="AX57" i="4"/>
  <c r="AW57" i="4"/>
  <c r="AV57" i="4"/>
  <c r="AU57" i="4"/>
  <c r="AT57" i="4"/>
  <c r="AS57" i="4"/>
  <c r="AR57" i="4"/>
  <c r="AQ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L56" i="4"/>
  <c r="BK56" i="4"/>
  <c r="BJ56" i="4"/>
  <c r="BI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S56" i="4"/>
  <c r="AR56" i="4"/>
  <c r="AQ56" i="4"/>
  <c r="BZ54" i="4"/>
  <c r="BY54" i="4"/>
  <c r="BX54" i="4"/>
  <c r="BW54" i="4"/>
  <c r="BV54" i="4"/>
  <c r="BU54" i="4"/>
  <c r="BT54" i="4"/>
  <c r="BS54" i="4"/>
  <c r="BR54" i="4"/>
  <c r="BQ54" i="4"/>
  <c r="BP54" i="4"/>
  <c r="BK54" i="4"/>
  <c r="BJ54" i="4"/>
  <c r="BI54" i="4"/>
  <c r="BH54" i="4"/>
  <c r="BF54" i="4"/>
  <c r="BE54" i="4"/>
  <c r="BD54" i="4"/>
  <c r="BA54" i="4"/>
  <c r="AZ54" i="4"/>
  <c r="AY54" i="4"/>
  <c r="AX54" i="4"/>
  <c r="AW54" i="4"/>
  <c r="AV54" i="4"/>
  <c r="AT54" i="4"/>
  <c r="AS54" i="4"/>
  <c r="AR54" i="4"/>
  <c r="AQ54" i="4"/>
  <c r="BZ53" i="4"/>
  <c r="BY53" i="4"/>
  <c r="BX53" i="4"/>
  <c r="BW53" i="4"/>
  <c r="BV53" i="4"/>
  <c r="BU53" i="4"/>
  <c r="BT53" i="4"/>
  <c r="BS53" i="4"/>
  <c r="BR53" i="4"/>
  <c r="BQ53" i="4"/>
  <c r="BP53" i="4"/>
  <c r="BK53" i="4"/>
  <c r="BI53" i="4"/>
  <c r="BE53" i="4"/>
  <c r="BD53" i="4"/>
  <c r="BC53" i="4"/>
  <c r="BA53" i="4"/>
  <c r="AY53" i="4"/>
  <c r="AW53" i="4"/>
  <c r="AV53" i="4"/>
  <c r="AU53" i="4"/>
  <c r="AT53" i="4"/>
  <c r="AS53" i="4"/>
  <c r="AR53" i="4"/>
  <c r="AQ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K52" i="4"/>
  <c r="BJ52" i="4"/>
  <c r="BI52" i="4"/>
  <c r="BH52" i="4"/>
  <c r="BF52" i="4"/>
  <c r="BE52" i="4"/>
  <c r="BD52" i="4"/>
  <c r="BC52" i="4"/>
  <c r="BB52" i="4"/>
  <c r="BA52" i="4"/>
  <c r="AZ52" i="4"/>
  <c r="AY52" i="4"/>
  <c r="AX52" i="4"/>
  <c r="AW52" i="4"/>
  <c r="AV52" i="4"/>
  <c r="AT52" i="4"/>
  <c r="AS52" i="4"/>
  <c r="AR52" i="4"/>
  <c r="AQ52" i="4"/>
  <c r="BY51" i="4"/>
  <c r="BX51" i="4"/>
  <c r="BV51" i="4"/>
  <c r="BU51" i="4"/>
  <c r="BT51" i="4"/>
  <c r="BS51" i="4"/>
  <c r="BR51" i="4"/>
  <c r="BP51" i="4"/>
  <c r="BK51" i="4"/>
  <c r="BJ51" i="4"/>
  <c r="BI51" i="4"/>
  <c r="BF51" i="4"/>
  <c r="BD51" i="4"/>
  <c r="BC51" i="4"/>
  <c r="BA51" i="4"/>
  <c r="AY51" i="4"/>
  <c r="AX51" i="4"/>
  <c r="AW51" i="4"/>
  <c r="AV51" i="4"/>
  <c r="AT51" i="4"/>
  <c r="AS51" i="4"/>
  <c r="AR51" i="4"/>
  <c r="AQ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K50" i="4"/>
  <c r="BJ50" i="4"/>
  <c r="BI50" i="4"/>
  <c r="BH50" i="4"/>
  <c r="BG50" i="4"/>
  <c r="BE50" i="4"/>
  <c r="BD50" i="4"/>
  <c r="BC50" i="4"/>
  <c r="BB50" i="4"/>
  <c r="BA50" i="4"/>
  <c r="AZ50" i="4"/>
  <c r="AY50" i="4"/>
  <c r="AX50" i="4"/>
  <c r="AW50" i="4"/>
  <c r="AV50" i="4"/>
  <c r="AT50" i="4"/>
  <c r="AS50" i="4"/>
  <c r="AR50" i="4"/>
  <c r="AQ50" i="4"/>
  <c r="BZ49" i="4"/>
  <c r="BY49" i="4"/>
  <c r="BX49" i="4"/>
  <c r="BW49" i="4"/>
  <c r="BV49" i="4"/>
  <c r="BU49" i="4"/>
  <c r="BT49" i="4"/>
  <c r="BS49" i="4"/>
  <c r="BR49" i="4"/>
  <c r="BQ49" i="4"/>
  <c r="BP49" i="4"/>
  <c r="BK49" i="4"/>
  <c r="BJ49" i="4"/>
  <c r="BI49" i="4"/>
  <c r="BH49" i="4"/>
  <c r="BE49" i="4"/>
  <c r="BD49" i="4"/>
  <c r="BC49" i="4"/>
  <c r="BA49" i="4"/>
  <c r="AY49" i="4"/>
  <c r="AX49" i="4"/>
  <c r="AW49" i="4"/>
  <c r="AV49" i="4"/>
  <c r="AU49" i="4"/>
  <c r="AT49" i="4"/>
  <c r="AS49" i="4"/>
  <c r="AR49" i="4"/>
  <c r="AQ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K48" i="4"/>
  <c r="BJ48" i="4"/>
  <c r="BI48" i="4"/>
  <c r="BH48" i="4"/>
  <c r="BE48" i="4"/>
  <c r="BD48" i="4"/>
  <c r="BC48" i="4"/>
  <c r="BA48" i="4"/>
  <c r="AZ48" i="4"/>
  <c r="AY48" i="4"/>
  <c r="AX48" i="4"/>
  <c r="AW48" i="4"/>
  <c r="AV48" i="4"/>
  <c r="AU48" i="4"/>
  <c r="AT48" i="4"/>
  <c r="AS48" i="4"/>
  <c r="AR48" i="4"/>
  <c r="AQ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K47" i="4"/>
  <c r="BJ47" i="4"/>
  <c r="BI47" i="4"/>
  <c r="BH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K46" i="4"/>
  <c r="BJ46" i="4"/>
  <c r="BI46" i="4"/>
  <c r="BH46" i="4"/>
  <c r="BE46" i="4"/>
  <c r="BD46" i="4"/>
  <c r="BC46" i="4"/>
  <c r="BA46" i="4"/>
  <c r="AY46" i="4"/>
  <c r="AW46" i="4"/>
  <c r="AV46" i="4"/>
  <c r="AU46" i="4"/>
  <c r="AT46" i="4"/>
  <c r="AS46" i="4"/>
  <c r="AR46" i="4"/>
  <c r="AQ46" i="4"/>
  <c r="BZ45" i="4"/>
  <c r="BY45" i="4"/>
  <c r="BX45" i="4"/>
  <c r="BW45" i="4"/>
  <c r="BV45" i="4"/>
  <c r="BU45" i="4"/>
  <c r="BT45" i="4"/>
  <c r="BS45" i="4"/>
  <c r="BR45" i="4"/>
  <c r="BQ45" i="4"/>
  <c r="BP45" i="4"/>
  <c r="BK45" i="4"/>
  <c r="BJ45" i="4"/>
  <c r="BI45" i="4"/>
  <c r="BH45" i="4"/>
  <c r="BF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BZ44" i="4"/>
  <c r="BY44" i="4"/>
  <c r="BV44" i="4"/>
  <c r="BU44" i="4"/>
  <c r="BT44" i="4"/>
  <c r="BQ44" i="4"/>
  <c r="BP44" i="4"/>
  <c r="BK44" i="4"/>
  <c r="BI44" i="4"/>
  <c r="BF44" i="4"/>
  <c r="BD44" i="4"/>
  <c r="BC44" i="4"/>
  <c r="BA44" i="4"/>
  <c r="AZ44" i="4"/>
  <c r="AY44" i="4"/>
  <c r="AX44" i="4"/>
  <c r="AV44" i="4"/>
  <c r="AT44" i="4"/>
  <c r="BZ43" i="4"/>
  <c r="BY43" i="4"/>
  <c r="BX43" i="4"/>
  <c r="BW43" i="4"/>
  <c r="BV43" i="4"/>
  <c r="BU43" i="4"/>
  <c r="BT43" i="4"/>
  <c r="BS43" i="4"/>
  <c r="BR43" i="4"/>
  <c r="BQ43" i="4"/>
  <c r="BP43" i="4"/>
  <c r="BK43" i="4"/>
  <c r="BI43" i="4"/>
  <c r="BH43" i="4"/>
  <c r="BF43" i="4"/>
  <c r="BD43" i="4"/>
  <c r="BC43" i="4"/>
  <c r="BA43" i="4"/>
  <c r="AZ43" i="4"/>
  <c r="AY43" i="4"/>
  <c r="AX43" i="4"/>
  <c r="AW43" i="4"/>
  <c r="AV43" i="4"/>
  <c r="AU43" i="4"/>
  <c r="AT43" i="4"/>
  <c r="AS43" i="4"/>
  <c r="AR43" i="4"/>
  <c r="AQ43" i="4"/>
  <c r="BZ42" i="4"/>
  <c r="BY42" i="4"/>
  <c r="BW42" i="4"/>
  <c r="BV42" i="4"/>
  <c r="BU42" i="4"/>
  <c r="BT42" i="4"/>
  <c r="BS42" i="4"/>
  <c r="BR42" i="4"/>
  <c r="BQ42" i="4"/>
  <c r="BP42" i="4"/>
  <c r="BO42" i="4"/>
  <c r="BK42" i="4"/>
  <c r="BJ42" i="4"/>
  <c r="BI42" i="4"/>
  <c r="BF42" i="4"/>
  <c r="BE42" i="4"/>
  <c r="BD42" i="4"/>
  <c r="BC42" i="4"/>
  <c r="BB42" i="4"/>
  <c r="BA42" i="4"/>
  <c r="AZ42" i="4"/>
  <c r="AY42" i="4"/>
  <c r="AX42" i="4"/>
  <c r="AW42" i="4"/>
  <c r="AV42" i="4"/>
  <c r="AT42" i="4"/>
  <c r="AS42" i="4"/>
  <c r="BZ41" i="4"/>
  <c r="BY41" i="4"/>
  <c r="BX41" i="4"/>
  <c r="BU41" i="4"/>
  <c r="BT41" i="4"/>
  <c r="BS41" i="4"/>
  <c r="BR41" i="4"/>
  <c r="BQ41" i="4"/>
  <c r="BP41" i="4"/>
  <c r="BK41" i="4"/>
  <c r="BD41" i="4"/>
  <c r="BC41" i="4"/>
  <c r="AX41" i="4"/>
  <c r="AW41" i="4"/>
  <c r="AV41" i="4"/>
  <c r="AT41" i="4"/>
  <c r="AS41" i="4"/>
  <c r="AR41" i="4"/>
  <c r="AQ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K39" i="4"/>
  <c r="BJ39" i="4"/>
  <c r="BI39" i="4"/>
  <c r="BG39" i="4"/>
  <c r="BE39" i="4"/>
  <c r="BD39" i="4"/>
  <c r="BC39" i="4"/>
  <c r="BB39" i="4"/>
  <c r="BA39" i="4"/>
  <c r="AZ39" i="4"/>
  <c r="AY39" i="4"/>
  <c r="AX39" i="4"/>
  <c r="AW39" i="4"/>
  <c r="AV39" i="4"/>
  <c r="AS39" i="4"/>
  <c r="AR39" i="4"/>
  <c r="AQ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L38" i="4"/>
  <c r="BK38" i="4"/>
  <c r="BJ38" i="4"/>
  <c r="BI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L37" i="4"/>
  <c r="BK37" i="4"/>
  <c r="BJ37" i="4"/>
  <c r="BI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L36" i="4"/>
  <c r="BJ36" i="4"/>
  <c r="BI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S36" i="4"/>
  <c r="AR36" i="4"/>
  <c r="AQ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K35" i="4"/>
  <c r="BJ35" i="4"/>
  <c r="BI35" i="4"/>
  <c r="BG35" i="4"/>
  <c r="BE35" i="4"/>
  <c r="BD35" i="4"/>
  <c r="BC35" i="4"/>
  <c r="BB35" i="4"/>
  <c r="BA35" i="4"/>
  <c r="AZ35" i="4"/>
  <c r="AY35" i="4"/>
  <c r="AX35" i="4"/>
  <c r="AV35" i="4"/>
  <c r="AT35" i="4"/>
  <c r="AS35" i="4"/>
  <c r="AR35" i="4"/>
  <c r="AQ35" i="4"/>
  <c r="BZ34" i="4"/>
  <c r="BY34" i="4"/>
  <c r="BX34" i="4"/>
  <c r="BU34" i="4"/>
  <c r="BT34" i="4"/>
  <c r="BR34" i="4"/>
  <c r="BQ34" i="4"/>
  <c r="BK34" i="4"/>
  <c r="BI34" i="4"/>
  <c r="BE34" i="4"/>
  <c r="BD34" i="4"/>
  <c r="BA34" i="4"/>
  <c r="AZ34" i="4"/>
  <c r="AY34" i="4"/>
  <c r="AX34" i="4"/>
  <c r="AV34" i="4"/>
  <c r="AT34" i="4"/>
  <c r="AS34" i="4"/>
  <c r="AR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C33" i="4"/>
  <c r="BB33" i="4"/>
  <c r="BA33" i="4"/>
  <c r="AZ33" i="4"/>
  <c r="AY33" i="4"/>
  <c r="AX33" i="4"/>
  <c r="AW33" i="4"/>
  <c r="AU33" i="4"/>
  <c r="AT33" i="4"/>
  <c r="AS33" i="4"/>
  <c r="AR33" i="4"/>
  <c r="AQ33" i="4"/>
  <c r="BZ32" i="4"/>
  <c r="BY32" i="4"/>
  <c r="BX32" i="4"/>
  <c r="BW32" i="4"/>
  <c r="BU32" i="4"/>
  <c r="BT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X32" i="4"/>
  <c r="AW32" i="4"/>
  <c r="AV32" i="4"/>
  <c r="AU32" i="4"/>
  <c r="AT32" i="4"/>
  <c r="AS32" i="4"/>
  <c r="AR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BZ30" i="4"/>
  <c r="BY30" i="4"/>
  <c r="BX30" i="4"/>
  <c r="BW30" i="4"/>
  <c r="BV30" i="4"/>
  <c r="BU30" i="4"/>
  <c r="BT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Y30" i="4"/>
  <c r="AX30" i="4"/>
  <c r="AW30" i="4"/>
  <c r="AV30" i="4"/>
  <c r="AU30" i="4"/>
  <c r="AT30" i="4"/>
  <c r="AS30" i="4"/>
  <c r="AR30" i="4"/>
  <c r="BZ29" i="4"/>
  <c r="BY29" i="4"/>
  <c r="BX29" i="4"/>
  <c r="BW29" i="4"/>
  <c r="BV29" i="4"/>
  <c r="BU29" i="4"/>
  <c r="BT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Y29" i="4"/>
  <c r="AX29" i="4"/>
  <c r="AW29" i="4"/>
  <c r="AV29" i="4"/>
  <c r="AU29" i="4"/>
  <c r="AT29" i="4"/>
  <c r="AS29" i="4"/>
  <c r="AR29" i="4"/>
  <c r="BZ28" i="4"/>
  <c r="BY28" i="4"/>
  <c r="BX28" i="4"/>
  <c r="BW28" i="4"/>
  <c r="BV28" i="4"/>
  <c r="BU28" i="4"/>
  <c r="BT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X28" i="4"/>
  <c r="AW28" i="4"/>
  <c r="AV28" i="4"/>
  <c r="AU28" i="4"/>
  <c r="AT28" i="4"/>
  <c r="AS28" i="4"/>
  <c r="AR28" i="4"/>
  <c r="AQ28" i="4"/>
  <c r="BZ27" i="4"/>
  <c r="BY27" i="4"/>
  <c r="BX27" i="4"/>
  <c r="BW27" i="4"/>
  <c r="BV27" i="4"/>
  <c r="BU27" i="4"/>
  <c r="BT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X27" i="4"/>
  <c r="AW27" i="4"/>
  <c r="AV27" i="4"/>
  <c r="AU27" i="4"/>
  <c r="AT27" i="4"/>
  <c r="AS27" i="4"/>
  <c r="AR27" i="4"/>
  <c r="AQ27" i="4"/>
  <c r="BZ26" i="4"/>
  <c r="BY26" i="4"/>
  <c r="BX26" i="4"/>
  <c r="BW26" i="4"/>
  <c r="BU26" i="4"/>
  <c r="BT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X26" i="4"/>
  <c r="AW26" i="4"/>
  <c r="AV26" i="4"/>
  <c r="AU26" i="4"/>
  <c r="AT26" i="4"/>
  <c r="AS26" i="4"/>
  <c r="AR26" i="4"/>
  <c r="BZ25" i="4"/>
  <c r="BY25" i="4"/>
  <c r="BX25" i="4"/>
  <c r="BW25" i="4"/>
  <c r="BV25" i="4"/>
  <c r="BU25" i="4"/>
  <c r="BT25" i="4"/>
  <c r="BR25" i="4"/>
  <c r="BQ25" i="4"/>
  <c r="BP25" i="4"/>
  <c r="BN25" i="4"/>
  <c r="BM25" i="4"/>
  <c r="BL25" i="4"/>
  <c r="BK25" i="4"/>
  <c r="BJ25" i="4"/>
  <c r="BI25" i="4"/>
  <c r="BH25" i="4"/>
  <c r="BG25" i="4"/>
  <c r="BF25" i="4"/>
  <c r="BE25" i="4"/>
  <c r="BD25" i="4"/>
  <c r="BB25" i="4"/>
  <c r="BA25" i="4"/>
  <c r="AX25" i="4"/>
  <c r="AV25" i="4"/>
  <c r="AU25" i="4"/>
  <c r="AT25" i="4"/>
  <c r="AS25" i="4"/>
  <c r="AR25" i="4"/>
  <c r="BZ24" i="4"/>
  <c r="BY24" i="4"/>
  <c r="BX24" i="4"/>
  <c r="BW24" i="4"/>
  <c r="BV24" i="4"/>
  <c r="BU24" i="4"/>
  <c r="BT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Y24" i="4"/>
  <c r="AX24" i="4"/>
  <c r="AW24" i="4"/>
  <c r="AV24" i="4"/>
  <c r="AU24" i="4"/>
  <c r="AT24" i="4"/>
  <c r="AS24" i="4"/>
  <c r="AR24" i="4"/>
  <c r="AQ24" i="4"/>
  <c r="BZ23" i="4"/>
  <c r="BY23" i="4"/>
  <c r="BX23" i="4"/>
  <c r="BW23" i="4"/>
  <c r="BV23" i="4"/>
  <c r="BU23" i="4"/>
  <c r="BT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Y23" i="4"/>
  <c r="AX23" i="4"/>
  <c r="AW23" i="4"/>
  <c r="AV23" i="4"/>
  <c r="AU23" i="4"/>
  <c r="AT23" i="4"/>
  <c r="AS23" i="4"/>
  <c r="AR23" i="4"/>
  <c r="AQ23" i="4"/>
  <c r="BZ22" i="4"/>
  <c r="BY22" i="4"/>
  <c r="BX22" i="4"/>
  <c r="BW22" i="4"/>
  <c r="BU22" i="4"/>
  <c r="BT22" i="4"/>
  <c r="BR22" i="4"/>
  <c r="BQ22" i="4"/>
  <c r="BP22" i="4"/>
  <c r="BO22" i="4"/>
  <c r="BN22" i="4"/>
  <c r="BM22" i="4"/>
  <c r="BL22" i="4"/>
  <c r="BK22" i="4"/>
  <c r="BJ22" i="4"/>
  <c r="BI22" i="4"/>
  <c r="BH22" i="4"/>
  <c r="BF22" i="4"/>
  <c r="BE22" i="4"/>
  <c r="BD22" i="4"/>
  <c r="BC22" i="4"/>
  <c r="BB22" i="4"/>
  <c r="AX22" i="4"/>
  <c r="AW22" i="4"/>
  <c r="AV22" i="4"/>
  <c r="AU22" i="4"/>
  <c r="AT22" i="4"/>
  <c r="AS22" i="4"/>
  <c r="AR22" i="4"/>
  <c r="AQ22" i="4"/>
  <c r="BZ21" i="4"/>
  <c r="BY21" i="4"/>
  <c r="BX21" i="4"/>
  <c r="BW21" i="4"/>
  <c r="BU21" i="4"/>
  <c r="BT21" i="4"/>
  <c r="BR21" i="4"/>
  <c r="BQ21" i="4"/>
  <c r="BP21" i="4"/>
  <c r="BN21" i="4"/>
  <c r="BM21" i="4"/>
  <c r="BL21" i="4"/>
  <c r="BK21" i="4"/>
  <c r="BJ21" i="4"/>
  <c r="BI21" i="4"/>
  <c r="BH21" i="4"/>
  <c r="BF21" i="4"/>
  <c r="BE21" i="4"/>
  <c r="BD21" i="4"/>
  <c r="BC21" i="4"/>
  <c r="BB21" i="4"/>
  <c r="BA21" i="4"/>
  <c r="AX21" i="4"/>
  <c r="AW21" i="4"/>
  <c r="AV21" i="4"/>
  <c r="AU21" i="4"/>
  <c r="AT21" i="4"/>
  <c r="AS21" i="4"/>
  <c r="AR21" i="4"/>
  <c r="AQ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A20" i="4"/>
  <c r="AZ20" i="4"/>
  <c r="AX20" i="4"/>
  <c r="AW20" i="4"/>
  <c r="AV20" i="4"/>
  <c r="AU20" i="4"/>
  <c r="AT20" i="4"/>
  <c r="AS20" i="4"/>
  <c r="AR20" i="4"/>
  <c r="BZ19" i="4"/>
  <c r="BY19" i="4"/>
  <c r="BX19" i="4"/>
  <c r="BW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E19" i="4"/>
  <c r="BD19" i="4"/>
  <c r="BC19" i="4"/>
  <c r="BB19" i="4"/>
  <c r="BA19" i="4"/>
  <c r="AZ19" i="4"/>
  <c r="AX19" i="4"/>
  <c r="AV19" i="4"/>
  <c r="AT19" i="4"/>
  <c r="AS19" i="4"/>
  <c r="AR19" i="4"/>
  <c r="BZ18" i="4"/>
  <c r="BY18" i="4"/>
  <c r="BX18" i="4"/>
  <c r="BW18" i="4"/>
  <c r="BV18" i="4"/>
  <c r="BU18" i="4"/>
  <c r="BT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Y18" i="4"/>
  <c r="AX18" i="4"/>
  <c r="AW18" i="4"/>
  <c r="AV18" i="4"/>
  <c r="AU18" i="4"/>
  <c r="AT18" i="4"/>
  <c r="AS18" i="4"/>
  <c r="AR18" i="4"/>
  <c r="AQ18" i="4"/>
  <c r="BZ17" i="4"/>
  <c r="BY17" i="4"/>
  <c r="BX17" i="4"/>
  <c r="BW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X16" i="4"/>
  <c r="AW16" i="4"/>
  <c r="AV16" i="4"/>
  <c r="AU16" i="4"/>
  <c r="AT16" i="4"/>
  <c r="AS16" i="4"/>
  <c r="AR16" i="4"/>
  <c r="BZ15" i="4"/>
  <c r="BY15" i="4"/>
  <c r="BX15" i="4"/>
  <c r="BW15" i="4"/>
  <c r="BU15" i="4"/>
  <c r="BT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X15" i="4"/>
  <c r="AW15" i="4"/>
  <c r="AV15" i="4"/>
  <c r="AU15" i="4"/>
  <c r="AT15" i="4"/>
  <c r="AS15" i="4"/>
  <c r="AR15" i="4"/>
  <c r="AQ15" i="4"/>
  <c r="BZ14" i="4"/>
  <c r="BY14" i="4"/>
  <c r="BX14" i="4"/>
  <c r="BV14" i="4"/>
  <c r="BU14" i="4"/>
  <c r="BT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Y14" i="4"/>
  <c r="AX14" i="4"/>
  <c r="AW14" i="4"/>
  <c r="AV14" i="4"/>
  <c r="AU14" i="4"/>
  <c r="AT14" i="4"/>
  <c r="AS14" i="4"/>
  <c r="AR14" i="4"/>
  <c r="AQ14" i="4"/>
  <c r="BZ13" i="4"/>
  <c r="BY13" i="4"/>
  <c r="BX13" i="4"/>
  <c r="BW13" i="4"/>
  <c r="BU13" i="4"/>
  <c r="BT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Y13" i="4"/>
  <c r="AX13" i="4"/>
  <c r="AW13" i="4"/>
  <c r="AV13" i="4"/>
  <c r="AU13" i="4"/>
  <c r="AT13" i="4"/>
  <c r="AS13" i="4"/>
  <c r="AR13" i="4"/>
  <c r="AQ13" i="4"/>
  <c r="BZ12" i="4"/>
  <c r="BY12" i="4"/>
  <c r="BX12" i="4"/>
  <c r="BW12" i="4"/>
  <c r="BU12" i="4"/>
  <c r="BT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Y12" i="4"/>
  <c r="AX12" i="4"/>
  <c r="AW12" i="4"/>
  <c r="AV12" i="4"/>
  <c r="AU12" i="4"/>
  <c r="AT12" i="4"/>
  <c r="AS12" i="4"/>
  <c r="AR12" i="4"/>
  <c r="AQ12" i="4"/>
  <c r="BZ11" i="4"/>
  <c r="BY11" i="4"/>
  <c r="BX11" i="4"/>
  <c r="BW11" i="4"/>
  <c r="BV11" i="4"/>
  <c r="BU11" i="4"/>
  <c r="BT11" i="4"/>
  <c r="BR11" i="4"/>
  <c r="BQ11" i="4"/>
  <c r="BP11" i="4"/>
  <c r="BO11" i="4"/>
  <c r="BM11" i="4"/>
  <c r="BL11" i="4"/>
  <c r="BK11" i="4"/>
  <c r="BI11" i="4"/>
  <c r="BH11" i="4"/>
  <c r="BF11" i="4"/>
  <c r="BE11" i="4"/>
  <c r="BD11" i="4"/>
  <c r="BC11" i="4"/>
  <c r="BA11" i="4"/>
  <c r="AV11" i="4"/>
  <c r="AU11" i="4"/>
  <c r="AT11" i="4"/>
  <c r="AS11" i="4"/>
  <c r="AR11" i="4"/>
  <c r="AQ11" i="4"/>
  <c r="BZ10" i="4"/>
  <c r="BY10" i="4"/>
  <c r="BX10" i="4"/>
  <c r="BW10" i="4"/>
  <c r="BV10" i="4"/>
  <c r="BU10" i="4"/>
  <c r="BT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Y10" i="4"/>
  <c r="AX10" i="4"/>
  <c r="AW10" i="4"/>
  <c r="AV10" i="4"/>
  <c r="AU10" i="4"/>
  <c r="AT10" i="4"/>
  <c r="AS10" i="4"/>
  <c r="AR10" i="4"/>
  <c r="BZ9" i="4"/>
  <c r="BY9" i="4"/>
  <c r="BW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X9" i="4"/>
  <c r="AW9" i="4"/>
  <c r="AV9" i="4"/>
  <c r="AU9" i="4"/>
  <c r="AT9" i="4"/>
  <c r="AS9" i="4"/>
  <c r="AR9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X8" i="4"/>
  <c r="AW8" i="4"/>
  <c r="AV8" i="4"/>
  <c r="AU8" i="4"/>
  <c r="AT8" i="4"/>
  <c r="AS8" i="4"/>
  <c r="AR8" i="4"/>
  <c r="AQ8" i="4"/>
  <c r="BZ7" i="4"/>
  <c r="BY7" i="4"/>
  <c r="BX7" i="4"/>
  <c r="BW7" i="4"/>
  <c r="BV7" i="4"/>
  <c r="BU7" i="4"/>
  <c r="BT7" i="4"/>
  <c r="BS7" i="4"/>
  <c r="BR7" i="4"/>
  <c r="BQ7" i="4"/>
  <c r="BP7" i="4"/>
  <c r="BO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BZ6" i="4"/>
  <c r="BY6" i="4"/>
  <c r="BX6" i="4"/>
  <c r="BW6" i="4"/>
  <c r="BV6" i="4"/>
  <c r="BU6" i="4"/>
  <c r="BT6" i="4"/>
  <c r="BS6" i="4"/>
  <c r="BR6" i="4"/>
  <c r="BQ6" i="4"/>
  <c r="BP6" i="4"/>
  <c r="BO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BZ5" i="4"/>
  <c r="BY5" i="4"/>
  <c r="BX5" i="4"/>
  <c r="BW5" i="4"/>
  <c r="BV5" i="4"/>
  <c r="BU5" i="4"/>
  <c r="BT5" i="4"/>
  <c r="BR5" i="4"/>
  <c r="BQ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Y5" i="4"/>
  <c r="AX5" i="4"/>
  <c r="AW5" i="4"/>
  <c r="AV5" i="4"/>
  <c r="AU5" i="4"/>
  <c r="AT5" i="4"/>
  <c r="AS5" i="4"/>
  <c r="AR5" i="4"/>
  <c r="AQ5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E2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2" i="1"/>
  <c r="E33" i="1"/>
  <c r="E34" i="1"/>
  <c r="E35" i="1"/>
  <c r="E37" i="1"/>
  <c r="E38" i="1"/>
  <c r="E39" i="1"/>
  <c r="E41" i="1"/>
  <c r="E42" i="1"/>
  <c r="E43" i="1"/>
  <c r="E45" i="1"/>
  <c r="E46" i="1"/>
  <c r="E47" i="1"/>
  <c r="E49" i="1"/>
  <c r="E50" i="1"/>
  <c r="E51" i="1"/>
  <c r="E53" i="1"/>
  <c r="E54" i="1"/>
  <c r="E55" i="1"/>
  <c r="E56" i="1"/>
  <c r="E58" i="1"/>
  <c r="E59" i="1"/>
  <c r="E60" i="1"/>
  <c r="E62" i="1"/>
  <c r="E63" i="1"/>
  <c r="E64" i="1"/>
  <c r="E66" i="1"/>
  <c r="E67" i="1"/>
  <c r="E68" i="1"/>
  <c r="E70" i="1"/>
  <c r="E71" i="1"/>
  <c r="E72" i="1"/>
  <c r="E74" i="1"/>
  <c r="E75" i="1"/>
  <c r="E76" i="1"/>
  <c r="E78" i="1"/>
  <c r="E79" i="1"/>
  <c r="E80" i="1"/>
  <c r="E81" i="1"/>
  <c r="E82" i="1"/>
  <c r="E84" i="1"/>
  <c r="E85" i="1"/>
  <c r="E86" i="1"/>
  <c r="E87" i="1"/>
  <c r="E89" i="1"/>
  <c r="E90" i="1"/>
  <c r="E91" i="1"/>
  <c r="E92" i="1"/>
  <c r="E94" i="1"/>
  <c r="E95" i="1"/>
  <c r="E96" i="1"/>
  <c r="E98" i="1"/>
  <c r="E99" i="1"/>
  <c r="E100" i="1"/>
  <c r="E102" i="1"/>
  <c r="E103" i="1"/>
  <c r="E104" i="1"/>
  <c r="E105" i="1"/>
  <c r="E106" i="1"/>
  <c r="E107" i="1"/>
  <c r="E109" i="1"/>
  <c r="E110" i="1"/>
  <c r="E111" i="1"/>
  <c r="E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6" i="1"/>
  <c r="E137" i="1"/>
  <c r="E138" i="1"/>
  <c r="E140" i="1"/>
  <c r="E141" i="1"/>
  <c r="E143" i="1"/>
  <c r="E144" i="1"/>
  <c r="E145" i="1"/>
  <c r="E146" i="1"/>
  <c r="E148" i="1"/>
  <c r="E149" i="1"/>
  <c r="E150" i="1"/>
  <c r="E151" i="1"/>
  <c r="E152" i="1"/>
  <c r="E154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8" i="1"/>
  <c r="E179" i="1"/>
  <c r="E181" i="1"/>
  <c r="E182" i="1"/>
  <c r="E183" i="1"/>
  <c r="E184" i="1"/>
  <c r="E185" i="1"/>
  <c r="E187" i="1"/>
  <c r="E188" i="1"/>
  <c r="E189" i="1"/>
  <c r="E190" i="1"/>
  <c r="E191" i="1"/>
  <c r="E192" i="1"/>
  <c r="E194" i="1"/>
  <c r="E195" i="1"/>
  <c r="E196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5" i="1"/>
  <c r="E216" i="1"/>
  <c r="E217" i="1"/>
  <c r="E219" i="1"/>
  <c r="E220" i="1"/>
  <c r="E221" i="1"/>
  <c r="E223" i="1"/>
  <c r="E224" i="1"/>
  <c r="E225" i="1"/>
  <c r="E227" i="1"/>
  <c r="E228" i="1"/>
  <c r="E229" i="1"/>
  <c r="E230" i="1"/>
  <c r="E231" i="1"/>
  <c r="E233" i="1"/>
  <c r="E234" i="1"/>
  <c r="E235" i="1"/>
  <c r="E237" i="1"/>
  <c r="E238" i="1"/>
  <c r="E239" i="1"/>
  <c r="E240" i="1"/>
  <c r="E241" i="1"/>
  <c r="E242" i="1"/>
  <c r="E244" i="1"/>
  <c r="E245" i="1"/>
  <c r="E246" i="1"/>
  <c r="E248" i="1"/>
  <c r="E249" i="1"/>
  <c r="E250" i="1"/>
  <c r="E252" i="1"/>
  <c r="E253" i="1"/>
  <c r="E254" i="1"/>
  <c r="E255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6" i="1"/>
  <c r="E277" i="1"/>
  <c r="E278" i="1"/>
  <c r="E280" i="1"/>
  <c r="E281" i="1"/>
  <c r="E282" i="1"/>
  <c r="E283" i="1"/>
  <c r="E284" i="1"/>
  <c r="E285" i="1"/>
  <c r="E286" i="1"/>
  <c r="E287" i="1"/>
  <c r="E289" i="1"/>
  <c r="E290" i="1"/>
  <c r="E291" i="1"/>
  <c r="E292" i="1"/>
  <c r="E294" i="1"/>
  <c r="E295" i="1"/>
  <c r="E296" i="1"/>
  <c r="E298" i="1"/>
  <c r="E299" i="1"/>
  <c r="E300" i="1"/>
  <c r="E301" i="1"/>
  <c r="E303" i="1"/>
  <c r="E304" i="1"/>
  <c r="E305" i="1"/>
  <c r="E307" i="1"/>
  <c r="E308" i="1"/>
  <c r="E309" i="1"/>
  <c r="E311" i="1"/>
  <c r="E312" i="1"/>
  <c r="E313" i="1"/>
  <c r="E314" i="1"/>
  <c r="E315" i="1"/>
  <c r="E317" i="1"/>
  <c r="E318" i="1"/>
  <c r="E319" i="1"/>
  <c r="E320" i="1"/>
  <c r="E321" i="1"/>
  <c r="E323" i="1"/>
  <c r="E324" i="1"/>
  <c r="E325" i="1"/>
  <c r="E327" i="1"/>
  <c r="E328" i="1"/>
  <c r="E329" i="1"/>
  <c r="E330" i="1"/>
  <c r="E332" i="1"/>
  <c r="E333" i="1"/>
  <c r="E334" i="1"/>
  <c r="E335" i="1"/>
  <c r="E336" i="1"/>
  <c r="E338" i="1"/>
  <c r="E339" i="1"/>
  <c r="E340" i="1"/>
  <c r="E342" i="1"/>
  <c r="E343" i="1"/>
  <c r="E344" i="1"/>
  <c r="E346" i="1"/>
  <c r="E347" i="1"/>
  <c r="E348" i="1"/>
  <c r="E350" i="1"/>
  <c r="E351" i="1"/>
  <c r="E352" i="1"/>
  <c r="E353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8" i="1"/>
  <c r="E379" i="1"/>
  <c r="E380" i="1"/>
  <c r="E382" i="1"/>
  <c r="E383" i="1"/>
  <c r="E384" i="1"/>
  <c r="E385" i="1"/>
  <c r="E387" i="1"/>
  <c r="E388" i="1"/>
  <c r="E389" i="1"/>
  <c r="E391" i="1"/>
  <c r="E392" i="1"/>
  <c r="E393" i="1"/>
  <c r="E394" i="1"/>
  <c r="E395" i="1"/>
  <c r="E396" i="1"/>
  <c r="E397" i="1"/>
  <c r="E399" i="1"/>
  <c r="E400" i="1"/>
  <c r="E401" i="1"/>
  <c r="E402" i="1"/>
  <c r="E403" i="1"/>
  <c r="E404" i="1"/>
  <c r="E405" i="1"/>
  <c r="E406" i="1"/>
  <c r="E407" i="1"/>
  <c r="E408" i="1"/>
  <c r="E409" i="1"/>
  <c r="E411" i="1"/>
  <c r="E412" i="1"/>
  <c r="E413" i="1"/>
  <c r="E414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4" i="1"/>
  <c r="E435" i="1"/>
  <c r="E436" i="1"/>
  <c r="E437" i="1"/>
  <c r="E438" i="1"/>
  <c r="E439" i="1"/>
  <c r="E440" i="1"/>
  <c r="E442" i="1"/>
  <c r="E443" i="1"/>
  <c r="E444" i="1"/>
  <c r="E446" i="1"/>
  <c r="E447" i="1"/>
  <c r="E448" i="1"/>
  <c r="E450" i="1"/>
  <c r="E451" i="1"/>
  <c r="E452" i="1"/>
  <c r="E454" i="1"/>
  <c r="E455" i="1"/>
  <c r="E456" i="1"/>
  <c r="E457" i="1"/>
  <c r="E458" i="1"/>
  <c r="E460" i="1"/>
  <c r="E461" i="1"/>
  <c r="E462" i="1"/>
  <c r="E464" i="1"/>
  <c r="E465" i="1"/>
  <c r="E466" i="1"/>
  <c r="E468" i="1"/>
  <c r="E469" i="1"/>
  <c r="E470" i="1"/>
  <c r="E471" i="1"/>
  <c r="E472" i="1"/>
  <c r="E473" i="1"/>
  <c r="E475" i="1"/>
  <c r="E476" i="1"/>
  <c r="E477" i="1"/>
  <c r="E478" i="1"/>
  <c r="E479" i="1"/>
  <c r="E480" i="1"/>
  <c r="E481" i="1"/>
  <c r="E483" i="1"/>
  <c r="E484" i="1"/>
  <c r="E485" i="1"/>
  <c r="E486" i="1"/>
  <c r="E488" i="1"/>
  <c r="E489" i="1"/>
  <c r="E490" i="1"/>
  <c r="E492" i="1"/>
  <c r="E493" i="1"/>
  <c r="E494" i="1"/>
  <c r="E496" i="1"/>
  <c r="E497" i="1"/>
  <c r="E498" i="1"/>
  <c r="E500" i="1"/>
  <c r="E501" i="1"/>
  <c r="E502" i="1"/>
  <c r="E503" i="1"/>
  <c r="E505" i="1"/>
  <c r="E506" i="1"/>
  <c r="E507" i="1"/>
  <c r="E509" i="1"/>
  <c r="E510" i="1"/>
  <c r="E511" i="1"/>
  <c r="E512" i="1"/>
  <c r="E513" i="1"/>
  <c r="E515" i="1"/>
  <c r="E516" i="1"/>
  <c r="E517" i="1"/>
  <c r="E518" i="1"/>
  <c r="E519" i="1"/>
  <c r="E520" i="1"/>
  <c r="E521" i="1"/>
  <c r="E522" i="1"/>
  <c r="E523" i="1"/>
  <c r="E525" i="1"/>
  <c r="E526" i="1"/>
  <c r="E527" i="1"/>
  <c r="E528" i="1"/>
  <c r="E529" i="1"/>
  <c r="E530" i="1"/>
  <c r="E531" i="1"/>
  <c r="E533" i="1"/>
  <c r="E534" i="1"/>
  <c r="E535" i="1"/>
  <c r="E536" i="1"/>
  <c r="E537" i="1"/>
  <c r="E538" i="1"/>
  <c r="E540" i="1"/>
  <c r="E541" i="1"/>
  <c r="E542" i="1"/>
  <c r="E543" i="1"/>
  <c r="E544" i="1"/>
  <c r="E545" i="1"/>
  <c r="E547" i="1"/>
  <c r="E548" i="1"/>
  <c r="E549" i="1"/>
  <c r="E550" i="1"/>
  <c r="E552" i="1"/>
  <c r="E553" i="1"/>
  <c r="E554" i="1"/>
  <c r="E555" i="1"/>
  <c r="E556" i="1"/>
  <c r="E557" i="1"/>
  <c r="E558" i="1"/>
  <c r="E559" i="1"/>
  <c r="E560" i="1"/>
  <c r="E562" i="1"/>
  <c r="E563" i="1"/>
  <c r="E564" i="1"/>
  <c r="E566" i="1"/>
  <c r="E567" i="1"/>
  <c r="E568" i="1"/>
  <c r="E569" i="1"/>
  <c r="E570" i="1"/>
  <c r="E571" i="1"/>
  <c r="E573" i="1"/>
  <c r="E574" i="1"/>
  <c r="E575" i="1"/>
  <c r="E576" i="1"/>
  <c r="E577" i="1"/>
  <c r="E578" i="1"/>
  <c r="E580" i="1"/>
  <c r="E581" i="1"/>
  <c r="E582" i="1"/>
  <c r="E583" i="1"/>
  <c r="E585" i="1"/>
  <c r="E586" i="1"/>
  <c r="E587" i="1"/>
  <c r="E588" i="1"/>
  <c r="E589" i="1"/>
  <c r="E591" i="1"/>
  <c r="E592" i="1"/>
  <c r="E593" i="1"/>
  <c r="E594" i="1"/>
  <c r="E596" i="1"/>
  <c r="E597" i="1"/>
  <c r="E598" i="1"/>
  <c r="E600" i="1"/>
  <c r="E601" i="1"/>
  <c r="E602" i="1"/>
  <c r="E604" i="1"/>
  <c r="E605" i="1"/>
  <c r="E606" i="1"/>
  <c r="E607" i="1"/>
  <c r="E609" i="1"/>
  <c r="E610" i="1"/>
  <c r="E611" i="1"/>
  <c r="E612" i="1"/>
  <c r="E614" i="1"/>
  <c r="E615" i="1"/>
  <c r="E616" i="1"/>
  <c r="E617" i="1"/>
  <c r="E619" i="1"/>
  <c r="E620" i="1"/>
  <c r="E621" i="1"/>
  <c r="E622" i="1"/>
  <c r="E624" i="1"/>
  <c r="E625" i="1"/>
  <c r="E626" i="1"/>
  <c r="E628" i="1"/>
  <c r="E629" i="1"/>
  <c r="E630" i="1"/>
  <c r="E632" i="1"/>
  <c r="E633" i="1"/>
  <c r="E634" i="1"/>
  <c r="E635" i="1"/>
  <c r="E637" i="1"/>
  <c r="E638" i="1"/>
  <c r="E639" i="1"/>
  <c r="E640" i="1"/>
  <c r="E642" i="1"/>
  <c r="E643" i="1"/>
  <c r="E644" i="1"/>
  <c r="E645" i="1"/>
  <c r="E646" i="1"/>
  <c r="E647" i="1"/>
  <c r="E648" i="1"/>
  <c r="E649" i="1"/>
  <c r="E650" i="1"/>
  <c r="E651" i="1"/>
  <c r="E652" i="1"/>
  <c r="E654" i="1"/>
  <c r="E655" i="1"/>
  <c r="E656" i="1"/>
  <c r="E657" i="1"/>
  <c r="E659" i="1"/>
  <c r="E660" i="1"/>
  <c r="E661" i="1"/>
  <c r="E663" i="1"/>
  <c r="E664" i="1"/>
  <c r="E665" i="1"/>
  <c r="E666" i="1"/>
  <c r="E667" i="1"/>
  <c r="E669" i="1"/>
  <c r="E670" i="1"/>
  <c r="E671" i="1"/>
  <c r="E673" i="1"/>
  <c r="E674" i="1"/>
  <c r="E675" i="1"/>
  <c r="E676" i="1"/>
  <c r="E677" i="1"/>
  <c r="E678" i="1"/>
  <c r="E679" i="1"/>
  <c r="E681" i="1"/>
  <c r="E682" i="1"/>
  <c r="E683" i="1"/>
  <c r="E684" i="1"/>
  <c r="E686" i="1"/>
  <c r="E687" i="1"/>
  <c r="E688" i="1"/>
  <c r="E690" i="1"/>
  <c r="E691" i="1"/>
  <c r="E692" i="1"/>
  <c r="E694" i="1"/>
  <c r="E695" i="1"/>
  <c r="E696" i="1"/>
  <c r="E697" i="1"/>
  <c r="E698" i="1"/>
  <c r="E700" i="1"/>
  <c r="E701" i="1"/>
  <c r="E702" i="1"/>
  <c r="E703" i="1"/>
  <c r="E704" i="1"/>
  <c r="E706" i="1"/>
  <c r="E707" i="1"/>
  <c r="E708" i="1"/>
  <c r="E710" i="1"/>
  <c r="E711" i="1"/>
  <c r="E712" i="1"/>
  <c r="E713" i="1"/>
  <c r="E714" i="1"/>
  <c r="E716" i="1"/>
  <c r="E717" i="1"/>
  <c r="E718" i="1"/>
  <c r="E720" i="1"/>
  <c r="E721" i="1"/>
  <c r="E722" i="1"/>
  <c r="E723" i="1"/>
  <c r="E724" i="1"/>
  <c r="E725" i="1"/>
  <c r="E726" i="1"/>
  <c r="E727" i="1"/>
  <c r="E728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4" i="1"/>
  <c r="E745" i="1"/>
  <c r="E746" i="1"/>
  <c r="E747" i="1"/>
  <c r="E748" i="1"/>
  <c r="E749" i="1"/>
  <c r="E750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2" i="1"/>
  <c r="E793" i="1"/>
  <c r="E794" i="1"/>
  <c r="E796" i="1"/>
  <c r="E797" i="1"/>
  <c r="E798" i="1"/>
  <c r="E799" i="1"/>
  <c r="E800" i="1"/>
  <c r="E802" i="1"/>
  <c r="E803" i="1"/>
  <c r="E804" i="1"/>
  <c r="E805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8" i="1"/>
  <c r="E859" i="1"/>
  <c r="E860" i="1"/>
  <c r="E862" i="1"/>
  <c r="E863" i="1"/>
  <c r="E864" i="1"/>
  <c r="E866" i="1"/>
  <c r="E867" i="1"/>
  <c r="E868" i="1"/>
  <c r="E869" i="1"/>
  <c r="E871" i="1"/>
  <c r="E872" i="1"/>
  <c r="E873" i="1"/>
  <c r="E875" i="1"/>
  <c r="E876" i="1"/>
  <c r="E877" i="1"/>
  <c r="E879" i="1"/>
  <c r="E880" i="1"/>
  <c r="E881" i="1"/>
  <c r="E883" i="1"/>
  <c r="E884" i="1"/>
  <c r="E885" i="1"/>
  <c r="E886" i="1"/>
  <c r="E887" i="1"/>
  <c r="E888" i="1"/>
  <c r="E890" i="1"/>
  <c r="E891" i="1"/>
  <c r="E892" i="1"/>
  <c r="E894" i="1"/>
  <c r="E895" i="1"/>
  <c r="E896" i="1"/>
  <c r="E898" i="1"/>
  <c r="E899" i="1"/>
  <c r="E900" i="1"/>
  <c r="E902" i="1"/>
  <c r="E903" i="1"/>
  <c r="E904" i="1"/>
  <c r="E906" i="1"/>
  <c r="E907" i="1"/>
  <c r="E908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8" i="1"/>
  <c r="E969" i="1"/>
  <c r="E970" i="1"/>
  <c r="E971" i="1"/>
  <c r="E973" i="1"/>
  <c r="E974" i="1"/>
  <c r="E975" i="1"/>
  <c r="E976" i="1"/>
  <c r="E978" i="1"/>
  <c r="E979" i="1"/>
  <c r="E980" i="1"/>
  <c r="E981" i="1"/>
  <c r="E982" i="1"/>
  <c r="E983" i="1"/>
  <c r="E985" i="1"/>
  <c r="E986" i="1"/>
  <c r="E987" i="1"/>
  <c r="E989" i="1"/>
  <c r="E990" i="1"/>
  <c r="E991" i="1"/>
  <c r="E992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2" i="1"/>
  <c r="E1013" i="1"/>
  <c r="E1014" i="1"/>
  <c r="E1015" i="1"/>
  <c r="E1016" i="1"/>
  <c r="E1017" i="1"/>
  <c r="E1019" i="1"/>
  <c r="E1020" i="1"/>
  <c r="E1021" i="1"/>
  <c r="E1022" i="1"/>
  <c r="E1023" i="1"/>
  <c r="E1025" i="1"/>
  <c r="E1026" i="1"/>
  <c r="E1027" i="1"/>
  <c r="E1028" i="1"/>
  <c r="E1029" i="1"/>
  <c r="E1030" i="1"/>
  <c r="E1031" i="1"/>
  <c r="E1032" i="1"/>
  <c r="E1033" i="1"/>
  <c r="E1034" i="1"/>
  <c r="E1035" i="1"/>
  <c r="E1037" i="1"/>
  <c r="E1038" i="1"/>
  <c r="E1039" i="1"/>
  <c r="E1041" i="1"/>
  <c r="E1042" i="1"/>
  <c r="E1043" i="1"/>
  <c r="E1045" i="1"/>
  <c r="E1046" i="1"/>
  <c r="E1047" i="1"/>
  <c r="E1048" i="1"/>
  <c r="E1050" i="1"/>
  <c r="E1051" i="1"/>
  <c r="E1052" i="1"/>
  <c r="E1054" i="1"/>
  <c r="E1055" i="1"/>
  <c r="E1057" i="1"/>
  <c r="E1058" i="1"/>
  <c r="E1059" i="1"/>
  <c r="E1060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6" i="1"/>
  <c r="E1107" i="1"/>
  <c r="E1108" i="1"/>
  <c r="E1110" i="1"/>
  <c r="E1111" i="1"/>
  <c r="E1112" i="1"/>
  <c r="E1114" i="1"/>
  <c r="E1115" i="1"/>
  <c r="E1116" i="1"/>
  <c r="E1117" i="1"/>
  <c r="E1118" i="1"/>
  <c r="E1119" i="1"/>
  <c r="E1120" i="1"/>
  <c r="E1121" i="1"/>
  <c r="E1122" i="1"/>
  <c r="E1123" i="1"/>
  <c r="E1124" i="1"/>
  <c r="E1126" i="1"/>
  <c r="E1127" i="1"/>
  <c r="E1128" i="1"/>
  <c r="E1129" i="1"/>
  <c r="E1130" i="1"/>
  <c r="E1131" i="1"/>
  <c r="E1132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2" i="1"/>
  <c r="E1153" i="1"/>
  <c r="E1154" i="1"/>
  <c r="E1155" i="1"/>
  <c r="E1156" i="1"/>
  <c r="E1157" i="1"/>
  <c r="E1158" i="1"/>
  <c r="E1159" i="1"/>
  <c r="E1161" i="1"/>
  <c r="E1162" i="1"/>
  <c r="E1163" i="1"/>
  <c r="E1164" i="1"/>
  <c r="E1166" i="1"/>
  <c r="E1167" i="1"/>
  <c r="E1168" i="1"/>
  <c r="E1169" i="1"/>
  <c r="E1171" i="1"/>
  <c r="E1172" i="1"/>
  <c r="E1173" i="1"/>
  <c r="E1175" i="1"/>
  <c r="E1176" i="1"/>
  <c r="E1177" i="1"/>
  <c r="E1178" i="1"/>
  <c r="E1180" i="1"/>
  <c r="E1181" i="1"/>
  <c r="E1182" i="1"/>
  <c r="E1183" i="1"/>
  <c r="E1184" i="1"/>
  <c r="E1185" i="1"/>
  <c r="E1186" i="1"/>
  <c r="E1187" i="1"/>
  <c r="E1189" i="1"/>
  <c r="E1190" i="1"/>
  <c r="E1191" i="1"/>
  <c r="E1192" i="1"/>
  <c r="E1193" i="1"/>
  <c r="E1194" i="1"/>
  <c r="E1195" i="1"/>
  <c r="E1196" i="1"/>
  <c r="E1198" i="1"/>
  <c r="E1199" i="1"/>
  <c r="E1200" i="1"/>
  <c r="E1202" i="1"/>
  <c r="E1203" i="1"/>
  <c r="E1204" i="1"/>
  <c r="E1206" i="1"/>
  <c r="E1207" i="1"/>
  <c r="E1208" i="1"/>
  <c r="E1209" i="1"/>
  <c r="E1211" i="1"/>
  <c r="E1212" i="1"/>
  <c r="E1213" i="1"/>
  <c r="E1215" i="1"/>
  <c r="E1216" i="1"/>
  <c r="E1217" i="1"/>
  <c r="E1219" i="1"/>
  <c r="E1220" i="1"/>
  <c r="E1221" i="1"/>
  <c r="E1223" i="1"/>
  <c r="E1224" i="1"/>
  <c r="E1225" i="1"/>
  <c r="E1227" i="1"/>
  <c r="E1228" i="1"/>
  <c r="E1229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4" i="1"/>
  <c r="E1245" i="1"/>
  <c r="E1246" i="1"/>
  <c r="E1247" i="1"/>
  <c r="E1248" i="1"/>
  <c r="E1249" i="1"/>
  <c r="E1250" i="1"/>
  <c r="E1251" i="1"/>
  <c r="E1252" i="1"/>
  <c r="E1253" i="1"/>
  <c r="E1254" i="1"/>
  <c r="E1256" i="1"/>
  <c r="E1257" i="1"/>
  <c r="E1258" i="1"/>
  <c r="E1260" i="1"/>
  <c r="E1261" i="1"/>
  <c r="E1262" i="1"/>
  <c r="E1264" i="1"/>
  <c r="E1265" i="1"/>
  <c r="E1266" i="1"/>
  <c r="E1268" i="1"/>
  <c r="E1269" i="1"/>
  <c r="E1270" i="1"/>
  <c r="E1272" i="1"/>
  <c r="E1273" i="1"/>
  <c r="E1274" i="1"/>
  <c r="E1275" i="1"/>
  <c r="E1277" i="1"/>
  <c r="E1278" i="1"/>
  <c r="E1279" i="1"/>
  <c r="E1281" i="1"/>
  <c r="E1282" i="1"/>
  <c r="E1283" i="1"/>
  <c r="E1284" i="1"/>
  <c r="E1285" i="1"/>
  <c r="E1287" i="1"/>
  <c r="E1288" i="1"/>
  <c r="E1289" i="1"/>
  <c r="E1290" i="1"/>
  <c r="E1292" i="1"/>
  <c r="E1293" i="1"/>
  <c r="E1294" i="1"/>
  <c r="E1296" i="1"/>
  <c r="E1297" i="1"/>
  <c r="E1298" i="1"/>
  <c r="E1300" i="1"/>
  <c r="E1301" i="1"/>
  <c r="E1302" i="1"/>
  <c r="E1304" i="1"/>
  <c r="E1305" i="1"/>
  <c r="E1306" i="1"/>
  <c r="E1308" i="1"/>
  <c r="E1309" i="1"/>
  <c r="E1310" i="1"/>
  <c r="E1312" i="1"/>
  <c r="E1313" i="1"/>
  <c r="E1314" i="1"/>
  <c r="E1316" i="1"/>
  <c r="E1317" i="1"/>
  <c r="E1318" i="1"/>
  <c r="E1320" i="1"/>
  <c r="E1321" i="1"/>
  <c r="E1322" i="1"/>
  <c r="E1324" i="1"/>
  <c r="E1325" i="1"/>
  <c r="E1326" i="1"/>
  <c r="E1327" i="1"/>
  <c r="E1329" i="1"/>
  <c r="E1330" i="1"/>
  <c r="E1331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8" i="1"/>
  <c r="E1349" i="1"/>
  <c r="E1350" i="1"/>
  <c r="E1352" i="1"/>
  <c r="E1353" i="1"/>
  <c r="E1354" i="1"/>
  <c r="E1356" i="1"/>
  <c r="E1357" i="1"/>
  <c r="E1358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5" i="1"/>
  <c r="E1376" i="1"/>
  <c r="E1377" i="1"/>
  <c r="E1379" i="1"/>
  <c r="E1380" i="1"/>
  <c r="E1381" i="1"/>
  <c r="E1382" i="1"/>
  <c r="E1384" i="1"/>
  <c r="E1385" i="1"/>
  <c r="E1386" i="1"/>
  <c r="E1388" i="1"/>
  <c r="E1389" i="1"/>
  <c r="E1390" i="1"/>
  <c r="E1392" i="1"/>
  <c r="E1393" i="1"/>
  <c r="E1394" i="1"/>
  <c r="E1396" i="1"/>
  <c r="E1397" i="1"/>
  <c r="E1398" i="1"/>
  <c r="E1400" i="1"/>
  <c r="E1401" i="1"/>
  <c r="E1402" i="1"/>
  <c r="E1404" i="1"/>
  <c r="E1405" i="1"/>
  <c r="E1406" i="1"/>
  <c r="E1408" i="1"/>
  <c r="E1409" i="1"/>
  <c r="E1410" i="1"/>
  <c r="E1412" i="1"/>
  <c r="E1413" i="1"/>
  <c r="E1414" i="1"/>
  <c r="E1416" i="1"/>
  <c r="E1417" i="1"/>
  <c r="E1418" i="1"/>
  <c r="E1420" i="1"/>
  <c r="E1421" i="1"/>
  <c r="E1422" i="1"/>
  <c r="E1424" i="1"/>
  <c r="E1425" i="1"/>
  <c r="E1426" i="1"/>
  <c r="E1428" i="1"/>
  <c r="E1429" i="1"/>
  <c r="E1430" i="1"/>
  <c r="E1432" i="1"/>
  <c r="E1433" i="1"/>
  <c r="E1434" i="1"/>
  <c r="E1436" i="1"/>
  <c r="E1437" i="1"/>
  <c r="E1438" i="1"/>
  <c r="E1440" i="1"/>
  <c r="E1441" i="1"/>
  <c r="E1442" i="1"/>
  <c r="E1444" i="1"/>
  <c r="E1445" i="1"/>
  <c r="E1446" i="1"/>
  <c r="E1448" i="1"/>
  <c r="E1449" i="1"/>
  <c r="E1450" i="1"/>
  <c r="E1451" i="1"/>
  <c r="E1453" i="1"/>
  <c r="E1454" i="1"/>
  <c r="E1455" i="1"/>
  <c r="E1457" i="1"/>
  <c r="E1458" i="1"/>
  <c r="E1459" i="1"/>
  <c r="E1461" i="1"/>
  <c r="E1462" i="1"/>
  <c r="E1463" i="1"/>
  <c r="E1465" i="1"/>
  <c r="E1466" i="1"/>
  <c r="E1467" i="1"/>
  <c r="E1468" i="1"/>
  <c r="E1469" i="1"/>
  <c r="E1470" i="1"/>
  <c r="E1472" i="1"/>
  <c r="E1473" i="1"/>
  <c r="E1474" i="1"/>
  <c r="E1476" i="1"/>
  <c r="E1477" i="1"/>
  <c r="E1478" i="1"/>
  <c r="E1480" i="1"/>
  <c r="E1481" i="1"/>
  <c r="E1482" i="1"/>
  <c r="E1484" i="1"/>
  <c r="E1485" i="1"/>
  <c r="E1486" i="1"/>
  <c r="E1488" i="1"/>
  <c r="E1489" i="1"/>
  <c r="E1490" i="1"/>
  <c r="E1492" i="1"/>
  <c r="E1493" i="1"/>
  <c r="E1494" i="1"/>
  <c r="E1496" i="1"/>
  <c r="E1497" i="1"/>
  <c r="E1498" i="1"/>
  <c r="E1500" i="1"/>
  <c r="E1501" i="1"/>
  <c r="E1502" i="1"/>
  <c r="E1504" i="1"/>
  <c r="E1505" i="1"/>
  <c r="E1506" i="1"/>
  <c r="E1508" i="1"/>
  <c r="E1509" i="1"/>
  <c r="E1510" i="1"/>
  <c r="E1511" i="1"/>
  <c r="E1512" i="1"/>
  <c r="E1513" i="1"/>
  <c r="E1515" i="1"/>
  <c r="E1516" i="1"/>
  <c r="E1517" i="1"/>
  <c r="E1518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6" i="1"/>
  <c r="E1567" i="1"/>
  <c r="E1569" i="1"/>
  <c r="E1570" i="1"/>
  <c r="E1571" i="1"/>
  <c r="E1572" i="1"/>
  <c r="E1574" i="1"/>
  <c r="E1575" i="1"/>
  <c r="E1576" i="1"/>
  <c r="E1578" i="1"/>
  <c r="E1579" i="1"/>
  <c r="E1580" i="1"/>
  <c r="E1582" i="1"/>
  <c r="E1583" i="1"/>
  <c r="E1584" i="1"/>
  <c r="E1586" i="1"/>
  <c r="E1587" i="1"/>
  <c r="E1588" i="1"/>
  <c r="E1590" i="1"/>
  <c r="E1591" i="1"/>
  <c r="E1592" i="1"/>
  <c r="E1594" i="1"/>
  <c r="E1595" i="1"/>
  <c r="E1596" i="1"/>
  <c r="E1597" i="1"/>
  <c r="E1598" i="1"/>
  <c r="E1599" i="1"/>
  <c r="E1600" i="1"/>
  <c r="E1602" i="1"/>
  <c r="E1603" i="1"/>
  <c r="E1604" i="1"/>
  <c r="E1605" i="1"/>
  <c r="E1606" i="1"/>
  <c r="E1607" i="1"/>
  <c r="E1609" i="1"/>
  <c r="E1610" i="1"/>
  <c r="E1611" i="1"/>
  <c r="E1612" i="1"/>
  <c r="E1613" i="1"/>
  <c r="E1614" i="1"/>
  <c r="E1616" i="1"/>
  <c r="E1617" i="1"/>
  <c r="E1618" i="1"/>
  <c r="E1619" i="1"/>
  <c r="E1620" i="1"/>
  <c r="E1621" i="1"/>
  <c r="E1623" i="1"/>
  <c r="E1624" i="1"/>
  <c r="E1625" i="1"/>
  <c r="E1626" i="1"/>
  <c r="E1627" i="1"/>
  <c r="E1628" i="1"/>
  <c r="E1630" i="1"/>
  <c r="E1631" i="1"/>
  <c r="E1632" i="1"/>
  <c r="E1633" i="1"/>
  <c r="E1634" i="1"/>
  <c r="E1635" i="1"/>
  <c r="E1637" i="1"/>
  <c r="E1638" i="1"/>
  <c r="E1639" i="1"/>
  <c r="E1640" i="1"/>
  <c r="E1641" i="1"/>
  <c r="E1643" i="1"/>
  <c r="E1644" i="1"/>
  <c r="E1645" i="1"/>
  <c r="E1646" i="1"/>
  <c r="E1647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4" i="1"/>
  <c r="E1665" i="1"/>
  <c r="E1666" i="1"/>
  <c r="E1668" i="1"/>
  <c r="E1669" i="1"/>
  <c r="E1670" i="1"/>
  <c r="E1672" i="1"/>
  <c r="E1673" i="1"/>
  <c r="E1674" i="1"/>
  <c r="E1676" i="1"/>
  <c r="E1677" i="1"/>
  <c r="E1678" i="1"/>
  <c r="E1680" i="1"/>
  <c r="E1681" i="1"/>
  <c r="E1682" i="1"/>
  <c r="E1683" i="1"/>
  <c r="E1684" i="1"/>
  <c r="E1685" i="1"/>
  <c r="E1686" i="1"/>
  <c r="E1687" i="1"/>
  <c r="E1689" i="1"/>
  <c r="E1690" i="1"/>
  <c r="E1691" i="1"/>
  <c r="E1693" i="1"/>
  <c r="E1694" i="1"/>
  <c r="E1695" i="1"/>
  <c r="E1697" i="1"/>
  <c r="E1698" i="1"/>
  <c r="E1699" i="1"/>
  <c r="E1700" i="1"/>
  <c r="E1701" i="1"/>
  <c r="E1703" i="1"/>
  <c r="E1704" i="1"/>
  <c r="E1705" i="1"/>
  <c r="E1706" i="1"/>
  <c r="E1707" i="1"/>
  <c r="E1709" i="1"/>
  <c r="E1710" i="1"/>
  <c r="E1711" i="1"/>
  <c r="E1713" i="1"/>
  <c r="E1714" i="1"/>
  <c r="E1715" i="1"/>
  <c r="E1717" i="1"/>
  <c r="E1718" i="1"/>
  <c r="E1719" i="1"/>
  <c r="E1721" i="1"/>
  <c r="E17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40" i="1"/>
  <c r="A41" i="1"/>
  <c r="A42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2" i="1"/>
  <c r="A233" i="1"/>
  <c r="A234" i="1"/>
  <c r="A235" i="1"/>
  <c r="A236" i="1"/>
  <c r="A237" i="1"/>
  <c r="A238" i="1"/>
  <c r="A239" i="1"/>
  <c r="A240" i="1"/>
  <c r="A241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1" i="1"/>
  <c r="A382" i="1"/>
  <c r="A383" i="1"/>
  <c r="A384" i="1"/>
  <c r="A385" i="1"/>
  <c r="A386" i="1"/>
  <c r="A387" i="1"/>
  <c r="A388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1" i="1"/>
  <c r="A862" i="1"/>
  <c r="A863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5" i="1"/>
  <c r="A906" i="1"/>
  <c r="A907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60" i="1"/>
  <c r="A1461" i="1"/>
  <c r="A1462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3" i="1"/>
  <c r="A1484" i="1"/>
  <c r="A1485" i="1"/>
  <c r="A1486" i="1"/>
  <c r="A1487" i="1"/>
  <c r="A1488" i="1"/>
  <c r="A1489" i="1"/>
  <c r="A1490" i="1"/>
  <c r="A1491" i="1"/>
  <c r="A1492" i="1"/>
  <c r="A1493" i="1"/>
  <c r="A1495" i="1"/>
  <c r="A1496" i="1"/>
  <c r="A1497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7" i="1"/>
  <c r="A1578" i="1"/>
  <c r="A1579" i="1"/>
  <c r="A1581" i="1"/>
  <c r="A1582" i="1"/>
  <c r="A1583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6" i="1"/>
  <c r="A1717" i="1"/>
  <c r="A1718" i="1"/>
  <c r="A1720" i="1"/>
  <c r="A1721" i="1"/>
  <c r="A17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" i="2"/>
  <c r="F2" i="1"/>
</calcChain>
</file>

<file path=xl/connections.xml><?xml version="1.0" encoding="utf-8"?>
<connections xmlns="http://schemas.openxmlformats.org/spreadsheetml/2006/main">
  <connection id="1" name="May_2014" type="6" refreshedVersion="5" background="1" saveData="1">
    <textPr codePage="850" sourceFile="C:\Users\User\Documents\seng403_New\2014\May_2014.txt" space="1" comma="1" consecutive="1" delimiter=":">
      <textFields count="3">
        <textField/>
        <textField/>
        <textField/>
      </textFields>
    </textPr>
  </connection>
  <connection id="2" name="May_2014LOC" type="6" refreshedVersion="5" background="1" saveData="1">
    <textPr codePage="850" sourceFile="C:\Users\User\Documents\seng403_New\2014\May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<sst xmlns="http://schemas.openxmlformats.org/spreadsheetml/2006/main" count="3671" uniqueCount="485">
  <si>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</si>
  <si>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</si>
  <si>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</si>
  <si>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</si>
  <si>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</si>
  <si>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</si>
  <si>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</si>
  <si>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Amalia</t>
  </si>
  <si>
    <t>Hawkins</t>
  </si>
  <si>
    <t>b804cb4dba4909e328611577bcd410712815aba8</t>
  </si>
  <si>
    <t>jstests/sharding/</t>
  </si>
  <si>
    <t>1b4b52a9d413e145478a303b63ab760894938c80</t>
  </si>
  <si>
    <t>jstests/auth/lib/</t>
  </si>
  <si>
    <t>jstests/auth/</t>
  </si>
  <si>
    <t>jstests/libs/command_line/</t>
  </si>
  <si>
    <t>jstests/multiVersion/libs/</t>
  </si>
  <si>
    <t>jstests/multiVersion/</t>
  </si>
  <si>
    <t>jstests/replsets/</t>
  </si>
  <si>
    <t>jstests/ssl/libs/</t>
  </si>
  <si>
    <t>jstests/ssl/</t>
  </si>
  <si>
    <t>jstests/sslSpecial/</t>
  </si>
  <si>
    <t>jstests/tool/</t>
  </si>
  <si>
    <t>src/mongo/db/auth/</t>
  </si>
  <si>
    <t>src/mongo/db/commands/</t>
  </si>
  <si>
    <t>src/mongo/scripting/</t>
  </si>
  <si>
    <t>src/mongo/shell/</t>
  </si>
  <si>
    <t>src/mongo/</t>
  </si>
  <si>
    <t>b1e42ae09dbcf45e5b35b787743bb183930b20a9</t>
  </si>
  <si>
    <t>Andreas</t>
  </si>
  <si>
    <t>01537e280a2f7bb50ea45ee1f9f34db3ec4c00e8</t>
  </si>
  <si>
    <t>81967a2dce1898d1f03938f0b5c27b8a37873877</t>
  </si>
  <si>
    <t>Nilsson</t>
  </si>
  <si>
    <t>Andrew</t>
  </si>
  <si>
    <t>Morrow</t>
  </si>
  <si>
    <t>2bff086f3290a662736330a0c03c988a70411ebc</t>
  </si>
  <si>
    <t>src/mongo/platform/</t>
  </si>
  <si>
    <t>87b350a0eeafb6a7933e9be3ffc453b690741653</t>
  </si>
  <si>
    <t>3c202ac893db05e2486efd4a384c6bb49f01831f</t>
  </si>
  <si>
    <t>src/mongo/util/</t>
  </si>
  <si>
    <t>ab600c4056f13ee7dc49899bd76be4a8898b3360</t>
  </si>
  <si>
    <t>src/mongo/util/net/</t>
  </si>
  <si>
    <t>5b3f117641dee72eac36f2d86f16aef3ad6f33a7</t>
  </si>
  <si>
    <t>84cb300c5315a88782fe841c2e47e902190a36b9</t>
  </si>
  <si>
    <t>src/mongo/client/</t>
  </si>
  <si>
    <t>545d8d8420d7cf7f25514cf8b2ec1cabfbda6747</t>
  </si>
  <si>
    <t>41d8623717159868eb952ae44cde8f8d3d1e6b52</t>
  </si>
  <si>
    <t>src/mongo/bson/</t>
  </si>
  <si>
    <t>ed505aa5f1d386eb8f4109e3506345e98b798049</t>
  </si>
  <si>
    <t>src/mongo/db/stats/</t>
  </si>
  <si>
    <t>src/mongo/s/</t>
  </si>
  <si>
    <t>1134c0d1fc3dcbde6a457ecd55de1697d7a13f97</t>
  </si>
  <si>
    <t>Andy</t>
  </si>
  <si>
    <t>Schwerin</t>
  </si>
  <si>
    <t>26211a7bfae928ded0ff30f6f974ff79f686f002</t>
  </si>
  <si>
    <t>8b4103f6346e8bb4141925b53e397a6618dd8bad</t>
  </si>
  <si>
    <t>6fea6df0f8065bfa28fa17f94a5150482ed780da</t>
  </si>
  <si>
    <t>47de28a936dd9d8081089d3e761c2ce74c1ad19f</t>
  </si>
  <si>
    <t>src/mongo/db/</t>
  </si>
  <si>
    <t>src/mongo/dbtests/</t>
  </si>
  <si>
    <t>src/mongo/tools/</t>
  </si>
  <si>
    <t>7aa378e7385501e33331be48d604f83460ab4bb3</t>
  </si>
  <si>
    <t>995c04a16090511692c67a3555bdb61b5a387fa1</t>
  </si>
  <si>
    <t>src/mongo/base/</t>
  </si>
  <si>
    <t>src/mongo/db/matcher/</t>
  </si>
  <si>
    <t>src/mongo/db/pipeline/</t>
  </si>
  <si>
    <t>src/mongo/db/repl/</t>
  </si>
  <si>
    <t>src/mongo/db/structure/catalog/</t>
  </si>
  <si>
    <t>src/mongo/dbtests/mock/</t>
  </si>
  <si>
    <t>src/mongo/unittest/</t>
  </si>
  <si>
    <t>src/mongo/util/concurrency/</t>
  </si>
  <si>
    <t>864d86ad02e3de2149b4f80949d66a03cff061d1</t>
  </si>
  <si>
    <t>src/mongo/stdx/</t>
  </si>
  <si>
    <t>c9310a020780e9c226b5ef33ed65c88fce8523b4</t>
  </si>
  <si>
    <t>0417d9b6639fbcd6f09a6bf2f235668e6b57a809</t>
  </si>
  <si>
    <t>a2ca3a5dc694e17525717f0e78024cc5bb9e16ae</t>
  </si>
  <si>
    <t>src/mongo/db/ops/</t>
  </si>
  <si>
    <t>251d119e685a89d7c7b494d9c6c0f0e3323849ba</t>
  </si>
  <si>
    <t>Anil</t>
  </si>
  <si>
    <t>Kumar</t>
  </si>
  <si>
    <t>6a3d6d0affbff6249caa50897dcbe325eb45aea9</t>
  </si>
  <si>
    <t>rpm/</t>
  </si>
  <si>
    <t>Benety</t>
  </si>
  <si>
    <t>Goh</t>
  </si>
  <si>
    <t>da2701673900d4a0e70aca04fb9a34f424469601</t>
  </si>
  <si>
    <t>8f4148960e4107beb3314d7cd3214066f82c1d99</t>
  </si>
  <si>
    <t>df4743bbf572a2b38f5e0fa7ec15b502b92d18da</t>
  </si>
  <si>
    <t>src/third_party/v8-3.25/</t>
  </si>
  <si>
    <t>9c3edc610c7f52a3d502fbc50e0acc55b5efa645</t>
  </si>
  <si>
    <t>src/third_party/</t>
  </si>
  <si>
    <t>da1f6615489142849764085f5fabfc41f69adbe7</t>
  </si>
  <si>
    <t>219bcdbc9b4dd1be804cf5385624fdc1557b3467</t>
  </si>
  <si>
    <t>src/third_party/gperftools-2.2/src/gperftools/</t>
  </si>
  <si>
    <t>src/third_party/gperftools-2.2/src/</t>
  </si>
  <si>
    <t>src/third_party/gperftools-2.2/</t>
  </si>
  <si>
    <t>24b08ff1d2b4688255675c91bc44b27fe21a23cb</t>
  </si>
  <si>
    <t>261babf25012d441809ffd97d18d50ee5b951e75</t>
  </si>
  <si>
    <t>src/third_party/gperftools-2.2/src/base/</t>
  </si>
  <si>
    <t>src/third_party/gperftools-2.2/src/google/</t>
  </si>
  <si>
    <t>src/third_party/gperftools-2.2/src/solaris/</t>
  </si>
  <si>
    <t>src/third_party/gperftools-2.2/src/tests/</t>
  </si>
  <si>
    <t>src/third_party/gperftools-2.2/src/third_party/</t>
  </si>
  <si>
    <t>src/third_party/gperftools-2.2/src/windows/gperftools/</t>
  </si>
  <si>
    <t>src/third_party/gperftools-2.2/src/windows/</t>
  </si>
  <si>
    <t>68c2f37993d8abb7d35a61eb79c7e0e16d021f68</t>
  </si>
  <si>
    <t>jstests/core/</t>
  </si>
  <si>
    <t>d750344eebf1406abe40fee3948577fbefea8002</t>
  </si>
  <si>
    <t>10190dcbcda90ed4accb5a01a57823bf25bbd309</t>
  </si>
  <si>
    <t>c576cdd324f847e0f047dfa5d1bee429d659efb2</t>
  </si>
  <si>
    <t>ce04ab3728edeff71f0c32590558cb980a07fdb3</t>
  </si>
  <si>
    <t>Craig</t>
  </si>
  <si>
    <t>Harris</t>
  </si>
  <si>
    <t>088d5e901675e46a07d8f1e959168f6979c5aa5c</t>
  </si>
  <si>
    <t>src/mongo/db/query/</t>
  </si>
  <si>
    <t>6ada135a2dfb937106736e37885efc08dadc23f9</t>
  </si>
  <si>
    <t>src/mongo/db/exec/</t>
  </si>
  <si>
    <t>daveh86</t>
  </si>
  <si>
    <t>67c56294c4e896cdf03c29c52cf77d48a7742dee</t>
  </si>
  <si>
    <t>4055286cf8a6870f371f5dc476cd767bf50b75e9</t>
  </si>
  <si>
    <t>2de7dc34561667c1873f76f39300f9826c159c20</t>
  </si>
  <si>
    <t>507a7d5e34d051ba3f30c3add50afa08b790f6d3</t>
  </si>
  <si>
    <t>jstests/noPassthroughWithMongod/</t>
  </si>
  <si>
    <t>0e224f9a0fe0a37ee2b22c0a0ba20ec2a1f48aeb</t>
  </si>
  <si>
    <t>jstests/aggregation/extras/</t>
  </si>
  <si>
    <t>jstests/libs/</t>
  </si>
  <si>
    <t>jstests/noPassthrough/</t>
  </si>
  <si>
    <t>jstests/slow1/</t>
  </si>
  <si>
    <t>jstests/slow2/</t>
  </si>
  <si>
    <t>072266f7f46af42a5030ef7920c42d863a5d5f74</t>
  </si>
  <si>
    <t>bce39f06716e25e8360642d2163af3400bc5e0fc</t>
  </si>
  <si>
    <t>David</t>
  </si>
  <si>
    <t>Storch</t>
  </si>
  <si>
    <t>3242afb803a5cc523f16c2c63c3ee1dfc10a5671</t>
  </si>
  <si>
    <t>bee249ac8907cc9de6b19ba87c3fcb074d84b1a3</t>
  </si>
  <si>
    <t>d5ceac1d556806be15d7653b92268354f52bbeda</t>
  </si>
  <si>
    <t>d4a54eddde371014a63c23a303b998880010d2bb</t>
  </si>
  <si>
    <t>77d6ea60245080552132d942930180a61897d5de</t>
  </si>
  <si>
    <t>src/mongo/db/index/</t>
  </si>
  <si>
    <t>63f6ed53137372c8c056d730702278a36a636cd1</t>
  </si>
  <si>
    <t>7dcbdc440a56fef19a561f513d8eddd1c2a2b27f</t>
  </si>
  <si>
    <t>024fb8af552171a22407594babb0f324d971b380</t>
  </si>
  <si>
    <t>b0c0f83c4ca843412c991db3b21262be8ea78970</t>
  </si>
  <si>
    <t>441b3c183c76399f248205989dec757708601394</t>
  </si>
  <si>
    <t>d19801d6209d6635e4fb9c42245723f1f1869bf0</t>
  </si>
  <si>
    <t>4fd34d5272e6b282f5b98b7b65c4ba2c092d93fb</t>
  </si>
  <si>
    <t>bd223e14fe2fbbb9dd76a5410ff5ee8c47383758</t>
  </si>
  <si>
    <t>193aba81f1c9c9c0c0a7e9ba857e7538dc6b6ed0</t>
  </si>
  <si>
    <t>72380726608df663a85bee24d69a20ed2ca8287d</t>
  </si>
  <si>
    <t>buildscripts/</t>
  </si>
  <si>
    <t>jstests/disk/</t>
  </si>
  <si>
    <t>jstests/dur/</t>
  </si>
  <si>
    <t>jstests/gle/</t>
  </si>
  <si>
    <t>jstests/misc/</t>
  </si>
  <si>
    <t>jstests/quota/</t>
  </si>
  <si>
    <t>jstests/repl/</t>
  </si>
  <si>
    <t>eb97470c0507020e3c0f1cc47751feaa777b5d2e</t>
  </si>
  <si>
    <t>Davide</t>
  </si>
  <si>
    <t>Italiano</t>
  </si>
  <si>
    <t>0d088b82f1490aa7053fdf2748a55162b30970c4</t>
  </si>
  <si>
    <t>d65955cce198e37c9d86e843c3f556bff8b32dff</t>
  </si>
  <si>
    <t>Eliot</t>
  </si>
  <si>
    <t>Horowitz</t>
  </si>
  <si>
    <t>e06a94e70c25ce97628dddbb551e5669f435922e</t>
  </si>
  <si>
    <t>src/mongo/db/catalog/</t>
  </si>
  <si>
    <t>src/mongo/db/storage/mmap_v1/</t>
  </si>
  <si>
    <t>3f1b15b8fa5e9a59030db37341163935b1df39ef</t>
  </si>
  <si>
    <t>src/mongo/db/structure/</t>
  </si>
  <si>
    <t>7b21a4cc18e7bf6c5da8c7d0af059dbea3418285</t>
  </si>
  <si>
    <t>db0e1a91fdce2fa43584408a87d637cfe4bcc2ec</t>
  </si>
  <si>
    <t>src/mongo/db/geo/</t>
  </si>
  <si>
    <t>src/mongo/db/structure/btree/</t>
  </si>
  <si>
    <t>ef7543602423c597472e0d141cc0498b3ad0140c</t>
  </si>
  <si>
    <t>bde96204088d1ce7caec35de55610c5082d620ab</t>
  </si>
  <si>
    <t>1f352f639b9def59f93d1be9200d86d7754f4184</t>
  </si>
  <si>
    <t>46b6caa074e7221a60f57e3800dacd09a27348fd</t>
  </si>
  <si>
    <t>86cef383aa9b9918b67622ca090b7b8b6997f38a</t>
  </si>
  <si>
    <t>9574543e0519fd0b319378bb9d4e505f4bfaa9ef</t>
  </si>
  <si>
    <t>src/mongo/db/storage/</t>
  </si>
  <si>
    <t>741910616f6b2ce01027d3fed3ac6a0fde604f38</t>
  </si>
  <si>
    <t>ec8a13b45afa4fb3e7b465f975480319700d77c9</t>
  </si>
  <si>
    <t>5e60ec670eb67680c08656367e207fa90a80e459</t>
  </si>
  <si>
    <t>3061ab54eb2cc642a279becfca0b93f5e17db117</t>
  </si>
  <si>
    <t>9bfb22bb2a3467852cfa688b41b03267a81b7ef3</t>
  </si>
  <si>
    <t>298a2652a956c823b265cb742b56ce7dec86ef66</t>
  </si>
  <si>
    <t>8ad5c39a929ee887ba12bcf7f38f319b9908747a</t>
  </si>
  <si>
    <t>5e28d5f23f66f5856d00acef3e23ed9b8bbaa272</t>
  </si>
  <si>
    <t>f4b72de6762487caa997c4ea55cd554aed4f007e</t>
  </si>
  <si>
    <t>d4ba8bf5b511e62079480f3a5fef7b46bb83691d</t>
  </si>
  <si>
    <t>e404acb525bb23a7f75c54e93f124a5141083503</t>
  </si>
  <si>
    <t>aa170e9550ae7b88ae129e90d083d6f9373ce1da</t>
  </si>
  <si>
    <t>efb6e34939db78e258d2fa18829b4cab3e0ea8bb</t>
  </si>
  <si>
    <t>3532d96162ad435ba51329e52adb21d8645d264c</t>
  </si>
  <si>
    <t>c87abc3fd1bebfe8bb6ae0a640cd3e4a4bcd4a71</t>
  </si>
  <si>
    <t>d5ac8798ac60c2264b719a3b7e7ee5b5e53e3cf1</t>
  </si>
  <si>
    <t>6a619d057b31647cf554e87be959297e52627174</t>
  </si>
  <si>
    <t>65d3507f55a29f6be75542e8f6076de9d0e075c8</t>
  </si>
  <si>
    <t>9fee47763b3526048d0bdcb512e867e1e440f7a4</t>
  </si>
  <si>
    <t>707154a65eab36361052a9ab587e848928f68c89</t>
  </si>
  <si>
    <t>0c2cc0a476ef6f9a5130871bb396a3c4479b60fd</t>
  </si>
  <si>
    <t>Eric</t>
  </si>
  <si>
    <t>Milkie</t>
  </si>
  <si>
    <t>07af100f7ebc6b3a5213ce78259d560a9e99feea</t>
  </si>
  <si>
    <t>3420a0121eaf0684b06a506d3758dd0d16af740f</t>
  </si>
  <si>
    <t>2a0fd61c1b0b390b7365e900a0b3e53118515423</t>
  </si>
  <si>
    <t>c10e8282a7af38f8512e911a14889e14df8a2c6a</t>
  </si>
  <si>
    <t>91ef92d905468dce07cd04cd11e8cd5369f23cb0</t>
  </si>
  <si>
    <t>Ernie</t>
  </si>
  <si>
    <t>Hershey</t>
  </si>
  <si>
    <t>ed71c30430f538b9209d35278ca176696c5bb294</t>
  </si>
  <si>
    <t>11f6d56e9800f1a580b2260af0f051f847dd4431</t>
  </si>
  <si>
    <t>5368b375128302c1bb32ec7c5e6d5b7e6c5cd38b</t>
  </si>
  <si>
    <t>bf66780fece7c58d2c1f636764b54e01e55ce2bc</t>
  </si>
  <si>
    <t>77560aae4f27785ed2005785c5d2310bdcee7129</t>
  </si>
  <si>
    <t>4357cef5c06a42ec17e0cf8b5ada46a46f05866c</t>
  </si>
  <si>
    <t>Geert</t>
  </si>
  <si>
    <t>Bosch</t>
  </si>
  <si>
    <t>38ff08a613439b254e66d2cc2a040270986445a8</t>
  </si>
  <si>
    <t>src/mongo/db/commands/write_commands/</t>
  </si>
  <si>
    <t>ed644c962da4f418cb4bc78be35267444117f265</t>
  </si>
  <si>
    <t>Greg</t>
  </si>
  <si>
    <t>Studer</t>
  </si>
  <si>
    <t>b74536cec6d91061f28f7432b98e6983332d4c60</t>
  </si>
  <si>
    <t>090ea9a5ad1ed52e40b5a66df5ee1eab283845cb</t>
  </si>
  <si>
    <t>src/mongo/s/write_ops/</t>
  </si>
  <si>
    <t>9a404af6d545d8e2352342bea6a78b5d675a6950</t>
  </si>
  <si>
    <t>65b71020e3f51467a42b13784abb63d87225bd39</t>
  </si>
  <si>
    <t>d2e4b7d17a8b4a406f053e39f692f394d66e6b11</t>
  </si>
  <si>
    <t>f5ed485c97b08490f59234bc1ddef2c80c2c88b9</t>
  </si>
  <si>
    <t>db7e5996c7da7d3383ae2c211171bb21ae2b7e00</t>
  </si>
  <si>
    <t>f8f57002f72e38d8595674937cd11df42b4ecba7</t>
  </si>
  <si>
    <t>03f0d9c627136c6296de400467bbbbd73c9d7a72</t>
  </si>
  <si>
    <t>Hari</t>
  </si>
  <si>
    <t>Khalsa</t>
  </si>
  <si>
    <t>9173c67fc584afa1bf53584275904d77e10228e8</t>
  </si>
  <si>
    <t>4829bf7cd9eb34db1de853a87c70c6752cc6e775</t>
  </si>
  <si>
    <t>4e5ff6074e560b44134b803e957effd1315b3122</t>
  </si>
  <si>
    <t>b03877b9f4ee3384bcff72a7c06cf537d9a4c1a3</t>
  </si>
  <si>
    <t>99bd567db407a89fda29bd83f46c0b72c6f775e3</t>
  </si>
  <si>
    <t>33e3abd0c81e2cb70f5b8159818dc1ec685d7b34</t>
  </si>
  <si>
    <t>a26f0197137e43e130ee7a8c5e42399f6ccd2005</t>
  </si>
  <si>
    <t>4de88387eec6c0bb08b10d0ba1574a656f56232d</t>
  </si>
  <si>
    <t>src/mongo/db/fts/</t>
  </si>
  <si>
    <t>src/mongo/s/commands/</t>
  </si>
  <si>
    <t>94210925c7e7fa6ff5f7d0b1e668512edddc3d1e</t>
  </si>
  <si>
    <t>1b218e1f1ca73f8d373d54b59f6137e167345997</t>
  </si>
  <si>
    <t>29a700ada85ff1a11ca428bbf71d337ece2f2c5a</t>
  </si>
  <si>
    <t>b3e8e45ea6f346f804161e1fe4043ba3e5850ba8</t>
  </si>
  <si>
    <t>Ian</t>
  </si>
  <si>
    <t>Whalen</t>
  </si>
  <si>
    <t>ab3997127bfe9d2f2b7ac4d63ace239f0fb51889</t>
  </si>
  <si>
    <t>b823d270b570cf4da5629959ee6bfc7cdfd69413</t>
  </si>
  <si>
    <t>src/mongo/bson/mutable/</t>
  </si>
  <si>
    <t>src/mongo/bson/util/</t>
  </si>
  <si>
    <t>src/mongo/client/examples/</t>
  </si>
  <si>
    <t>src/mongo/dbtests/perf/</t>
  </si>
  <si>
    <t>src/mongo/logger/</t>
  </si>
  <si>
    <t>src/mongo/util/mongoutils/</t>
  </si>
  <si>
    <t>src/mongo/util/options_parser/</t>
  </si>
  <si>
    <t>c347cac1316fe2663ecc15508ad634ed386f1919</t>
  </si>
  <si>
    <t>James</t>
  </si>
  <si>
    <t>Wahlin</t>
  </si>
  <si>
    <t>3926d4db3aab1d65f381afcb39783da0edaa2b7e</t>
  </si>
  <si>
    <t>Jason</t>
  </si>
  <si>
    <t>Rassi</t>
  </si>
  <si>
    <t>a7bae827a56cf2d80d65a1c26b135f957d0b64f0</t>
  </si>
  <si>
    <t>2e623309d5066e9505da758b0deac955cc10ac80</t>
  </si>
  <si>
    <t>b27a764852873f5ecdc2dde6fffc317383c032c2</t>
  </si>
  <si>
    <t>0a0ba030626243e3482830f485a3ecd79da1b7c8</t>
  </si>
  <si>
    <t>eb8b368edb239a7a698d734dedcf4f6950bf64ec</t>
  </si>
  <si>
    <t>7fced83ca52d18991b2729e2e518248b9e7c7887</t>
  </si>
  <si>
    <t>f89e280ef9946edf1904ffb91751461554be78b9</t>
  </si>
  <si>
    <t>3f1255ba06d7ce45d0ad748d7f8a957cd7207d94</t>
  </si>
  <si>
    <t>a6a0c243b6cd6a5d45c876ab100a21073c070a00</t>
  </si>
  <si>
    <t>Johan</t>
  </si>
  <si>
    <t>Hedin</t>
  </si>
  <si>
    <t>54845ac08d80b9556cbcbea711ad0529feb09c0f</t>
  </si>
  <si>
    <t>Kaloian</t>
  </si>
  <si>
    <t>Manassiev</t>
  </si>
  <si>
    <t>4edbe14669b7804180d8b58549e257ceb679bb1d</t>
  </si>
  <si>
    <t>8bc2783d2e6e39c0910455b4eac9e0f93a482cfc</t>
  </si>
  <si>
    <t>0672061deb58aac931912bed68d014247c581968</t>
  </si>
  <si>
    <t>ee3fb776c7f36d59b593db7e4165b0611a7a503f</t>
  </si>
  <si>
    <t>9823bc1393f71baff06e6bb2d711c628eb7015bf</t>
  </si>
  <si>
    <t>0dbe8f47a848e0a068eb3e85759c70ed4b647f29</t>
  </si>
  <si>
    <t>62d49d464c7f2a7181dec9b822e30b196107fa01</t>
  </si>
  <si>
    <t>9bac8024b68ef97aaa0ffaa868ee783fe793f54a</t>
  </si>
  <si>
    <t>dddf68d86a8c12b0e37d8b3ccfdb58623aaba4e3</t>
  </si>
  <si>
    <t>677bd638dd2eb7f604fe09c61c5f7b9335510eee</t>
  </si>
  <si>
    <t>db2cdad2764375b2411776c3aefaccf4fe2ead76</t>
  </si>
  <si>
    <t>ef53c2435ea7b041fb06ed30ff3baf0ab8c30466</t>
  </si>
  <si>
    <t>Mark</t>
  </si>
  <si>
    <t>Benvenuto</t>
  </si>
  <si>
    <t>57d2c1fd5e7a43b33947b1c96aca2128cc41c5a7</t>
  </si>
  <si>
    <t>7a85cae38fba537980d6c9fc573ef077fd2df74e</t>
  </si>
  <si>
    <t>473028b020ee8288a14eca1454d9c08e507ef001</t>
  </si>
  <si>
    <t>885e11b64dae39b4a90304e754caa26254442180</t>
  </si>
  <si>
    <t>src/third_party/s2/</t>
  </si>
  <si>
    <t>8fb62e7324a21e1fac6405753735ddaa33587cb3</t>
  </si>
  <si>
    <t>650c98468737c2ae9aa7f278111e863276c79e55</t>
  </si>
  <si>
    <t>f2bfd36a6f3eb7e7e2587268be3cc12636703d42</t>
  </si>
  <si>
    <t>src/mongo/db/sorter/</t>
  </si>
  <si>
    <t>773e718f9bd3097faf695a5faebb24f70e3022de</t>
  </si>
  <si>
    <t>0205239ecb579e20b05cee3a0df394eb11ba14ce</t>
  </si>
  <si>
    <t>b85d1a63d3d19e0fc07b8ec159214ee92ae3d097</t>
  </si>
  <si>
    <t>Mathias</t>
  </si>
  <si>
    <t>Stearn</t>
  </si>
  <si>
    <t>2d8c11e9d43f6918e19b96219fe5cff6d1b3481e</t>
  </si>
  <si>
    <t>a78d754b67040c19714bc4696dd7feb5ce10d412</t>
  </si>
  <si>
    <t>00b9a481e421ee720a6b4274012dc14e244aa5e2</t>
  </si>
  <si>
    <t>a0d921a14d099242cc0587d177dddf6fd0749cc1</t>
  </si>
  <si>
    <t>06bf11f51421f40f8bfe9c9de9b5422673291c28</t>
  </si>
  <si>
    <t>6ab3105129a0e2d0192a8333bf23c2380c879bd1</t>
  </si>
  <si>
    <t>91ac47a33ea88114cb9d2e32b4ac8a5ae72456a7</t>
  </si>
  <si>
    <t>dbe6f0a60f5cef69eb02ab3d97fc4db208aa6190</t>
  </si>
  <si>
    <t>e15c084245fcd1262c55b6c8bc7e0bc979d302ec</t>
  </si>
  <si>
    <t>docs/</t>
  </si>
  <si>
    <t>65ca787cfe1c287641cd859a8c7cae9e6cbde7f0</t>
  </si>
  <si>
    <t>26ce741fb87fb9a9b784fa1e3ea88a713b802bc6</t>
  </si>
  <si>
    <t>9cfae91efb4c62051d2d460f4cf7c4cb6d10950c</t>
  </si>
  <si>
    <t>2917ad0fb30d8b682e6497645104eaf14b531b74</t>
  </si>
  <si>
    <t>6bde1a8e10b5b11fa4097b689f38d2bbb2b0363f</t>
  </si>
  <si>
    <t>8304a6f7c0594704ffe73e513da6de55d828caba</t>
  </si>
  <si>
    <t>7b1fc98747bd70134da28c8991ddf6dd90d90c87</t>
  </si>
  <si>
    <t>babe3e3aef00da003ba947c618c1ce00a4b6e4b7</t>
  </si>
  <si>
    <t>e3885bae0383148dc36274b04662235f978de483</t>
  </si>
  <si>
    <t>6378da06b637dbf86f916274c8f0457d925af6a9</t>
  </si>
  <si>
    <t>304534f11a265d8c18d788623185340c001cc26e</t>
  </si>
  <si>
    <t>71c1f9ce39e6ba4af19a454febeb164a9b91fc1f</t>
  </si>
  <si>
    <t>746576ae51166bb2a1a74ddb637b73679dee254e</t>
  </si>
  <si>
    <t>e0c924e7e5f174830f580d06d8f5aca4b7eb8c8f</t>
  </si>
  <si>
    <t>e58b18a859c7d04421ded36a6c0da7c65214132c</t>
  </si>
  <si>
    <t>61117c265fb839b11128fd20d0d2aa9cfe7068d2</t>
  </si>
  <si>
    <t>4d03aaed71fae8ff07c48a5789da44f997264d29</t>
  </si>
  <si>
    <t>2cc79a4a7fdea39c4b0506ea3adc58bda2a6ab6f</t>
  </si>
  <si>
    <t>b9e8c0fc3fb61f15fcd7516760ad4d49f32f5990</t>
  </si>
  <si>
    <t>jstests/aggregation/</t>
  </si>
  <si>
    <t>482bf3dbfcd78372c5483c6d2fc5b026b5a51d55</t>
  </si>
  <si>
    <t>matt</t>
  </si>
  <si>
    <t>dannenberg</t>
  </si>
  <si>
    <t>66681e760ad6d5d361128cda94e08a4c9380a312</t>
  </si>
  <si>
    <t>1440087f1b43df9f46468ee259016d3e99d728af</t>
  </si>
  <si>
    <t>b2a2935d63a7b8b2161acce8e1a7fbb178e0b717</t>
  </si>
  <si>
    <t>07838d04bece908d12d7f0ded46a0a75ff77608f</t>
  </si>
  <si>
    <t>79c5492d92e661e169d852c218ec393f31337db7</t>
  </si>
  <si>
    <t>10143d873b81380a14fb2f2d5e9c299519930c51</t>
  </si>
  <si>
    <t>e4deee1ac2e4ad5bf485dfaa1c8745c3f0d1c724</t>
  </si>
  <si>
    <t>a97c9b1a30d60f8a9dca16969747f3f59400cb18</t>
  </si>
  <si>
    <t>e4735eb2de26e12c8048fdd85340f086bd8ab447</t>
  </si>
  <si>
    <t>c27f26b7b49714649800a7d602fead7d57ca3805</t>
  </si>
  <si>
    <t>0431673ee0d814d84fe6e42d7c99b94fd24206f9</t>
  </si>
  <si>
    <t>cdea983b23a82419513157616ee73d8c344e0148</t>
  </si>
  <si>
    <t>3cb9955b05bdef78cb8f72f63e657d920c0fa0bb</t>
  </si>
  <si>
    <t>d27c68bba7892266f7d84ba8785cb154fed601b9</t>
  </si>
  <si>
    <t>51e56e4c04ff28838ef5f670efe99128793f2d46</t>
  </si>
  <si>
    <t>e84c75764bd1b1b1700cb30599c6dd2aee34eba2</t>
  </si>
  <si>
    <t>f9be10eccac4ce39ad64d84bd02916257f9a8ef6</t>
  </si>
  <si>
    <t>4ab25eac664ff6775bdb57a3689a3a2f4092e6b0</t>
  </si>
  <si>
    <t>50045df21469d45216c5fb8899d68818fcc7f38a</t>
  </si>
  <si>
    <t>a7abb67db6946abfe83f9026758684c85c32720f</t>
  </si>
  <si>
    <t>2332856f030fb5cbea19ae2b146b3f21b21faa11</t>
  </si>
  <si>
    <t>3db68c10d8929a2b52c9ce184c690b1ebd6510ac</t>
  </si>
  <si>
    <t>8646695444b00a5965f0bd939c5c5c2bc8d4d252</t>
  </si>
  <si>
    <t>167d8d0152a94cbc3a8370bcba23539bbdde930a</t>
  </si>
  <si>
    <t>e5657a821b9bbfe195f00da9fde502d7637fa1b5</t>
  </si>
  <si>
    <t>6b945ec15c61f6bd4bfbaf382624d886ec8441d2</t>
  </si>
  <si>
    <t>df2324eb1d6a1ae443b86be704a454399092d64c</t>
  </si>
  <si>
    <t>0779e3a8ed27ee72d3a03290856bc189c919957f</t>
  </si>
  <si>
    <t>ac19e03a1c66037e17e6f057c0a0bb004b2a3977</t>
  </si>
  <si>
    <t>165f5e4a2f20f333b158db2ac7aa7bc31bfe904f</t>
  </si>
  <si>
    <t>c1155169f13efd52013f56265878f8beb714fef8</t>
  </si>
  <si>
    <t>cffe3c8bcfc12852b1413775c4b202ffcecdc46d</t>
  </si>
  <si>
    <t>f0ac7d88bf725b11c0e1d55fe920ce7e7945afef</t>
  </si>
  <si>
    <t>b32f849719c97dc9c73b22178329d4dda7ad1dd6</t>
  </si>
  <si>
    <t>Matt</t>
  </si>
  <si>
    <t>Dannenberg</t>
  </si>
  <si>
    <t>4acaf8a26e37986da49d51d14d26b7639699dde6</t>
  </si>
  <si>
    <t>Kangas</t>
  </si>
  <si>
    <t>9df8f46db0152921264a6bd235cfd0fd655bf1bc</t>
  </si>
  <si>
    <t>src/third_party/tz/</t>
  </si>
  <si>
    <t>630944421eebbbdbde600b6294e28ec992fc3fba</t>
  </si>
  <si>
    <t>ab47b0b217ab40971a928bbe3d98bd315bbba716</t>
  </si>
  <si>
    <t>8cd645a8fa0cce6313c4a15e4f3ec4fd8ac2787e</t>
  </si>
  <si>
    <t>Michael</t>
  </si>
  <si>
    <t>Hudson-Doyle</t>
  </si>
  <si>
    <t>2fdfb48d51a31dedb28d34bde6c3a02c22ced969</t>
  </si>
  <si>
    <t>25d983f9f5e97fdb93525a9686501e66314aaafb</t>
  </si>
  <si>
    <t>f0596feddd0ffb4ffcb379371d03d0f44e516d0e</t>
  </si>
  <si>
    <t>Rajat</t>
  </si>
  <si>
    <t>Chopra</t>
  </si>
  <si>
    <t>4bb1a6155bc7bfb7cb69ff6844d427f0159a888c</t>
  </si>
  <si>
    <t>Randolph</t>
  </si>
  <si>
    <t>Tan</t>
  </si>
  <si>
    <t>7bbc8d16db180835733c005d97064854c50f23a7</t>
  </si>
  <si>
    <t>b8d9a168f7340b54e251310a1d43f5e6354e793b</t>
  </si>
  <si>
    <t>bc9db9c8183917ffbc743424fb97297e9fa75643</t>
  </si>
  <si>
    <t>f2386b7f2941645d4d2a8538823961630bc8f15d</t>
  </si>
  <si>
    <t>0dabee8227d445a18fa5e8e49b2be60ba2a0beef</t>
  </si>
  <si>
    <t>87dc3ae516e1d12a632dc604710661e38ed7b3dd</t>
  </si>
  <si>
    <t>0417b6581b906a2d8c05fbba41e3961c6beba490</t>
  </si>
  <si>
    <t>8fe31447b9d21521aa8022a24b4b1c27747c2ba5</t>
  </si>
  <si>
    <t>352eb1d4e79c4398a7c44f191bd1345f1f642f4d</t>
  </si>
  <si>
    <t>Robie</t>
  </si>
  <si>
    <t>Basak</t>
  </si>
  <si>
    <t>19cceceb780ab13104d5a4e44c373472ac5f430d</t>
  </si>
  <si>
    <t>Sean</t>
  </si>
  <si>
    <t>Wilkinson</t>
  </si>
  <si>
    <t>869e0a15066618c67cb06ba1869bd0532e258db7</t>
  </si>
  <si>
    <t>Shaun</t>
  </si>
  <si>
    <t>Verch</t>
  </si>
  <si>
    <t>6511fae500f5d3c3205499d0b48c842c199222f4</t>
  </si>
  <si>
    <t>df9cb2c79f98f5ab5471a95b36e7689600d686d2</t>
  </si>
  <si>
    <t>99fa4e6058a24d6c4d7fde19ce940719c5bbc210</t>
  </si>
  <si>
    <t>1ec7a22e8b10833d250892e62d7e0942b1dbb9f2</t>
  </si>
  <si>
    <t>b162d4c90ed069602ea2dbdac74771d2d97c14ee</t>
  </si>
  <si>
    <t>3b97c0870427f676cf3ffbddabc5df8b1fa44fa5</t>
  </si>
  <si>
    <t>5a44bf386eaba7d18a142206868bdbab15432eea</t>
  </si>
  <si>
    <t>bf5f075b3b73c242042be8fd2c0b9b60af5f0089</t>
  </si>
  <si>
    <t>86d6043139f01b438281dc19381bf98f663763a3</t>
  </si>
  <si>
    <t>jstests/libs/config_files/</t>
  </si>
  <si>
    <t>9628f0418502a97aff046e9ae28bebdab4d6b9cd</t>
  </si>
  <si>
    <t>a503b4b57e57f81bebddd07ed75cf116f23de350</t>
  </si>
  <si>
    <t>00a7ed1705b7dc6b10ce8f59c06a482ceeeff94a</t>
  </si>
  <si>
    <t>Siyuan</t>
  </si>
  <si>
    <t>Zhou</t>
  </si>
  <si>
    <t>de1cfe29c20681b4b57bd027e701c314e0635829</t>
  </si>
  <si>
    <t>a81767d4db70252fe9997d50a93ed3e7460202f1</t>
  </si>
  <si>
    <t>688b0585cb2cc0cdeffb019f88643b2340c55d17</t>
  </si>
  <si>
    <t>9ba412717035fa34502c89e5886fa3a3ae3e05d5</t>
  </si>
  <si>
    <t>16169267c6ece79e25f2722a50a3f915728fdb09</t>
  </si>
  <si>
    <t>Spencer</t>
  </si>
  <si>
    <t>T</t>
  </si>
  <si>
    <t>a7526c96e9a584c646294d4414acbad1b452a6f4</t>
  </si>
  <si>
    <t>a51c7bcac0b93ea0a0da73974bac6c469075864d</t>
  </si>
  <si>
    <t>06033e18fb1fe66d00f130227317d9ae531bb6f5</t>
  </si>
  <si>
    <t>d900470dc3fbe19539a8404b5216974b9688f90e</t>
  </si>
  <si>
    <t>9aeb3d4c5a70f8fb3616c5aea22c15db86b0d6e1</t>
  </si>
  <si>
    <t>Ultrabug</t>
  </si>
  <si>
    <t>3ed5687c63dad092c22bf02112a58ff62ff92c00</t>
  </si>
  <si>
    <t>src/third_party/v8/</t>
  </si>
  <si>
    <t>Valeri</t>
  </si>
  <si>
    <t>Karpov</t>
  </si>
  <si>
    <t>71cbb04eb8262b0bdf255056f26101466c11b43d</t>
  </si>
  <si>
    <t>hash</t>
  </si>
  <si>
    <t>Amalia Hawkins</t>
  </si>
  <si>
    <t xml:space="preserve">Andreas </t>
  </si>
  <si>
    <t>Andreas Nilsson</t>
  </si>
  <si>
    <t>Andrew Morrow</t>
  </si>
  <si>
    <t>Andy Schwerin</t>
  </si>
  <si>
    <t>Anil Kumar</t>
  </si>
  <si>
    <t>Benety Goh</t>
  </si>
  <si>
    <t>Craig Harris</t>
  </si>
  <si>
    <t xml:space="preserve">daveh86 </t>
  </si>
  <si>
    <t>David Storch</t>
  </si>
  <si>
    <t>Davide Italiano</t>
  </si>
  <si>
    <t>Eliot Horowitz</t>
  </si>
  <si>
    <t>Eric Milkie</t>
  </si>
  <si>
    <t>Ernie Hershey</t>
  </si>
  <si>
    <t>Geert Bosch</t>
  </si>
  <si>
    <t>Greg Studer</t>
  </si>
  <si>
    <t>Hari Khalsa</t>
  </si>
  <si>
    <t>Ian Whalen</t>
  </si>
  <si>
    <t>James Wahlin</t>
  </si>
  <si>
    <t>Jason Rassi</t>
  </si>
  <si>
    <t>Johan Hedin</t>
  </si>
  <si>
    <t>Kaloian Manassiev</t>
  </si>
  <si>
    <t>Mark Benvenuto</t>
  </si>
  <si>
    <t>Mathias Stearn</t>
  </si>
  <si>
    <t>matt dannenberg</t>
  </si>
  <si>
    <t>Matt Dannenberg</t>
  </si>
  <si>
    <t>Matt Kangas</t>
  </si>
  <si>
    <t>Michael Hudson-Doyle</t>
  </si>
  <si>
    <t>Rajat Chopra</t>
  </si>
  <si>
    <t>Randolph Tan</t>
  </si>
  <si>
    <t>Robie Basak</t>
  </si>
  <si>
    <t>Sean Wilkinson</t>
  </si>
  <si>
    <t>Shaun Verch</t>
  </si>
  <si>
    <t>Siyuan Zhou</t>
  </si>
  <si>
    <t>Spencer T</t>
  </si>
  <si>
    <t xml:space="preserve">Ultrabug </t>
  </si>
  <si>
    <t>Valeri Karpov</t>
  </si>
  <si>
    <t>Row Labels</t>
  </si>
  <si>
    <t>(blank)</t>
  </si>
  <si>
    <t>Grand Total</t>
  </si>
  <si>
    <t>Column Labels</t>
  </si>
  <si>
    <t>Sum of LOC Per Component</t>
  </si>
  <si>
    <t>Total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</si>
</sst>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22424305553" createdVersion="5" refreshedVersion="5" minRefreshableVersion="3" recordCount="1722">
  <cacheSource type="worksheet">
    <worksheetSource ref="A1:F1048576" sheet="Sheet1"/>
  </cacheSource>
  <cacheFields count="6">
    <cacheField name="Contributor Name " numFmtId="0">
      <sharedItems containsBlank="1" count="37">
        <s v="Amalia Hawkins"/>
        <s v="Andreas "/>
        <s v="Andreas Nilsson"/>
        <s v="Andrew Morrow"/>
        <s v="Andy Schwerin"/>
        <s v="Anil Kumar"/>
        <s v="Benety Goh"/>
        <s v="Craig Harris"/>
        <s v="daveh86 "/>
        <s v="David Storch"/>
        <s v="Davide Italiano"/>
        <s v="Eliot Horowitz"/>
        <s v="Eric Milkie"/>
        <s v="Ernie Hershey"/>
        <s v="Geert Bosch"/>
        <s v="Greg Studer"/>
        <s v="Hari Khalsa"/>
        <s v="Ian Whalen"/>
        <s v="James Wahlin"/>
        <s v="Jason Rassi"/>
        <s v="Johan Hedin"/>
        <s v="Kaloian Manassiev"/>
        <s v="Mark Benvenuto"/>
        <s v="Mathias Stearn"/>
        <s v="matt dannenberg"/>
        <s v="Matt Kangas"/>
        <s v="Michael Hudson-Doyle"/>
        <s v="Rajat Chopra"/>
        <s v="Randolph Tan"/>
        <s v="Robie Basak"/>
        <s v="Sean Wilkinson"/>
        <s v="Shaun Verch"/>
        <s v="Siyuan Zhou"/>
        <s v="Spencer T"/>
        <s v="Ultrabug "/>
        <s v="Valeri Karpov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91">
        <m/>
        <s v="jstests/sharding/"/>
        <s v="jstests/auth/lib/"/>
        <s v="jstests/auth/"/>
        <s v="jstests/libs/command_line/"/>
        <s v="jstests/multiVersion/libs/"/>
        <s v="jstests/multiVersion/"/>
        <s v="jstests/replsets/"/>
        <s v="jstests/ssl/libs/"/>
        <s v="jstests/ssl/"/>
        <s v="jstests/sslSpecial/"/>
        <s v="jstests/tool/"/>
        <s v="src/mongo/db/auth/"/>
        <s v="src/mongo/db/commands/"/>
        <s v="src/mongo/scripting/"/>
        <s v="src/mongo/shell/"/>
        <s v="src/mongo/"/>
        <s v="src/mongo/platform/"/>
        <s v="src/mongo/util/"/>
        <s v="src/mongo/util/net/"/>
        <s v="src/mongo/client/"/>
        <s v="src/mongo/bson/"/>
        <s v="src/mongo/db/stats/"/>
        <s v="src/mongo/s/"/>
        <s v="src/mongo/db/"/>
        <s v="src/mongo/dbtests/"/>
        <s v="src/mongo/tools/"/>
        <s v="src/mongo/base/"/>
        <s v="src/mongo/db/matcher/"/>
        <s v="src/mongo/db/pipeline/"/>
        <s v="src/mongo/db/repl/"/>
        <s v="src/mongo/db/structure/catalog/"/>
        <s v="src/mongo/dbtests/mock/"/>
        <s v="src/mongo/unittest/"/>
        <s v="src/mongo/util/concurrency/"/>
        <s v="src/mongo/stdx/"/>
        <s v="src/mongo/db/ops/"/>
        <s v="rpm/"/>
        <s v="src/third_party/v8-3.25/"/>
        <s v="src/third_party/"/>
        <s v="src/third_party/gperftools-2.2/src/gperftools/"/>
        <s v="src/third_party/gperftools-2.2/src/"/>
        <s v="src/third_party/gperftools-2.2/"/>
        <s v="src/third_party/gperftools-2.2/src/base/"/>
        <s v="src/third_party/gperftools-2.2/src/google/"/>
        <s v="src/third_party/gperftools-2.2/src/solaris/"/>
        <s v="src/third_party/gperftools-2.2/src/tests/"/>
        <s v="src/third_party/gperftools-2.2/src/third_party/"/>
        <s v="src/third_party/gperftools-2.2/src/windows/gperftools/"/>
        <s v="src/third_party/gperftools-2.2/src/windows/"/>
        <s v="jstests/core/"/>
        <s v="src/mongo/db/query/"/>
        <s v="src/mongo/db/exec/"/>
        <s v="jstests/noPassthroughWithMongod/"/>
        <s v="jstests/aggregation/extras/"/>
        <s v="jstests/libs/"/>
        <s v="jstests/noPassthrough/"/>
        <s v="jstests/slow1/"/>
        <s v="jstests/slow2/"/>
        <s v="src/mongo/db/index/"/>
        <s v="buildscripts/"/>
        <s v="jstests/disk/"/>
        <s v="jstests/dur/"/>
        <s v="jstests/gle/"/>
        <s v="jstests/misc/"/>
        <s v="jstests/quota/"/>
        <s v="jstests/repl/"/>
        <s v="src/mongo/db/catalog/"/>
        <s v="src/mongo/db/storage/mmap_v1/"/>
        <s v="src/mongo/db/structure/"/>
        <s v="src/mongo/db/geo/"/>
        <s v="src/mongo/db/structure/btree/"/>
        <s v="src/mongo/db/storage/"/>
        <s v="src/mongo/db/commands/write_commands/"/>
        <s v="src/mongo/s/write_ops/"/>
        <s v="src/mongo/db/fts/"/>
        <s v="src/mongo/s/commands/"/>
        <s v="src/mongo/bson/mutable/"/>
        <s v="src/mongo/bson/util/"/>
        <s v="src/mongo/client/examples/"/>
        <s v="src/mongo/dbtests/perf/"/>
        <s v="src/mongo/logger/"/>
        <s v="src/mongo/util/mongoutils/"/>
        <s v="src/mongo/util/options_parser/"/>
        <s v="src/third_party/s2/"/>
        <s v="src/mongo/db/sorter/"/>
        <s v="docs/"/>
        <s v="jstests/aggregation/"/>
        <s v="src/third_party/tz/"/>
        <s v="jstests/libs/config_files/"/>
        <s v="src/third_party/v8/"/>
      </sharedItems>
    </cacheField>
    <cacheField name="Total Lines of Code for Commit" numFmtId="0">
      <sharedItems containsBlank="1" containsMixedTypes="1" containsNumber="1" containsInteger="1" minValue="1" maxValue="65229"/>
    </cacheField>
    <cacheField name="LOC Per Component" numFmtId="0">
      <sharedItems containsBlank="1" containsMixedTypes="1" containsNumber="1" minValue="0" maxValue="25439.31" count="650">
        <e v="#VALUE!"/>
        <n v="0"/>
        <n v="2"/>
        <n v="1.86"/>
        <n v="148.80000000000001"/>
        <n v="12.09"/>
        <n v="99.51"/>
        <n v="35.339999999999996"/>
        <n v="134.85"/>
        <n v="9.3000000000000007"/>
        <n v="106.95"/>
        <n v="21.39"/>
        <n v="0.93"/>
        <n v="136.70999999999998"/>
        <n v="13.95"/>
        <n v="186.93"/>
        <n v="119.196"/>
        <n v="6.6779999999999999"/>
        <n v="280.83600000000001"/>
        <n v="66.816000000000003"/>
        <n v="50"/>
        <n v="6"/>
        <n v="42"/>
        <n v="447.44"/>
        <n v="5.3549999999999995"/>
        <n v="12"/>
        <n v="8"/>
        <n v="10"/>
        <n v="11"/>
        <n v="24.894000000000002"/>
        <n v="1.026"/>
        <n v="273.72800000000001"/>
        <n v="1.3160000000000001"/>
        <n v="223.64999999999998"/>
        <n v="1349.7749999999999"/>
        <n v="23.608000000000001"/>
        <n v="6.9160000000000004"/>
        <n v="5.72"/>
        <n v="15.651999999999999"/>
        <n v="273.42"/>
        <n v="2.5109999999999997"/>
        <n v="2.7120000000000002"/>
        <n v="31.188000000000002"/>
        <n v="35.256"/>
        <n v="36.160000000000004"/>
        <n v="8.1359999999999992"/>
        <n v="26.667999999999999"/>
        <n v="23.503999999999998"/>
        <n v="4.9719999999999995"/>
        <n v="126.10800000000002"/>
        <n v="9.4920000000000009"/>
        <n v="19.436"/>
        <n v="40.68"/>
        <n v="14.464"/>
        <n v="5.4240000000000004"/>
        <n v="24.408000000000001"/>
        <n v="72"/>
        <n v="970.221"/>
        <n v="6.8810000000000002"/>
        <n v="4.9050000000000002"/>
        <n v="7.41"/>
        <n v="2.67"/>
        <n v="15.948"/>
        <n v="2.0340000000000003"/>
        <n v="4"/>
        <n v="39"/>
        <n v="32"/>
        <n v="2.1280000000000001"/>
        <n v="3.7280000000000002"/>
        <n v="3.3319999999999999"/>
        <n v="179.928"/>
        <n v="558.94299999999998"/>
        <n v="89.131"/>
        <n v="20"/>
        <n v="13371.945"/>
        <n v="391.37400000000002"/>
        <n v="2087.328"/>
        <n v="8544.9989999999998"/>
        <n v="5805.3809999999994"/>
        <n v="260.916"/>
        <n v="9066.8310000000001"/>
        <n v="25439.31"/>
        <n v="31.344000000000001"/>
        <n v="16.607999999999997"/>
        <n v="3"/>
        <n v="79"/>
        <n v="4.6020000000000003"/>
        <n v="1518.66"/>
        <n v="9.2040000000000006"/>
        <n v="9.3119999999999994"/>
        <n v="812.47199999999998"/>
        <n v="1413.096"/>
        <n v="86.135999999999996"/>
        <n v="43"/>
        <n v="9"/>
        <n v="17.934000000000001"/>
        <n v="3.0449999999999999"/>
        <n v="17"/>
        <n v="1.3080000000000001"/>
        <n v="8.5020000000000007"/>
        <n v="16.131999999999998"/>
        <n v="5.45"/>
        <n v="3.27"/>
        <n v="10.246"/>
        <n v="3.9239999999999995"/>
        <n v="5.0140000000000002"/>
        <n v="8.9380000000000006"/>
        <n v="4.3600000000000003"/>
        <n v="145.624"/>
        <n v="1.377"/>
        <n v="9.9450000000000003"/>
        <n v="30.09"/>
        <n v="1.0710000000000002"/>
        <n v="3.5700000000000003"/>
        <n v="4.7430000000000003"/>
        <n v="225.654"/>
        <n v="37.082999999999998"/>
        <n v="859"/>
        <n v="44.774000000000001"/>
        <n v="16.164999999999999"/>
        <n v="48"/>
        <n v="5.3280000000000003"/>
        <n v="14.651999999999999"/>
        <n v="644.68799999999999"/>
        <n v="955.95499999999993"/>
        <n v="24.024000000000001"/>
        <n v="20.02"/>
        <n v="5.3339999999999996"/>
        <n v="1.6589999999999998"/>
        <n v="5.3120000000000003"/>
        <n v="15.272"/>
        <n v="642.75199999999995"/>
        <n v="157"/>
        <n v="16.080000000000002"/>
        <n v="23.88"/>
        <n v="17.525000000000002"/>
        <n v="150.71499999999997"/>
        <n v="56.08"/>
        <n v="112.16"/>
        <n v="424.10499999999996"/>
        <n v="63.089999999999996"/>
        <n v="7.01"/>
        <n v="1009.4399999999999"/>
        <n v="988.40999999999985"/>
        <n v="31.544999999999998"/>
        <n v="210.29999999999998"/>
        <n v="21.03"/>
        <n v="87.625"/>
        <n v="10.515000000000001"/>
        <n v="217.31"/>
        <n v="24.535"/>
        <n v="3.5049999999999999"/>
        <n v="140"/>
        <n v="64.063999999999993"/>
        <n v="23.848000000000003"/>
        <n v="52"/>
        <n v="62.097999999999999"/>
        <n v="4.2700000000000005"/>
        <n v="30.744"/>
        <n v="20.252000000000002"/>
        <n v="4.3919999999999995"/>
        <n v="121.26"/>
        <n v="3.6659999999999999"/>
        <n v="1.1280000000000001"/>
        <n v="3.948"/>
        <n v="0.28200000000000003"/>
        <n v="12.407999999999999"/>
        <n v="133.386"/>
        <n v="6.4079999999999995"/>
        <n v="2.5829999999999997"/>
        <n v="6.2519999999999998"/>
        <n v="1015.95"/>
        <n v="3.1259999999999999"/>
        <n v="65.646000000000001"/>
        <n v="96.906000000000006"/>
        <n v="434.51400000000007"/>
        <n v="1097.2259999999999"/>
        <n v="259.45800000000003"/>
        <n v="84.402000000000001"/>
        <n v="25.007999999999999"/>
        <n v="54.858999999999995"/>
        <n v="9.6810000000000009"/>
        <n v="281.67099999999999"/>
        <n v="48.866"/>
        <n v="64.540000000000006"/>
        <n v="37"/>
        <n v="30.966000000000001"/>
        <n v="4.4459999999999997"/>
        <n v="3.5489999999999999"/>
        <n v="5"/>
        <n v="99"/>
        <n v="22.72"/>
        <n v="6.1440000000000001"/>
        <n v="31.36"/>
        <n v="3.6480000000000001"/>
        <n v="43.78"/>
        <n v="7.5619999999999994"/>
        <n v="4.1790000000000003"/>
        <n v="120.196"/>
        <n v="22.885000000000002"/>
        <n v="0.72599999999999998"/>
        <n v="32.241"/>
        <n v="5.94"/>
        <n v="488.565"/>
        <n v="127"/>
        <n v="14.11"/>
        <n v="8.16"/>
        <n v="11.662000000000001"/>
        <n v="2.718"/>
        <n v="416.30700000000002"/>
        <n v="8.1539999999999999"/>
        <n v="14.042999999999999"/>
        <n v="5.4359999999999999"/>
        <n v="34.647999999999996"/>
        <n v="37.576000000000001"/>
        <n v="114.19200000000001"/>
        <n v="17.811999999999998"/>
        <n v="39.283999999999999"/>
        <n v="5.8239999999999998"/>
        <n v="12.824"/>
        <n v="3.528"/>
        <n v="5.7679999999999998"/>
        <n v="7.92"/>
        <n v="24.624000000000002"/>
        <n v="14.4"/>
        <n v="24.911999999999999"/>
        <n v="4.9800000000000004"/>
        <n v="15"/>
        <n v="41.731000000000002"/>
        <n v="728.13400000000001"/>
        <n v="594.30700000000002"/>
        <n v="1.4390000000000001"/>
        <n v="15.828999999999999"/>
        <n v="50.365000000000002"/>
        <n v="3.4309999999999996"/>
        <n v="11.515000000000001"/>
        <n v="29.280999999999999"/>
        <n v="2.6790000000000003"/>
        <n v="1.2779999999999998"/>
        <n v="6.1380000000000008"/>
        <n v="4.6260000000000003"/>
        <n v="5.9220000000000006"/>
        <n v="140.06700000000001"/>
        <n v="56.735999999999997"/>
        <n v="64.704000000000008"/>
        <n v="118.28699999999999"/>
        <n v="153.672"/>
        <n v="581.25099999999998"/>
        <n v="1.1659999999999999"/>
        <n v="1"/>
        <n v="10.57"/>
        <n v="3.4159999999999999"/>
        <n v="74.555999999999997"/>
        <n v="1.3679999999999999"/>
        <n v="7.6580000000000004"/>
        <n v="3.5979999999999999"/>
        <n v="24"/>
        <n v="7.5740000000000007"/>
        <n v="3.6539999999999999"/>
        <n v="15.04"/>
        <n v="5.12"/>
        <n v="16.64"/>
        <n v="1.6"/>
        <n v="16.8"/>
        <n v="57.12"/>
        <n v="40.799999999999997"/>
        <n v="4.6400000000000006"/>
        <n v="1.44"/>
        <n v="132.696"/>
        <n v="158.01300000000001"/>
        <n v="36.872999999999998"/>
        <n v="97.766999999999996"/>
        <n v="18.053999999999998"/>
        <n v="25.584"/>
        <n v="502.94400000000002"/>
        <n v="19.968"/>
        <n v="13.728"/>
        <n v="60.527999999999999"/>
        <n v="62.31"/>
        <n v="339.28800000000001"/>
        <n v="1452"/>
        <n v="627.87599999999998"/>
        <n v="341.322"/>
        <n v="6.8460000000000001"/>
        <n v="45"/>
        <n v="2.1760000000000002"/>
        <n v="12.171999999999999"/>
        <n v="3.468"/>
        <n v="6.5960000000000001"/>
        <n v="28.695999999999998"/>
        <n v="12.443999999999999"/>
        <n v="2.2440000000000002"/>
        <n v="4.2560000000000002"/>
        <n v="6.6879999999999997"/>
        <n v="6.08"/>
        <n v="3.04"/>
        <n v="35.264000000000003"/>
        <n v="24.928000000000001"/>
        <n v="55.936"/>
        <n v="108.83199999999999"/>
        <n v="162.94400000000002"/>
        <n v="194.56"/>
        <n v="1.8240000000000001"/>
        <n v="2.7960000000000003"/>
        <n v="1.3980000000000001"/>
        <n v="671.73899999999992"/>
        <n v="20.271000000000001"/>
        <n v="0.69900000000000007"/>
        <n v="36.696000000000005"/>
        <n v="1.1120000000000001"/>
        <n v="6.1159999999999997"/>
        <n v="2.7800000000000002"/>
        <n v="32.803999999999995"/>
        <n v="13.343999999999999"/>
        <n v="252.98000000000002"/>
        <n v="51.707999999999998"/>
        <n v="107.864"/>
        <n v="7.2279999999999998"/>
        <n v="8.0220000000000002"/>
        <n v="251.35599999999999"/>
        <n v="29.413999999999998"/>
        <n v="2.6739999999999999"/>
        <n v="64.176000000000002"/>
        <n v="21.391999999999999"/>
        <n v="5.3479999999999999"/>
        <n v="149.744"/>
        <n v="133.70000000000002"/>
        <n v="106.96000000000001"/>
        <n v="165.78800000000001"/>
        <n v="342.27199999999999"/>
        <n v="569.56200000000001"/>
        <n v="98.937999999999988"/>
        <n v="16.044"/>
        <n v="288.79199999999997"/>
        <n v="55"/>
        <n v="164.43899999999999"/>
        <n v="196.38300000000001"/>
        <n v="1.452"/>
        <n v="68.016000000000005"/>
        <n v="87.827999999999989"/>
        <n v="0.69300000000000006"/>
        <n v="2.7720000000000002"/>
        <n v="37.421999999999997"/>
        <n v="8.3160000000000007"/>
        <n v="13.167"/>
        <n v="135.828"/>
        <n v="305.613"/>
        <n v="98.405999999999992"/>
        <n v="69.993000000000009"/>
        <n v="1041.6500000000001"/>
        <n v="414.15000000000003"/>
        <n v="200.8"/>
        <n v="627.5"/>
        <n v="25.1"/>
        <n v="1016.5500000000001"/>
        <n v="715.35"/>
        <n v="50.2"/>
        <n v="87.850000000000009"/>
        <n v="502"/>
        <n v="238.45"/>
        <n v="991.45"/>
        <n v="891.05"/>
        <n v="175.70000000000002"/>
        <n v="351.40000000000003"/>
        <n v="288.64999999999998"/>
        <n v="112.94999999999999"/>
        <n v="652.6"/>
        <n v="464.34999999999997"/>
        <n v="2761"/>
        <n v="56"/>
        <n v="51.3"/>
        <n v="2.6459999999999999"/>
        <n v="21"/>
        <n v="44"/>
        <n v="429.95699999999999"/>
        <n v="19.393000000000001"/>
        <n v="19.866"/>
        <n v="2.3650000000000002"/>
        <n v="31"/>
        <n v="76"/>
        <n v="13"/>
        <n v="329.6"/>
        <n v="70.86399999999999"/>
        <n v="6.5920000000000005"/>
        <n v="337.84"/>
        <n v="1.6480000000000001"/>
        <n v="11.536"/>
        <n v="4.944"/>
        <n v="77.456000000000003"/>
        <n v="271.92"/>
        <n v="430.12800000000004"/>
        <n v="75.807999999999993"/>
        <n v="8.24"/>
        <n v="794.24"/>
        <n v="64.531999999999996"/>
        <n v="24.82"/>
        <n v="585.75199999999995"/>
        <n v="9.9280000000000008"/>
        <n v="4.9640000000000004"/>
        <n v="69.495999999999995"/>
        <n v="305.286"/>
        <n v="392.15600000000001"/>
        <n v="32.265999999999998"/>
        <n v="166.29400000000001"/>
        <n v="7.4459999999999997"/>
        <n v="165.798"/>
        <n v="17.018999999999998"/>
        <n v="2.774"/>
        <n v="70.152999999999992"/>
        <n v="4.6319999999999997"/>
        <n v="2779.2"/>
        <n v="1838.904"/>
        <n v="71.06"/>
        <n v="3.91"/>
        <n v="1.274"/>
        <n v="3.8220000000000001"/>
        <n v="114.66"/>
        <n v="44.59"/>
        <n v="16.561999999999998"/>
        <n v="319.774"/>
        <n v="31.85"/>
        <n v="48.411999999999999"/>
        <n v="329.96600000000001"/>
        <n v="104.468"/>
        <n v="68.795999999999992"/>
        <n v="165.62"/>
        <n v="7.6440000000000001"/>
        <n v="6.37"/>
        <n v="2.2080000000000002"/>
        <n v="13.984"/>
        <n v="161"/>
        <n v="6.44"/>
        <n v="111.15600000000001"/>
        <n v="240.72000000000003"/>
        <n v="1.4159999999999999"/>
        <n v="13.321"/>
        <n v="5.0170000000000003"/>
        <n v="9.6880000000000006"/>
        <n v="2.0760000000000001"/>
        <n v="35.984000000000002"/>
        <n v="2.7680000000000002"/>
        <n v="59.511999999999993"/>
        <n v="37.195"/>
        <n v="6.5739999999999998"/>
        <n v="13.790000000000001"/>
        <n v="21.175000000000001"/>
        <n v="55.427999999999997"/>
        <n v="37.478999999999999"/>
        <n v="32.256"/>
        <n v="7.1680000000000001"/>
        <n v="43.008000000000003"/>
        <n v="573.44000000000005"/>
        <n v="57.344000000000001"/>
        <n v="86.016000000000005"/>
        <n v="53.76"/>
        <n v="75.26400000000001"/>
        <n v="35.840000000000003"/>
        <n v="100.352"/>
        <n v="10.752000000000001"/>
        <n v="204.28800000000001"/>
        <n v="243.71200000000002"/>
        <n v="132.608"/>
        <n v="17.920000000000002"/>
        <n v="451.584"/>
        <n v="21.504000000000001"/>
        <n v="3.5840000000000001"/>
        <n v="14.336"/>
        <n v="709.63200000000006"/>
        <n v="68.096000000000004"/>
        <n v="39.423999999999999"/>
        <n v="25.088000000000001"/>
        <n v="139.77600000000001"/>
        <n v="2.988"/>
        <n v="184"/>
        <n v="1.633"/>
        <n v="0.78099999999999992"/>
        <n v="3.3370000000000002"/>
        <n v="2.4850000000000003"/>
        <n v="46.576000000000001"/>
        <n v="13.348000000000001"/>
        <n v="58.72"/>
        <n v="0.96"/>
        <n v="11.68"/>
        <n v="7.2799999999999994"/>
        <n v="1.2"/>
        <n v="11.218999999999999"/>
        <n v="58.684000000000005"/>
        <n v="2.589"/>
        <n v="160.518"/>
        <n v="0.86299999999999999"/>
        <n v="1.726"/>
        <n v="20.712"/>
        <n v="100.108"/>
        <n v="170.011"/>
        <n v="270.11900000000003"/>
        <n v="49.191000000000003"/>
        <n v="7.7669999999999995"/>
        <n v="17.577000000000002"/>
        <n v="10.974"/>
        <n v="17.670000000000002"/>
        <n v="6.3240000000000007"/>
        <n v="3.3479999999999999"/>
        <n v="36.828000000000003"/>
        <n v="8.1440000000000001"/>
        <n v="7.84"/>
        <n v="8.66"/>
        <n v="1.33"/>
        <n v="7"/>
        <n v="23.855999999999998"/>
        <n v="18.102"/>
        <n v="6.9159999999999995"/>
        <n v="4.7320000000000002"/>
        <n v="147.42000000000002"/>
        <n v="98.28"/>
        <n v="104.83199999999999"/>
        <n v="0.72799999999999998"/>
        <n v="14.975999999999999"/>
        <n v="10.367999999999999"/>
        <n v="104.256"/>
        <n v="151.488"/>
        <n v="292.608"/>
        <n v="0.57600000000000007"/>
        <n v="18"/>
        <n v="1.71"/>
        <n v="567.72"/>
        <n v="283"/>
        <n v="58"/>
        <n v="183"/>
        <n v="1.3260000000000001"/>
        <n v="123.31800000000001"/>
        <n v="1.768"/>
        <n v="2.21"/>
        <n v="33.591999999999999"/>
        <n v="107.848"/>
        <n v="8.3979999999999997"/>
        <n v="157.79399999999998"/>
        <n v="87.811999999999998"/>
        <n v="168.054"/>
        <n v="18.167999999999999"/>
        <n v="9.0839999999999996"/>
        <n v="3.028"/>
        <n v="11.355"/>
        <n v="383.79899999999998"/>
        <n v="6.056"/>
        <n v="65.10199999999999"/>
        <n v="54"/>
        <n v="357"/>
        <n v="588"/>
        <n v="7.8659999999999997"/>
        <n v="11.114999999999998"/>
        <n v="1.228"/>
        <n v="261.56400000000002"/>
        <n v="350.59399999999999"/>
        <n v="5.3000000000000007"/>
        <n v="4.6899999999999995"/>
        <n v="14"/>
        <n v="158"/>
        <n v="16.132000000000001"/>
        <n v="57.794000000000004"/>
        <n v="20.938000000000002"/>
        <n v="13.718"/>
        <n v="79.42"/>
        <n v="2.8879999999999999"/>
        <n v="18.771999999999998"/>
        <n v="3.61"/>
        <n v="159.56200000000001"/>
        <n v="267.14"/>
        <n v="96.02600000000001"/>
        <n v="33.211999999999996"/>
        <n v="0.72199999999999998"/>
        <n v="692"/>
        <n v="21.99"/>
        <n v="14.66"/>
        <n v="132.673"/>
        <n v="2.9319999999999999"/>
        <n v="22.722999999999999"/>
        <n v="3.665"/>
        <n v="94.557000000000002"/>
        <n v="293.2"/>
        <n v="76.231999999999999"/>
        <n v="43.98"/>
        <n v="0.73299999999999998"/>
        <n v="303"/>
        <n v="1745.2529999999999"/>
        <n v="30"/>
        <n v="144"/>
        <n v="735"/>
        <n v="108"/>
        <n v="22"/>
        <n v="304.77600000000001"/>
        <n v="0.91800000000000004"/>
        <n v="87"/>
        <n v="560.41800000000001"/>
        <n v="5.7039999999999997"/>
        <n v="844.19200000000001"/>
        <n v="12.834"/>
        <n v="36"/>
        <n v="25"/>
        <n v="28"/>
        <n v="86.106000000000009"/>
        <n v="1.27"/>
        <n v="88.137999999999991"/>
        <n v="77.724000000000004"/>
        <n v="2.4039999999999999"/>
        <n v="1.5920000000000001"/>
        <n v="13.968"/>
        <n v="3.3600000000000003"/>
        <n v="5.46"/>
        <n v="1024"/>
        <n v="40.220999999999997"/>
        <n v="31.282999999999998"/>
        <n v="9.3739999999999988"/>
        <n v="7.4120000000000008"/>
        <n v="20.492000000000001"/>
        <n v="589.78499999999997"/>
        <n v="4.3049999999999997"/>
        <n v="825.12499999999989"/>
        <n v="12.914999999999999"/>
        <n v="23.638000000000002"/>
        <n v="6.9430000000000005"/>
        <n v="5.7240000000000002"/>
        <n v="16.588999999999999"/>
        <n v="2.6250000000000004"/>
        <n v="38.25"/>
        <n v="34.050000000000004"/>
        <n v="51.170999999999999"/>
        <n v="0.77700000000000002"/>
        <n v="58.830000000000005"/>
        <n v="19.04"/>
        <n v="21.76"/>
        <n v="42.84"/>
        <n v="10.88"/>
        <n v="0.68"/>
        <n v="101.32"/>
        <n v="4.08"/>
        <n v="31.28"/>
        <n v="223.72"/>
        <n v="26.52"/>
        <n v="174.76"/>
        <n v="2729.5810000000001"/>
        <n v="3149.9720000000002"/>
        <n v="29.605"/>
        <n v="52.323999999999998"/>
        <n v="118.038"/>
        <n v="35.226000000000006"/>
        <n v="36.49"/>
        <n v="2.173"/>
        <n v="2.2960000000000003"/>
        <n v="1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2">
  <r>
    <x v="0"/>
    <m/>
    <m/>
    <x v="0"/>
    <s v="Total Lines of Code for Commit"/>
    <x v="0"/>
  </r>
  <r>
    <x v="0"/>
    <s v="b804cb4dba4909e328611577bcd410712815aba8"/>
    <m/>
    <x v="0"/>
    <n v="2"/>
    <x v="1"/>
  </r>
  <r>
    <x v="0"/>
    <m/>
    <m/>
    <x v="0"/>
    <n v="2"/>
    <x v="1"/>
  </r>
  <r>
    <x v="0"/>
    <m/>
    <n v="1"/>
    <x v="1"/>
    <n v="2"/>
    <x v="2"/>
  </r>
  <r>
    <x v="0"/>
    <m/>
    <m/>
    <x v="0"/>
    <n v="2"/>
    <x v="1"/>
  </r>
  <r>
    <x v="0"/>
    <s v="1b4b52a9d413e145478a303b63ab760894938c80"/>
    <m/>
    <x v="0"/>
    <n v="930"/>
    <x v="1"/>
  </r>
  <r>
    <x v="0"/>
    <m/>
    <m/>
    <x v="0"/>
    <n v="930"/>
    <x v="1"/>
  </r>
  <r>
    <x v="0"/>
    <m/>
    <n v="2E-3"/>
    <x v="2"/>
    <n v="930"/>
    <x v="3"/>
  </r>
  <r>
    <x v="0"/>
    <m/>
    <n v="0.16"/>
    <x v="3"/>
    <n v="930"/>
    <x v="4"/>
  </r>
  <r>
    <x v="0"/>
    <m/>
    <n v="1.2999999999999999E-2"/>
    <x v="4"/>
    <n v="930"/>
    <x v="5"/>
  </r>
  <r>
    <x v="0"/>
    <m/>
    <n v="0.107"/>
    <x v="5"/>
    <n v="930"/>
    <x v="6"/>
  </r>
  <r>
    <x v="0"/>
    <m/>
    <n v="3.7999999999999999E-2"/>
    <x v="6"/>
    <n v="930"/>
    <x v="7"/>
  </r>
  <r>
    <x v="0"/>
    <m/>
    <n v="1.2999999999999999E-2"/>
    <x v="7"/>
    <n v="930"/>
    <x v="5"/>
  </r>
  <r>
    <x v="0"/>
    <m/>
    <n v="0.14499999999999999"/>
    <x v="1"/>
    <n v="930"/>
    <x v="8"/>
  </r>
  <r>
    <x v="0"/>
    <m/>
    <n v="0.01"/>
    <x v="8"/>
    <n v="930"/>
    <x v="9"/>
  </r>
  <r>
    <x v="0"/>
    <m/>
    <n v="0.115"/>
    <x v="9"/>
    <n v="930"/>
    <x v="10"/>
  </r>
  <r>
    <x v="0"/>
    <m/>
    <n v="2.3E-2"/>
    <x v="10"/>
    <n v="930"/>
    <x v="11"/>
  </r>
  <r>
    <x v="0"/>
    <m/>
    <n v="1E-3"/>
    <x v="11"/>
    <n v="930"/>
    <x v="12"/>
  </r>
  <r>
    <x v="0"/>
    <m/>
    <n v="0.14699999999999999"/>
    <x v="12"/>
    <n v="930"/>
    <x v="13"/>
  </r>
  <r>
    <x v="0"/>
    <m/>
    <n v="1.4999999999999999E-2"/>
    <x v="13"/>
    <n v="930"/>
    <x v="14"/>
  </r>
  <r>
    <x v="0"/>
    <m/>
    <n v="2E-3"/>
    <x v="14"/>
    <n v="930"/>
    <x v="3"/>
  </r>
  <r>
    <x v="0"/>
    <m/>
    <n v="0.20100000000000001"/>
    <x v="15"/>
    <n v="930"/>
    <x v="15"/>
  </r>
  <r>
    <x v="0"/>
    <m/>
    <n v="1E-3"/>
    <x v="16"/>
    <n v="930"/>
    <x v="12"/>
  </r>
  <r>
    <x v="0"/>
    <m/>
    <m/>
    <x v="0"/>
    <n v="930"/>
    <x v="1"/>
  </r>
  <r>
    <x v="0"/>
    <s v="b1e42ae09dbcf45e5b35b787743bb183930b20a9"/>
    <m/>
    <x v="0"/>
    <n v="126"/>
    <x v="1"/>
  </r>
  <r>
    <x v="0"/>
    <m/>
    <m/>
    <x v="0"/>
    <n v="126"/>
    <x v="1"/>
  </r>
  <r>
    <x v="0"/>
    <m/>
    <n v="0.94599999999999995"/>
    <x v="11"/>
    <n v="126"/>
    <x v="16"/>
  </r>
  <r>
    <x v="0"/>
    <m/>
    <n v="5.2999999999999999E-2"/>
    <x v="12"/>
    <n v="126"/>
    <x v="17"/>
  </r>
  <r>
    <x v="1"/>
    <m/>
    <m/>
    <x v="0"/>
    <n v="126"/>
    <x v="1"/>
  </r>
  <r>
    <x v="1"/>
    <s v="01537e280a2f7bb50ea45ee1f9f34db3ec4c00e8"/>
    <m/>
    <x v="0"/>
    <n v="348"/>
    <x v="1"/>
  </r>
  <r>
    <x v="1"/>
    <m/>
    <m/>
    <x v="0"/>
    <n v="348"/>
    <x v="1"/>
  </r>
  <r>
    <x v="1"/>
    <m/>
    <n v="0.80700000000000005"/>
    <x v="12"/>
    <n v="348"/>
    <x v="18"/>
  </r>
  <r>
    <x v="1"/>
    <m/>
    <n v="0.192"/>
    <x v="13"/>
    <n v="348"/>
    <x v="19"/>
  </r>
  <r>
    <x v="1"/>
    <m/>
    <m/>
    <x v="0"/>
    <n v="348"/>
    <x v="1"/>
  </r>
  <r>
    <x v="1"/>
    <s v="81967a2dce1898d1f03938f0b5c27b8a37873877"/>
    <m/>
    <x v="0"/>
    <n v="50"/>
    <x v="1"/>
  </r>
  <r>
    <x v="1"/>
    <m/>
    <m/>
    <x v="0"/>
    <n v="50"/>
    <x v="1"/>
  </r>
  <r>
    <x v="1"/>
    <m/>
    <n v="1"/>
    <x v="13"/>
    <n v="50"/>
    <x v="20"/>
  </r>
  <r>
    <x v="2"/>
    <m/>
    <m/>
    <x v="0"/>
    <n v="50"/>
    <x v="1"/>
  </r>
  <r>
    <x v="2"/>
    <s v="81967a2dce1898d1f03938f0b5c27b8a37873877"/>
    <m/>
    <x v="0"/>
    <n v="50"/>
    <x v="1"/>
  </r>
  <r>
    <x v="2"/>
    <m/>
    <m/>
    <x v="0"/>
    <n v="50"/>
    <x v="1"/>
  </r>
  <r>
    <x v="2"/>
    <m/>
    <n v="1"/>
    <x v="13"/>
    <n v="50"/>
    <x v="20"/>
  </r>
  <r>
    <x v="3"/>
    <m/>
    <m/>
    <x v="0"/>
    <n v="50"/>
    <x v="1"/>
  </r>
  <r>
    <x v="3"/>
    <s v="2bff086f3290a662736330a0c03c988a70411ebc"/>
    <m/>
    <x v="0"/>
    <n v="6"/>
    <x v="1"/>
  </r>
  <r>
    <x v="3"/>
    <m/>
    <m/>
    <x v="0"/>
    <n v="6"/>
    <x v="1"/>
  </r>
  <r>
    <x v="3"/>
    <m/>
    <n v="1"/>
    <x v="17"/>
    <n v="6"/>
    <x v="21"/>
  </r>
  <r>
    <x v="3"/>
    <m/>
    <m/>
    <x v="0"/>
    <n v="6"/>
    <x v="1"/>
  </r>
  <r>
    <x v="3"/>
    <s v="87b350a0eeafb6a7933e9be3ffc453b690741653"/>
    <m/>
    <x v="0"/>
    <n v="42"/>
    <x v="1"/>
  </r>
  <r>
    <x v="3"/>
    <m/>
    <m/>
    <x v="0"/>
    <n v="42"/>
    <x v="1"/>
  </r>
  <r>
    <x v="3"/>
    <m/>
    <n v="1"/>
    <x v="17"/>
    <n v="42"/>
    <x v="22"/>
  </r>
  <r>
    <x v="3"/>
    <m/>
    <m/>
    <x v="0"/>
    <n v="42"/>
    <x v="1"/>
  </r>
  <r>
    <x v="3"/>
    <s v="3c202ac893db05e2486efd4a384c6bb49f01831f"/>
    <m/>
    <x v="0"/>
    <n v="595"/>
    <x v="1"/>
  </r>
  <r>
    <x v="3"/>
    <m/>
    <m/>
    <x v="0"/>
    <n v="595"/>
    <x v="1"/>
  </r>
  <r>
    <x v="3"/>
    <m/>
    <n v="0.752"/>
    <x v="17"/>
    <n v="595"/>
    <x v="23"/>
  </r>
  <r>
    <x v="3"/>
    <m/>
    <n v="8.9999999999999993E-3"/>
    <x v="18"/>
    <n v="595"/>
    <x v="24"/>
  </r>
  <r>
    <x v="3"/>
    <m/>
    <m/>
    <x v="0"/>
    <n v="595"/>
    <x v="1"/>
  </r>
  <r>
    <x v="3"/>
    <s v="ab600c4056f13ee7dc49899bd76be4a8898b3360"/>
    <m/>
    <x v="0"/>
    <n v="12"/>
    <x v="1"/>
  </r>
  <r>
    <x v="3"/>
    <m/>
    <m/>
    <x v="0"/>
    <n v="12"/>
    <x v="1"/>
  </r>
  <r>
    <x v="3"/>
    <m/>
    <n v="1"/>
    <x v="19"/>
    <n v="12"/>
    <x v="25"/>
  </r>
  <r>
    <x v="3"/>
    <m/>
    <m/>
    <x v="0"/>
    <n v="12"/>
    <x v="1"/>
  </r>
  <r>
    <x v="3"/>
    <s v="5b3f117641dee72eac36f2d86f16aef3ad6f33a7"/>
    <m/>
    <x v="0"/>
    <n v="8"/>
    <x v="1"/>
  </r>
  <r>
    <x v="3"/>
    <m/>
    <m/>
    <x v="0"/>
    <n v="8"/>
    <x v="1"/>
  </r>
  <r>
    <x v="3"/>
    <m/>
    <n v="1"/>
    <x v="19"/>
    <n v="8"/>
    <x v="26"/>
  </r>
  <r>
    <x v="3"/>
    <m/>
    <m/>
    <x v="0"/>
    <n v="8"/>
    <x v="1"/>
  </r>
  <r>
    <x v="3"/>
    <s v="84cb300c5315a88782fe841c2e47e902190a36b9"/>
    <m/>
    <x v="0"/>
    <n v="10"/>
    <x v="1"/>
  </r>
  <r>
    <x v="3"/>
    <m/>
    <m/>
    <x v="0"/>
    <n v="10"/>
    <x v="1"/>
  </r>
  <r>
    <x v="3"/>
    <m/>
    <n v="1"/>
    <x v="20"/>
    <n v="10"/>
    <x v="27"/>
  </r>
  <r>
    <x v="3"/>
    <m/>
    <m/>
    <x v="0"/>
    <n v="10"/>
    <x v="1"/>
  </r>
  <r>
    <x v="3"/>
    <s v="545d8d8420d7cf7f25514cf8b2ec1cabfbda6747"/>
    <m/>
    <x v="0"/>
    <n v="11"/>
    <x v="1"/>
  </r>
  <r>
    <x v="3"/>
    <m/>
    <m/>
    <x v="0"/>
    <n v="11"/>
    <x v="1"/>
  </r>
  <r>
    <x v="3"/>
    <m/>
    <n v="1"/>
    <x v="20"/>
    <n v="11"/>
    <x v="28"/>
  </r>
  <r>
    <x v="3"/>
    <m/>
    <m/>
    <x v="0"/>
    <n v="11"/>
    <x v="1"/>
  </r>
  <r>
    <x v="3"/>
    <s v="41d8623717159868eb952ae44cde8f8d3d1e6b52"/>
    <m/>
    <x v="0"/>
    <n v="8"/>
    <x v="1"/>
  </r>
  <r>
    <x v="3"/>
    <m/>
    <m/>
    <x v="0"/>
    <n v="8"/>
    <x v="1"/>
  </r>
  <r>
    <x v="3"/>
    <m/>
    <n v="1"/>
    <x v="21"/>
    <n v="8"/>
    <x v="26"/>
  </r>
  <r>
    <x v="3"/>
    <m/>
    <m/>
    <x v="0"/>
    <n v="8"/>
    <x v="1"/>
  </r>
  <r>
    <x v="3"/>
    <s v="ed505aa5f1d386eb8f4109e3506345e98b798049"/>
    <m/>
    <x v="0"/>
    <n v="27"/>
    <x v="1"/>
  </r>
  <r>
    <x v="3"/>
    <m/>
    <m/>
    <x v="0"/>
    <n v="27"/>
    <x v="1"/>
  </r>
  <r>
    <x v="3"/>
    <m/>
    <n v="0.92200000000000004"/>
    <x v="21"/>
    <n v="27"/>
    <x v="29"/>
  </r>
  <r>
    <x v="3"/>
    <m/>
    <n v="3.7999999999999999E-2"/>
    <x v="22"/>
    <n v="27"/>
    <x v="30"/>
  </r>
  <r>
    <x v="3"/>
    <m/>
    <n v="3.7999999999999999E-2"/>
    <x v="23"/>
    <n v="27"/>
    <x v="30"/>
  </r>
  <r>
    <x v="3"/>
    <m/>
    <m/>
    <x v="0"/>
    <n v="27"/>
    <x v="1"/>
  </r>
  <r>
    <x v="3"/>
    <s v="1134c0d1fc3dcbde6a457ecd55de1697d7a13f97"/>
    <m/>
    <x v="0"/>
    <n v="329"/>
    <x v="1"/>
  </r>
  <r>
    <x v="3"/>
    <m/>
    <m/>
    <x v="0"/>
    <n v="329"/>
    <x v="1"/>
  </r>
  <r>
    <x v="3"/>
    <m/>
    <n v="0.83199999999999996"/>
    <x v="17"/>
    <n v="329"/>
    <x v="31"/>
  </r>
  <r>
    <x v="3"/>
    <m/>
    <n v="4.0000000000000001E-3"/>
    <x v="18"/>
    <n v="329"/>
    <x v="32"/>
  </r>
  <r>
    <x v="4"/>
    <m/>
    <m/>
    <x v="0"/>
    <n v="329"/>
    <x v="1"/>
  </r>
  <r>
    <x v="4"/>
    <s v="26211a7bfae928ded0ff30f6f974ff79f686f002"/>
    <m/>
    <x v="0"/>
    <n v="1575"/>
    <x v="1"/>
  </r>
  <r>
    <x v="4"/>
    <m/>
    <m/>
    <x v="0"/>
    <n v="1575"/>
    <x v="1"/>
  </r>
  <r>
    <x v="4"/>
    <m/>
    <n v="0.14199999999999999"/>
    <x v="6"/>
    <n v="1575"/>
    <x v="33"/>
  </r>
  <r>
    <x v="4"/>
    <m/>
    <n v="0.85699999999999998"/>
    <x v="12"/>
    <n v="1575"/>
    <x v="34"/>
  </r>
  <r>
    <x v="4"/>
    <m/>
    <m/>
    <x v="0"/>
    <n v="1575"/>
    <x v="1"/>
  </r>
  <r>
    <x v="4"/>
    <s v="8b4103f6346e8bb4141925b53e397a6618dd8bad"/>
    <m/>
    <x v="0"/>
    <n v="2"/>
    <x v="1"/>
  </r>
  <r>
    <x v="4"/>
    <m/>
    <m/>
    <x v="0"/>
    <n v="2"/>
    <x v="1"/>
  </r>
  <r>
    <x v="4"/>
    <m/>
    <n v="1"/>
    <x v="16"/>
    <n v="2"/>
    <x v="2"/>
  </r>
  <r>
    <x v="4"/>
    <m/>
    <m/>
    <x v="0"/>
    <n v="2"/>
    <x v="1"/>
  </r>
  <r>
    <x v="4"/>
    <s v="6fea6df0f8065bfa28fa17f94a5150482ed780da"/>
    <m/>
    <x v="0"/>
    <n v="11"/>
    <x v="1"/>
  </r>
  <r>
    <x v="4"/>
    <m/>
    <m/>
    <x v="0"/>
    <n v="11"/>
    <x v="1"/>
  </r>
  <r>
    <x v="4"/>
    <m/>
    <n v="1"/>
    <x v="17"/>
    <n v="11"/>
    <x v="28"/>
  </r>
  <r>
    <x v="4"/>
    <m/>
    <m/>
    <x v="0"/>
    <n v="11"/>
    <x v="1"/>
  </r>
  <r>
    <x v="4"/>
    <s v="47de28a936dd9d8081089d3e761c2ce74c1ad19f"/>
    <m/>
    <x v="0"/>
    <n v="52"/>
    <x v="1"/>
  </r>
  <r>
    <x v="4"/>
    <m/>
    <m/>
    <x v="0"/>
    <n v="52"/>
    <x v="1"/>
  </r>
  <r>
    <x v="4"/>
    <m/>
    <n v="0.45400000000000001"/>
    <x v="24"/>
    <n v="52"/>
    <x v="35"/>
  </r>
  <r>
    <x v="4"/>
    <m/>
    <n v="0.13300000000000001"/>
    <x v="25"/>
    <n v="52"/>
    <x v="36"/>
  </r>
  <r>
    <x v="4"/>
    <m/>
    <n v="0.11"/>
    <x v="26"/>
    <n v="52"/>
    <x v="37"/>
  </r>
  <r>
    <x v="4"/>
    <m/>
    <n v="0.30099999999999999"/>
    <x v="18"/>
    <n v="52"/>
    <x v="38"/>
  </r>
  <r>
    <x v="4"/>
    <m/>
    <m/>
    <x v="0"/>
    <n v="52"/>
    <x v="1"/>
  </r>
  <r>
    <x v="4"/>
    <s v="7aa378e7385501e33331be48d604f83460ab4bb3"/>
    <m/>
    <x v="0"/>
    <n v="279"/>
    <x v="1"/>
  </r>
  <r>
    <x v="4"/>
    <m/>
    <m/>
    <x v="0"/>
    <n v="279"/>
    <x v="1"/>
  </r>
  <r>
    <x v="4"/>
    <m/>
    <n v="0.98"/>
    <x v="19"/>
    <n v="279"/>
    <x v="39"/>
  </r>
  <r>
    <x v="4"/>
    <m/>
    <n v="8.9999999999999993E-3"/>
    <x v="16"/>
    <n v="279"/>
    <x v="40"/>
  </r>
  <r>
    <x v="4"/>
    <m/>
    <m/>
    <x v="0"/>
    <n v="279"/>
    <x v="1"/>
  </r>
  <r>
    <x v="4"/>
    <s v="995c04a16090511692c67a3555bdb61b5a387fa1"/>
    <m/>
    <x v="0"/>
    <n v="452"/>
    <x v="1"/>
  </r>
  <r>
    <x v="4"/>
    <m/>
    <m/>
    <x v="0"/>
    <n v="452"/>
    <x v="1"/>
  </r>
  <r>
    <x v="4"/>
    <m/>
    <n v="6.0000000000000001E-3"/>
    <x v="27"/>
    <n v="452"/>
    <x v="41"/>
  </r>
  <r>
    <x v="4"/>
    <m/>
    <n v="6.9000000000000006E-2"/>
    <x v="20"/>
    <n v="452"/>
    <x v="42"/>
  </r>
  <r>
    <x v="4"/>
    <m/>
    <n v="7.8E-2"/>
    <x v="12"/>
    <n v="452"/>
    <x v="43"/>
  </r>
  <r>
    <x v="4"/>
    <m/>
    <n v="0.08"/>
    <x v="13"/>
    <n v="452"/>
    <x v="44"/>
  </r>
  <r>
    <x v="4"/>
    <m/>
    <n v="1.7999999999999999E-2"/>
    <x v="28"/>
    <n v="452"/>
    <x v="45"/>
  </r>
  <r>
    <x v="4"/>
    <m/>
    <n v="5.8999999999999997E-2"/>
    <x v="29"/>
    <n v="452"/>
    <x v="46"/>
  </r>
  <r>
    <x v="4"/>
    <m/>
    <n v="5.1999999999999998E-2"/>
    <x v="30"/>
    <n v="452"/>
    <x v="47"/>
  </r>
  <r>
    <x v="4"/>
    <m/>
    <n v="1.0999999999999999E-2"/>
    <x v="31"/>
    <n v="452"/>
    <x v="48"/>
  </r>
  <r>
    <x v="4"/>
    <m/>
    <n v="0.27900000000000003"/>
    <x v="24"/>
    <n v="452"/>
    <x v="49"/>
  </r>
  <r>
    <x v="4"/>
    <m/>
    <n v="2.1000000000000001E-2"/>
    <x v="32"/>
    <n v="452"/>
    <x v="50"/>
  </r>
  <r>
    <x v="4"/>
    <m/>
    <n v="4.2999999999999997E-2"/>
    <x v="25"/>
    <n v="452"/>
    <x v="51"/>
  </r>
  <r>
    <x v="4"/>
    <m/>
    <n v="0.09"/>
    <x v="23"/>
    <n v="452"/>
    <x v="52"/>
  </r>
  <r>
    <x v="4"/>
    <m/>
    <n v="3.2000000000000001E-2"/>
    <x v="14"/>
    <n v="452"/>
    <x v="53"/>
  </r>
  <r>
    <x v="4"/>
    <m/>
    <n v="1.0999999999999999E-2"/>
    <x v="26"/>
    <n v="452"/>
    <x v="48"/>
  </r>
  <r>
    <x v="4"/>
    <m/>
    <n v="1.2E-2"/>
    <x v="33"/>
    <n v="452"/>
    <x v="54"/>
  </r>
  <r>
    <x v="4"/>
    <m/>
    <n v="5.3999999999999999E-2"/>
    <x v="34"/>
    <n v="452"/>
    <x v="55"/>
  </r>
  <r>
    <x v="4"/>
    <m/>
    <n v="5.3999999999999999E-2"/>
    <x v="19"/>
    <n v="452"/>
    <x v="55"/>
  </r>
  <r>
    <x v="4"/>
    <m/>
    <n v="2.1000000000000001E-2"/>
    <x v="18"/>
    <n v="452"/>
    <x v="50"/>
  </r>
  <r>
    <x v="4"/>
    <m/>
    <n v="0"/>
    <x v="16"/>
    <n v="452"/>
    <x v="1"/>
  </r>
  <r>
    <x v="4"/>
    <m/>
    <m/>
    <x v="0"/>
    <n v="452"/>
    <x v="1"/>
  </r>
  <r>
    <x v="4"/>
    <s v="864d86ad02e3de2149b4f80949d66a03cff061d1"/>
    <m/>
    <x v="0"/>
    <n v="72"/>
    <x v="1"/>
  </r>
  <r>
    <x v="4"/>
    <m/>
    <m/>
    <x v="0"/>
    <n v="72"/>
    <x v="1"/>
  </r>
  <r>
    <x v="4"/>
    <m/>
    <n v="1"/>
    <x v="35"/>
    <n v="72"/>
    <x v="56"/>
  </r>
  <r>
    <x v="4"/>
    <m/>
    <m/>
    <x v="0"/>
    <n v="72"/>
    <x v="1"/>
  </r>
  <r>
    <x v="4"/>
    <s v="c9310a020780e9c226b5ef33ed65c88fce8523b4"/>
    <m/>
    <x v="0"/>
    <n v="4"/>
    <x v="1"/>
  </r>
  <r>
    <x v="4"/>
    <m/>
    <m/>
    <x v="0"/>
    <n v="4"/>
    <x v="1"/>
  </r>
  <r>
    <x v="4"/>
    <m/>
    <m/>
    <x v="0"/>
    <n v="4"/>
    <x v="1"/>
  </r>
  <r>
    <x v="4"/>
    <s v="0417d9b6639fbcd6f09a6bf2f235668e6b57a809"/>
    <m/>
    <x v="0"/>
    <n v="983"/>
    <x v="1"/>
  </r>
  <r>
    <x v="4"/>
    <m/>
    <m/>
    <x v="0"/>
    <n v="983"/>
    <x v="1"/>
  </r>
  <r>
    <x v="4"/>
    <m/>
    <n v="0.98699999999999999"/>
    <x v="18"/>
    <n v="983"/>
    <x v="57"/>
  </r>
  <r>
    <x v="4"/>
    <m/>
    <n v="7.0000000000000001E-3"/>
    <x v="16"/>
    <n v="983"/>
    <x v="58"/>
  </r>
  <r>
    <x v="4"/>
    <m/>
    <m/>
    <x v="0"/>
    <n v="983"/>
    <x v="1"/>
  </r>
  <r>
    <x v="4"/>
    <s v="a2ca3a5dc694e17525717f0e78024cc5bb9e16ae"/>
    <m/>
    <x v="0"/>
    <n v="15"/>
    <x v="1"/>
  </r>
  <r>
    <x v="4"/>
    <m/>
    <m/>
    <x v="0"/>
    <n v="15"/>
    <x v="1"/>
  </r>
  <r>
    <x v="4"/>
    <m/>
    <n v="0.32700000000000001"/>
    <x v="36"/>
    <n v="15"/>
    <x v="59"/>
  </r>
  <r>
    <x v="4"/>
    <m/>
    <n v="0.49399999999999999"/>
    <x v="30"/>
    <n v="15"/>
    <x v="60"/>
  </r>
  <r>
    <x v="4"/>
    <m/>
    <n v="0.17799999999999999"/>
    <x v="23"/>
    <n v="15"/>
    <x v="61"/>
  </r>
  <r>
    <x v="4"/>
    <m/>
    <m/>
    <x v="0"/>
    <n v="15"/>
    <x v="1"/>
  </r>
  <r>
    <x v="4"/>
    <s v="251d119e685a89d7c7b494d9c6c0f0e3323849ba"/>
    <m/>
    <x v="0"/>
    <n v="18"/>
    <x v="1"/>
  </r>
  <r>
    <x v="4"/>
    <m/>
    <m/>
    <x v="0"/>
    <n v="18"/>
    <x v="1"/>
  </r>
  <r>
    <x v="4"/>
    <m/>
    <n v="0.88600000000000001"/>
    <x v="13"/>
    <n v="18"/>
    <x v="62"/>
  </r>
  <r>
    <x v="4"/>
    <m/>
    <n v="0.113"/>
    <x v="30"/>
    <n v="18"/>
    <x v="63"/>
  </r>
  <r>
    <x v="5"/>
    <m/>
    <m/>
    <x v="0"/>
    <n v="18"/>
    <x v="1"/>
  </r>
  <r>
    <x v="5"/>
    <s v="6a3d6d0affbff6249caa50897dcbe325eb45aea9"/>
    <m/>
    <x v="0"/>
    <n v="4"/>
    <x v="1"/>
  </r>
  <r>
    <x v="5"/>
    <m/>
    <m/>
    <x v="0"/>
    <n v="4"/>
    <x v="1"/>
  </r>
  <r>
    <x v="5"/>
    <m/>
    <n v="1"/>
    <x v="37"/>
    <n v="4"/>
    <x v="64"/>
  </r>
  <r>
    <x v="6"/>
    <m/>
    <m/>
    <x v="0"/>
    <n v="4"/>
    <x v="1"/>
  </r>
  <r>
    <x v="6"/>
    <s v="da2701673900d4a0e70aca04fb9a34f424469601"/>
    <m/>
    <x v="0"/>
    <n v="39"/>
    <x v="1"/>
  </r>
  <r>
    <x v="6"/>
    <m/>
    <m/>
    <x v="0"/>
    <n v="39"/>
    <x v="1"/>
  </r>
  <r>
    <x v="6"/>
    <m/>
    <n v="1"/>
    <x v="13"/>
    <n v="39"/>
    <x v="65"/>
  </r>
  <r>
    <x v="6"/>
    <m/>
    <m/>
    <x v="0"/>
    <n v="39"/>
    <x v="1"/>
  </r>
  <r>
    <x v="6"/>
    <s v="8f4148960e4107beb3314d7cd3214066f82c1d99"/>
    <m/>
    <x v="0"/>
    <n v="32"/>
    <x v="1"/>
  </r>
  <r>
    <x v="6"/>
    <m/>
    <m/>
    <x v="0"/>
    <n v="32"/>
    <x v="1"/>
  </r>
  <r>
    <x v="6"/>
    <m/>
    <n v="1"/>
    <x v="7"/>
    <n v="32"/>
    <x v="66"/>
  </r>
  <r>
    <x v="6"/>
    <m/>
    <m/>
    <x v="0"/>
    <n v="32"/>
    <x v="1"/>
  </r>
  <r>
    <x v="6"/>
    <s v="df4743bbf572a2b38f5e0fa7ec15b502b92d18da"/>
    <m/>
    <x v="0"/>
    <n v="2"/>
    <x v="1"/>
  </r>
  <r>
    <x v="6"/>
    <m/>
    <m/>
    <x v="0"/>
    <n v="2"/>
    <x v="1"/>
  </r>
  <r>
    <x v="6"/>
    <m/>
    <n v="1"/>
    <x v="38"/>
    <n v="2"/>
    <x v="2"/>
  </r>
  <r>
    <x v="6"/>
    <m/>
    <m/>
    <x v="0"/>
    <n v="2"/>
    <x v="1"/>
  </r>
  <r>
    <x v="6"/>
    <s v="9c3edc610c7f52a3d502fbc50e0acc55b5efa645"/>
    <m/>
    <x v="0"/>
    <n v="8"/>
    <x v="1"/>
  </r>
  <r>
    <x v="6"/>
    <m/>
    <m/>
    <x v="0"/>
    <n v="8"/>
    <x v="1"/>
  </r>
  <r>
    <x v="6"/>
    <m/>
    <n v="0.26600000000000001"/>
    <x v="13"/>
    <n v="8"/>
    <x v="67"/>
  </r>
  <r>
    <x v="6"/>
    <m/>
    <n v="0.26600000000000001"/>
    <x v="18"/>
    <n v="8"/>
    <x v="67"/>
  </r>
  <r>
    <x v="6"/>
    <m/>
    <n v="0.46600000000000003"/>
    <x v="39"/>
    <n v="8"/>
    <x v="68"/>
  </r>
  <r>
    <x v="6"/>
    <m/>
    <m/>
    <x v="0"/>
    <n v="8"/>
    <x v="1"/>
  </r>
  <r>
    <x v="6"/>
    <s v="da1f6615489142849764085f5fabfc41f69adbe7"/>
    <m/>
    <x v="0"/>
    <n v="8"/>
    <x v="1"/>
  </r>
  <r>
    <x v="6"/>
    <m/>
    <m/>
    <x v="0"/>
    <n v="8"/>
    <x v="1"/>
  </r>
  <r>
    <x v="6"/>
    <m/>
    <n v="0.26600000000000001"/>
    <x v="13"/>
    <n v="8"/>
    <x v="67"/>
  </r>
  <r>
    <x v="6"/>
    <m/>
    <n v="0.26600000000000001"/>
    <x v="18"/>
    <n v="8"/>
    <x v="67"/>
  </r>
  <r>
    <x v="6"/>
    <m/>
    <n v="0.46600000000000003"/>
    <x v="39"/>
    <n v="8"/>
    <x v="68"/>
  </r>
  <r>
    <x v="6"/>
    <m/>
    <m/>
    <x v="0"/>
    <n v="8"/>
    <x v="1"/>
  </r>
  <r>
    <x v="6"/>
    <s v="219bcdbc9b4dd1be804cf5385624fdc1557b3467"/>
    <m/>
    <x v="0"/>
    <n v="833"/>
    <x v="1"/>
  </r>
  <r>
    <x v="6"/>
    <m/>
    <m/>
    <x v="0"/>
    <n v="833"/>
    <x v="1"/>
  </r>
  <r>
    <x v="6"/>
    <m/>
    <n v="4.0000000000000001E-3"/>
    <x v="16"/>
    <n v="833"/>
    <x v="69"/>
  </r>
  <r>
    <x v="6"/>
    <m/>
    <n v="0.216"/>
    <x v="40"/>
    <n v="833"/>
    <x v="70"/>
  </r>
  <r>
    <x v="6"/>
    <m/>
    <n v="0.67100000000000004"/>
    <x v="41"/>
    <n v="833"/>
    <x v="71"/>
  </r>
  <r>
    <x v="6"/>
    <m/>
    <n v="0.107"/>
    <x v="42"/>
    <n v="833"/>
    <x v="72"/>
  </r>
  <r>
    <x v="6"/>
    <m/>
    <m/>
    <x v="0"/>
    <n v="833"/>
    <x v="1"/>
  </r>
  <r>
    <x v="6"/>
    <s v="24b08ff1d2b4688255675c91bc44b27fe21a23cb"/>
    <m/>
    <x v="0"/>
    <n v="20"/>
    <x v="1"/>
  </r>
  <r>
    <x v="6"/>
    <m/>
    <m/>
    <x v="0"/>
    <n v="20"/>
    <x v="1"/>
  </r>
  <r>
    <x v="6"/>
    <m/>
    <n v="1"/>
    <x v="13"/>
    <n v="20"/>
    <x v="73"/>
  </r>
  <r>
    <x v="6"/>
    <m/>
    <m/>
    <x v="0"/>
    <n v="20"/>
    <x v="1"/>
  </r>
  <r>
    <x v="6"/>
    <s v="261babf25012d441809ffd97d18d50ee5b951e75"/>
    <m/>
    <x v="0"/>
    <n v="65229"/>
    <x v="1"/>
  </r>
  <r>
    <x v="6"/>
    <m/>
    <m/>
    <x v="0"/>
    <n v="65229"/>
    <x v="1"/>
  </r>
  <r>
    <x v="6"/>
    <m/>
    <n v="0.20499999999999999"/>
    <x v="43"/>
    <n v="65229"/>
    <x v="74"/>
  </r>
  <r>
    <x v="6"/>
    <m/>
    <n v="6.0000000000000001E-3"/>
    <x v="44"/>
    <n v="65229"/>
    <x v="75"/>
  </r>
  <r>
    <x v="6"/>
    <m/>
    <n v="3.2000000000000001E-2"/>
    <x v="40"/>
    <n v="65229"/>
    <x v="76"/>
  </r>
  <r>
    <x v="6"/>
    <m/>
    <n v="0"/>
    <x v="45"/>
    <n v="65229"/>
    <x v="1"/>
  </r>
  <r>
    <x v="6"/>
    <m/>
    <n v="0.13100000000000001"/>
    <x v="46"/>
    <n v="65229"/>
    <x v="77"/>
  </r>
  <r>
    <x v="6"/>
    <m/>
    <n v="8.8999999999999996E-2"/>
    <x v="47"/>
    <n v="65229"/>
    <x v="78"/>
  </r>
  <r>
    <x v="6"/>
    <m/>
    <n v="4.0000000000000001E-3"/>
    <x v="48"/>
    <n v="65229"/>
    <x v="79"/>
  </r>
  <r>
    <x v="6"/>
    <m/>
    <n v="0.13900000000000001"/>
    <x v="49"/>
    <n v="65229"/>
    <x v="80"/>
  </r>
  <r>
    <x v="6"/>
    <m/>
    <n v="0.39"/>
    <x v="41"/>
    <n v="65229"/>
    <x v="81"/>
  </r>
  <r>
    <x v="6"/>
    <m/>
    <m/>
    <x v="0"/>
    <n v="65229"/>
    <x v="1"/>
  </r>
  <r>
    <x v="6"/>
    <s v="68c2f37993d8abb7d35a61eb79c7e0e16d021f68"/>
    <m/>
    <x v="0"/>
    <n v="48"/>
    <x v="1"/>
  </r>
  <r>
    <x v="6"/>
    <m/>
    <m/>
    <x v="0"/>
    <n v="48"/>
    <x v="1"/>
  </r>
  <r>
    <x v="6"/>
    <m/>
    <n v="0.65300000000000002"/>
    <x v="50"/>
    <n v="48"/>
    <x v="82"/>
  </r>
  <r>
    <x v="6"/>
    <m/>
    <n v="0.34599999999999997"/>
    <x v="15"/>
    <n v="48"/>
    <x v="83"/>
  </r>
  <r>
    <x v="6"/>
    <m/>
    <m/>
    <x v="0"/>
    <n v="48"/>
    <x v="1"/>
  </r>
  <r>
    <x v="6"/>
    <s v="d750344eebf1406abe40fee3948577fbefea8002"/>
    <m/>
    <x v="0"/>
    <n v="3"/>
    <x v="1"/>
  </r>
  <r>
    <x v="6"/>
    <m/>
    <m/>
    <x v="0"/>
    <n v="3"/>
    <x v="1"/>
  </r>
  <r>
    <x v="6"/>
    <m/>
    <n v="1"/>
    <x v="6"/>
    <n v="3"/>
    <x v="84"/>
  </r>
  <r>
    <x v="6"/>
    <m/>
    <m/>
    <x v="0"/>
    <n v="3"/>
    <x v="1"/>
  </r>
  <r>
    <x v="6"/>
    <s v="10190dcbcda90ed4accb5a01a57823bf25bbd309"/>
    <m/>
    <x v="0"/>
    <n v="79"/>
    <x v="1"/>
  </r>
  <r>
    <x v="6"/>
    <m/>
    <m/>
    <x v="0"/>
    <n v="79"/>
    <x v="1"/>
  </r>
  <r>
    <x v="6"/>
    <m/>
    <n v="1"/>
    <x v="14"/>
    <n v="79"/>
    <x v="85"/>
  </r>
  <r>
    <x v="6"/>
    <m/>
    <m/>
    <x v="0"/>
    <n v="79"/>
    <x v="1"/>
  </r>
  <r>
    <x v="6"/>
    <s v="c576cdd324f847e0f047dfa5d1bee429d659efb2"/>
    <m/>
    <x v="0"/>
    <n v="72"/>
    <x v="1"/>
  </r>
  <r>
    <x v="6"/>
    <m/>
    <m/>
    <x v="0"/>
    <n v="72"/>
    <x v="1"/>
  </r>
  <r>
    <x v="6"/>
    <m/>
    <n v="1"/>
    <x v="14"/>
    <n v="72"/>
    <x v="56"/>
  </r>
  <r>
    <x v="6"/>
    <m/>
    <m/>
    <x v="0"/>
    <n v="72"/>
    <x v="1"/>
  </r>
  <r>
    <x v="6"/>
    <s v="ce04ab3728edeff71f0c32590558cb980a07fdb3"/>
    <m/>
    <x v="0"/>
    <n v="1534"/>
    <x v="1"/>
  </r>
  <r>
    <x v="6"/>
    <m/>
    <m/>
    <x v="0"/>
    <n v="1534"/>
    <x v="1"/>
  </r>
  <r>
    <x v="6"/>
    <m/>
    <n v="3.0000000000000001E-3"/>
    <x v="27"/>
    <n v="1534"/>
    <x v="86"/>
  </r>
  <r>
    <x v="6"/>
    <m/>
    <n v="0.99"/>
    <x v="23"/>
    <n v="1534"/>
    <x v="87"/>
  </r>
  <r>
    <x v="6"/>
    <m/>
    <n v="6.0000000000000001E-3"/>
    <x v="16"/>
    <n v="1534"/>
    <x v="88"/>
  </r>
  <r>
    <x v="7"/>
    <m/>
    <m/>
    <x v="0"/>
    <n v="1534"/>
    <x v="1"/>
  </r>
  <r>
    <x v="7"/>
    <s v="088d5e901675e46a07d8f1e959168f6979c5aa5c"/>
    <m/>
    <x v="0"/>
    <n v="11"/>
    <x v="1"/>
  </r>
  <r>
    <x v="7"/>
    <m/>
    <m/>
    <x v="0"/>
    <n v="11"/>
    <x v="1"/>
  </r>
  <r>
    <x v="7"/>
    <m/>
    <n v="1"/>
    <x v="51"/>
    <n v="11"/>
    <x v="28"/>
  </r>
  <r>
    <x v="7"/>
    <m/>
    <m/>
    <x v="0"/>
    <n v="11"/>
    <x v="1"/>
  </r>
  <r>
    <x v="7"/>
    <s v="6ada135a2dfb937106736e37885efc08dadc23f9"/>
    <m/>
    <x v="0"/>
    <n v="2328"/>
    <x v="1"/>
  </r>
  <r>
    <x v="7"/>
    <m/>
    <m/>
    <x v="0"/>
    <n v="2328"/>
    <x v="1"/>
  </r>
  <r>
    <x v="7"/>
    <m/>
    <n v="4.0000000000000001E-3"/>
    <x v="50"/>
    <n v="2328"/>
    <x v="89"/>
  </r>
  <r>
    <x v="7"/>
    <m/>
    <n v="0.34899999999999998"/>
    <x v="52"/>
    <n v="2328"/>
    <x v="90"/>
  </r>
  <r>
    <x v="7"/>
    <m/>
    <n v="0.60699999999999998"/>
    <x v="51"/>
    <n v="2328"/>
    <x v="91"/>
  </r>
  <r>
    <x v="7"/>
    <m/>
    <n v="3.6999999999999998E-2"/>
    <x v="25"/>
    <n v="2328"/>
    <x v="92"/>
  </r>
  <r>
    <x v="8"/>
    <m/>
    <m/>
    <x v="0"/>
    <n v="2328"/>
    <x v="1"/>
  </r>
  <r>
    <x v="8"/>
    <s v="67c56294c4e896cdf03c29c52cf77d48a7742dee"/>
    <m/>
    <x v="0"/>
    <n v="43"/>
    <x v="1"/>
  </r>
  <r>
    <x v="8"/>
    <m/>
    <m/>
    <x v="0"/>
    <n v="43"/>
    <x v="1"/>
  </r>
  <r>
    <x v="8"/>
    <m/>
    <n v="1"/>
    <x v="23"/>
    <n v="43"/>
    <x v="93"/>
  </r>
  <r>
    <x v="8"/>
    <m/>
    <m/>
    <x v="0"/>
    <n v="43"/>
    <x v="1"/>
  </r>
  <r>
    <x v="8"/>
    <s v="4055286cf8a6870f371f5dc476cd767bf50b75e9"/>
    <m/>
    <x v="0"/>
    <n v="9"/>
    <x v="1"/>
  </r>
  <r>
    <x v="8"/>
    <m/>
    <m/>
    <x v="0"/>
    <n v="9"/>
    <x v="1"/>
  </r>
  <r>
    <x v="8"/>
    <m/>
    <n v="1"/>
    <x v="23"/>
    <n v="9"/>
    <x v="94"/>
  </r>
  <r>
    <x v="8"/>
    <m/>
    <m/>
    <x v="0"/>
    <n v="9"/>
    <x v="1"/>
  </r>
  <r>
    <x v="8"/>
    <s v="2de7dc34561667c1873f76f39300f9826c159c20"/>
    <m/>
    <x v="0"/>
    <n v="21"/>
    <x v="1"/>
  </r>
  <r>
    <x v="8"/>
    <m/>
    <m/>
    <x v="0"/>
    <n v="21"/>
    <x v="1"/>
  </r>
  <r>
    <x v="8"/>
    <m/>
    <n v="0.85399999999999998"/>
    <x v="24"/>
    <n v="21"/>
    <x v="95"/>
  </r>
  <r>
    <x v="8"/>
    <m/>
    <n v="0.14499999999999999"/>
    <x v="19"/>
    <n v="21"/>
    <x v="96"/>
  </r>
  <r>
    <x v="8"/>
    <m/>
    <m/>
    <x v="0"/>
    <n v="21"/>
    <x v="1"/>
  </r>
  <r>
    <x v="8"/>
    <s v="507a7d5e34d051ba3f30c3add50afa08b790f6d3"/>
    <m/>
    <x v="0"/>
    <n v="17"/>
    <x v="1"/>
  </r>
  <r>
    <x v="8"/>
    <m/>
    <m/>
    <x v="0"/>
    <n v="17"/>
    <x v="1"/>
  </r>
  <r>
    <x v="8"/>
    <m/>
    <n v="1"/>
    <x v="53"/>
    <n v="17"/>
    <x v="97"/>
  </r>
  <r>
    <x v="8"/>
    <m/>
    <m/>
    <x v="0"/>
    <n v="17"/>
    <x v="1"/>
  </r>
  <r>
    <x v="8"/>
    <s v="0e224f9a0fe0a37ee2b22c0a0ba20ec2a1f48aeb"/>
    <m/>
    <x v="0"/>
    <n v="218"/>
    <x v="1"/>
  </r>
  <r>
    <x v="8"/>
    <m/>
    <m/>
    <x v="0"/>
    <n v="218"/>
    <x v="1"/>
  </r>
  <r>
    <x v="8"/>
    <m/>
    <n v="6.0000000000000001E-3"/>
    <x v="54"/>
    <n v="218"/>
    <x v="98"/>
  </r>
  <r>
    <x v="8"/>
    <m/>
    <n v="3.9E-2"/>
    <x v="3"/>
    <n v="218"/>
    <x v="99"/>
  </r>
  <r>
    <x v="8"/>
    <m/>
    <n v="7.3999999999999996E-2"/>
    <x v="50"/>
    <n v="218"/>
    <x v="100"/>
  </r>
  <r>
    <x v="8"/>
    <m/>
    <n v="2.5000000000000001E-2"/>
    <x v="4"/>
    <n v="218"/>
    <x v="101"/>
  </r>
  <r>
    <x v="8"/>
    <m/>
    <n v="1.4999999999999999E-2"/>
    <x v="55"/>
    <n v="218"/>
    <x v="102"/>
  </r>
  <r>
    <x v="8"/>
    <m/>
    <n v="4.7E-2"/>
    <x v="5"/>
    <n v="218"/>
    <x v="103"/>
  </r>
  <r>
    <x v="8"/>
    <m/>
    <n v="1.7999999999999999E-2"/>
    <x v="56"/>
    <n v="218"/>
    <x v="104"/>
  </r>
  <r>
    <x v="8"/>
    <m/>
    <n v="2.3E-2"/>
    <x v="7"/>
    <n v="218"/>
    <x v="105"/>
  </r>
  <r>
    <x v="8"/>
    <m/>
    <n v="4.1000000000000002E-2"/>
    <x v="1"/>
    <n v="218"/>
    <x v="106"/>
  </r>
  <r>
    <x v="8"/>
    <m/>
    <n v="0.02"/>
    <x v="57"/>
    <n v="218"/>
    <x v="107"/>
  </r>
  <r>
    <x v="8"/>
    <m/>
    <n v="1.7999999999999999E-2"/>
    <x v="58"/>
    <n v="218"/>
    <x v="104"/>
  </r>
  <r>
    <x v="8"/>
    <m/>
    <n v="0.66800000000000004"/>
    <x v="15"/>
    <n v="218"/>
    <x v="108"/>
  </r>
  <r>
    <x v="8"/>
    <m/>
    <m/>
    <x v="0"/>
    <n v="218"/>
    <x v="1"/>
  </r>
  <r>
    <x v="8"/>
    <s v="072266f7f46af42a5030ef7920c42d863a5d5f74"/>
    <m/>
    <x v="0"/>
    <n v="3"/>
    <x v="1"/>
  </r>
  <r>
    <x v="8"/>
    <m/>
    <m/>
    <x v="0"/>
    <n v="3"/>
    <x v="1"/>
  </r>
  <r>
    <x v="8"/>
    <m/>
    <n v="1"/>
    <x v="19"/>
    <n v="3"/>
    <x v="84"/>
  </r>
  <r>
    <x v="8"/>
    <m/>
    <m/>
    <x v="0"/>
    <n v="3"/>
    <x v="1"/>
  </r>
  <r>
    <x v="8"/>
    <s v="bce39f06716e25e8360642d2163af3400bc5e0fc"/>
    <m/>
    <x v="0"/>
    <n v="51"/>
    <x v="1"/>
  </r>
  <r>
    <x v="8"/>
    <m/>
    <m/>
    <x v="0"/>
    <n v="51"/>
    <x v="1"/>
  </r>
  <r>
    <x v="8"/>
    <m/>
    <n v="2.7E-2"/>
    <x v="6"/>
    <n v="51"/>
    <x v="109"/>
  </r>
  <r>
    <x v="8"/>
    <m/>
    <n v="0.19500000000000001"/>
    <x v="53"/>
    <n v="51"/>
    <x v="110"/>
  </r>
  <r>
    <x v="8"/>
    <m/>
    <n v="0.59"/>
    <x v="1"/>
    <n v="51"/>
    <x v="111"/>
  </r>
  <r>
    <x v="8"/>
    <m/>
    <n v="2.1000000000000001E-2"/>
    <x v="57"/>
    <n v="51"/>
    <x v="112"/>
  </r>
  <r>
    <x v="8"/>
    <m/>
    <n v="7.0000000000000007E-2"/>
    <x v="11"/>
    <n v="51"/>
    <x v="113"/>
  </r>
  <r>
    <x v="8"/>
    <m/>
    <n v="9.2999999999999999E-2"/>
    <x v="15"/>
    <n v="51"/>
    <x v="114"/>
  </r>
  <r>
    <x v="9"/>
    <m/>
    <m/>
    <x v="0"/>
    <n v="51"/>
    <x v="1"/>
  </r>
  <r>
    <x v="9"/>
    <s v="3242afb803a5cc523f16c2c63c3ee1dfc10a5671"/>
    <m/>
    <x v="0"/>
    <n v="263"/>
    <x v="1"/>
  </r>
  <r>
    <x v="9"/>
    <m/>
    <m/>
    <x v="0"/>
    <n v="263"/>
    <x v="1"/>
  </r>
  <r>
    <x v="9"/>
    <m/>
    <n v="0.85799999999999998"/>
    <x v="50"/>
    <n v="263"/>
    <x v="115"/>
  </r>
  <r>
    <x v="9"/>
    <m/>
    <n v="0.14099999999999999"/>
    <x v="51"/>
    <n v="263"/>
    <x v="116"/>
  </r>
  <r>
    <x v="9"/>
    <m/>
    <m/>
    <x v="0"/>
    <n v="263"/>
    <x v="1"/>
  </r>
  <r>
    <x v="9"/>
    <s v="bee249ac8907cc9de6b19ba87c3fcb074d84b1a3"/>
    <m/>
    <x v="0"/>
    <n v="859"/>
    <x v="1"/>
  </r>
  <r>
    <x v="9"/>
    <m/>
    <m/>
    <x v="0"/>
    <n v="859"/>
    <x v="1"/>
  </r>
  <r>
    <x v="9"/>
    <m/>
    <n v="1"/>
    <x v="51"/>
    <n v="859"/>
    <x v="117"/>
  </r>
  <r>
    <x v="9"/>
    <m/>
    <m/>
    <x v="0"/>
    <n v="859"/>
    <x v="1"/>
  </r>
  <r>
    <x v="9"/>
    <s v="d5ceac1d556806be15d7653b92268354f52bbeda"/>
    <m/>
    <x v="0"/>
    <n v="61"/>
    <x v="1"/>
  </r>
  <r>
    <x v="9"/>
    <m/>
    <m/>
    <x v="0"/>
    <n v="61"/>
    <x v="1"/>
  </r>
  <r>
    <x v="9"/>
    <m/>
    <n v="0.73399999999999999"/>
    <x v="50"/>
    <n v="61"/>
    <x v="118"/>
  </r>
  <r>
    <x v="9"/>
    <m/>
    <n v="0.26500000000000001"/>
    <x v="36"/>
    <n v="61"/>
    <x v="119"/>
  </r>
  <r>
    <x v="9"/>
    <m/>
    <m/>
    <x v="0"/>
    <n v="61"/>
    <x v="1"/>
  </r>
  <r>
    <x v="9"/>
    <s v="d4a54eddde371014a63c23a303b998880010d2bb"/>
    <m/>
    <x v="0"/>
    <n v="2"/>
    <x v="1"/>
  </r>
  <r>
    <x v="9"/>
    <m/>
    <m/>
    <x v="0"/>
    <n v="2"/>
    <x v="1"/>
  </r>
  <r>
    <x v="9"/>
    <m/>
    <n v="1"/>
    <x v="24"/>
    <n v="2"/>
    <x v="2"/>
  </r>
  <r>
    <x v="9"/>
    <m/>
    <m/>
    <x v="0"/>
    <n v="2"/>
    <x v="1"/>
  </r>
  <r>
    <x v="9"/>
    <s v="77d6ea60245080552132d942930180a61897d5de"/>
    <m/>
    <x v="0"/>
    <n v="48"/>
    <x v="1"/>
  </r>
  <r>
    <x v="9"/>
    <m/>
    <m/>
    <x v="0"/>
    <n v="48"/>
    <x v="1"/>
  </r>
  <r>
    <x v="9"/>
    <m/>
    <n v="1"/>
    <x v="59"/>
    <n v="48"/>
    <x v="120"/>
  </r>
  <r>
    <x v="9"/>
    <m/>
    <m/>
    <x v="0"/>
    <n v="48"/>
    <x v="1"/>
  </r>
  <r>
    <x v="9"/>
    <s v="63f6ed53137372c8c056d730702278a36a636cd1"/>
    <m/>
    <x v="0"/>
    <n v="666"/>
    <x v="1"/>
  </r>
  <r>
    <x v="9"/>
    <m/>
    <m/>
    <x v="0"/>
    <n v="666"/>
    <x v="1"/>
  </r>
  <r>
    <x v="9"/>
    <m/>
    <n v="8.0000000000000002E-3"/>
    <x v="50"/>
    <n v="666"/>
    <x v="121"/>
  </r>
  <r>
    <x v="9"/>
    <m/>
    <n v="2.1999999999999999E-2"/>
    <x v="52"/>
    <n v="666"/>
    <x v="122"/>
  </r>
  <r>
    <x v="9"/>
    <m/>
    <n v="0.96799999999999997"/>
    <x v="59"/>
    <n v="666"/>
    <x v="123"/>
  </r>
  <r>
    <x v="9"/>
    <m/>
    <m/>
    <x v="0"/>
    <n v="666"/>
    <x v="1"/>
  </r>
  <r>
    <x v="9"/>
    <s v="7dcbdc440a56fef19a561f513d8eddd1c2a2b27f"/>
    <m/>
    <x v="0"/>
    <n v="1001"/>
    <x v="1"/>
  </r>
  <r>
    <x v="9"/>
    <m/>
    <m/>
    <x v="0"/>
    <n v="1001"/>
    <x v="1"/>
  </r>
  <r>
    <x v="9"/>
    <m/>
    <n v="0.95499999999999996"/>
    <x v="50"/>
    <n v="1001"/>
    <x v="124"/>
  </r>
  <r>
    <x v="9"/>
    <m/>
    <n v="2.4E-2"/>
    <x v="52"/>
    <n v="1001"/>
    <x v="125"/>
  </r>
  <r>
    <x v="9"/>
    <m/>
    <n v="0.02"/>
    <x v="51"/>
    <n v="1001"/>
    <x v="126"/>
  </r>
  <r>
    <x v="9"/>
    <m/>
    <m/>
    <x v="0"/>
    <n v="1001"/>
    <x v="1"/>
  </r>
  <r>
    <x v="9"/>
    <s v="024fb8af552171a22407594babb0f324d971b380"/>
    <m/>
    <x v="0"/>
    <n v="79"/>
    <x v="1"/>
  </r>
  <r>
    <x v="9"/>
    <m/>
    <m/>
    <x v="0"/>
    <n v="79"/>
    <x v="1"/>
  </r>
  <r>
    <x v="9"/>
    <m/>
    <n v="1"/>
    <x v="52"/>
    <n v="79"/>
    <x v="85"/>
  </r>
  <r>
    <x v="9"/>
    <m/>
    <m/>
    <x v="0"/>
    <n v="79"/>
    <x v="1"/>
  </r>
  <r>
    <x v="9"/>
    <s v="b0c0f83c4ca843412c991db3b21262be8ea78970"/>
    <m/>
    <x v="0"/>
    <n v="7"/>
    <x v="1"/>
  </r>
  <r>
    <x v="9"/>
    <m/>
    <m/>
    <x v="0"/>
    <n v="7"/>
    <x v="1"/>
  </r>
  <r>
    <x v="9"/>
    <m/>
    <n v="0.76200000000000001"/>
    <x v="50"/>
    <n v="7"/>
    <x v="127"/>
  </r>
  <r>
    <x v="9"/>
    <m/>
    <n v="0.23699999999999999"/>
    <x v="51"/>
    <n v="7"/>
    <x v="128"/>
  </r>
  <r>
    <x v="9"/>
    <m/>
    <m/>
    <x v="0"/>
    <n v="7"/>
    <x v="1"/>
  </r>
  <r>
    <x v="9"/>
    <s v="441b3c183c76399f248205989dec757708601394"/>
    <m/>
    <x v="0"/>
    <n v="664"/>
    <x v="1"/>
  </r>
  <r>
    <x v="9"/>
    <m/>
    <m/>
    <x v="0"/>
    <n v="664"/>
    <x v="1"/>
  </r>
  <r>
    <x v="9"/>
    <m/>
    <n v="8.0000000000000002E-3"/>
    <x v="50"/>
    <n v="664"/>
    <x v="129"/>
  </r>
  <r>
    <x v="9"/>
    <m/>
    <n v="2.3E-2"/>
    <x v="52"/>
    <n v="664"/>
    <x v="130"/>
  </r>
  <r>
    <x v="9"/>
    <m/>
    <n v="0.96799999999999997"/>
    <x v="59"/>
    <n v="664"/>
    <x v="131"/>
  </r>
  <r>
    <x v="9"/>
    <m/>
    <m/>
    <x v="0"/>
    <n v="664"/>
    <x v="1"/>
  </r>
  <r>
    <x v="9"/>
    <s v="d19801d6209d6635e4fb9c42245723f1f1869bf0"/>
    <m/>
    <x v="0"/>
    <n v="39"/>
    <x v="1"/>
  </r>
  <r>
    <x v="9"/>
    <m/>
    <m/>
    <x v="0"/>
    <n v="39"/>
    <x v="1"/>
  </r>
  <r>
    <x v="9"/>
    <m/>
    <n v="1"/>
    <x v="51"/>
    <n v="39"/>
    <x v="65"/>
  </r>
  <r>
    <x v="9"/>
    <m/>
    <m/>
    <x v="0"/>
    <n v="39"/>
    <x v="1"/>
  </r>
  <r>
    <x v="9"/>
    <s v="4fd34d5272e6b282f5b98b7b65c4ba2c092d93fb"/>
    <m/>
    <x v="0"/>
    <n v="157"/>
    <x v="1"/>
  </r>
  <r>
    <x v="9"/>
    <m/>
    <m/>
    <x v="0"/>
    <n v="157"/>
    <x v="1"/>
  </r>
  <r>
    <x v="9"/>
    <m/>
    <n v="1"/>
    <x v="51"/>
    <n v="157"/>
    <x v="132"/>
  </r>
  <r>
    <x v="9"/>
    <m/>
    <m/>
    <x v="0"/>
    <n v="157"/>
    <x v="1"/>
  </r>
  <r>
    <x v="9"/>
    <s v="bd223e14fe2fbbb9dd76a5410ff5ee8c47383758"/>
    <m/>
    <x v="0"/>
    <n v="2"/>
    <x v="1"/>
  </r>
  <r>
    <x v="9"/>
    <m/>
    <m/>
    <x v="0"/>
    <n v="2"/>
    <x v="1"/>
  </r>
  <r>
    <x v="9"/>
    <m/>
    <n v="1"/>
    <x v="51"/>
    <n v="2"/>
    <x v="2"/>
  </r>
  <r>
    <x v="9"/>
    <m/>
    <m/>
    <x v="0"/>
    <n v="2"/>
    <x v="1"/>
  </r>
  <r>
    <x v="9"/>
    <s v="193aba81f1c9c9c0c0a7e9ba857e7538dc6b6ed0"/>
    <m/>
    <x v="0"/>
    <n v="40"/>
    <x v="1"/>
  </r>
  <r>
    <x v="9"/>
    <m/>
    <m/>
    <x v="0"/>
    <n v="40"/>
    <x v="1"/>
  </r>
  <r>
    <x v="9"/>
    <m/>
    <n v="0.40200000000000002"/>
    <x v="50"/>
    <n v="40"/>
    <x v="133"/>
  </r>
  <r>
    <x v="9"/>
    <m/>
    <n v="0.59699999999999998"/>
    <x v="51"/>
    <n v="40"/>
    <x v="134"/>
  </r>
  <r>
    <x v="9"/>
    <m/>
    <m/>
    <x v="0"/>
    <n v="40"/>
    <x v="1"/>
  </r>
  <r>
    <x v="9"/>
    <s v="72380726608df663a85bee24d69a20ed2ca8287d"/>
    <m/>
    <x v="0"/>
    <n v="3505"/>
    <x v="1"/>
  </r>
  <r>
    <x v="9"/>
    <m/>
    <m/>
    <x v="0"/>
    <n v="3505"/>
    <x v="1"/>
  </r>
  <r>
    <x v="9"/>
    <m/>
    <n v="5.0000000000000001E-3"/>
    <x v="60"/>
    <n v="3505"/>
    <x v="135"/>
  </r>
  <r>
    <x v="9"/>
    <m/>
    <n v="0"/>
    <x v="2"/>
    <n v="3505"/>
    <x v="1"/>
  </r>
  <r>
    <x v="9"/>
    <m/>
    <n v="4.2999999999999997E-2"/>
    <x v="50"/>
    <n v="3505"/>
    <x v="136"/>
  </r>
  <r>
    <x v="9"/>
    <m/>
    <n v="1.6E-2"/>
    <x v="61"/>
    <n v="3505"/>
    <x v="137"/>
  </r>
  <r>
    <x v="9"/>
    <m/>
    <n v="3.2000000000000001E-2"/>
    <x v="62"/>
    <n v="3505"/>
    <x v="138"/>
  </r>
  <r>
    <x v="9"/>
    <m/>
    <n v="0.121"/>
    <x v="63"/>
    <n v="3505"/>
    <x v="139"/>
  </r>
  <r>
    <x v="9"/>
    <m/>
    <n v="1.7999999999999999E-2"/>
    <x v="55"/>
    <n v="3505"/>
    <x v="140"/>
  </r>
  <r>
    <x v="9"/>
    <m/>
    <n v="2E-3"/>
    <x v="64"/>
    <n v="3505"/>
    <x v="141"/>
  </r>
  <r>
    <x v="9"/>
    <m/>
    <n v="0.28799999999999998"/>
    <x v="56"/>
    <n v="3505"/>
    <x v="142"/>
  </r>
  <r>
    <x v="9"/>
    <m/>
    <n v="0.28199999999999997"/>
    <x v="53"/>
    <n v="3505"/>
    <x v="143"/>
  </r>
  <r>
    <x v="9"/>
    <m/>
    <n v="8.9999999999999993E-3"/>
    <x v="65"/>
    <n v="3505"/>
    <x v="144"/>
  </r>
  <r>
    <x v="9"/>
    <m/>
    <n v="0.06"/>
    <x v="66"/>
    <n v="3505"/>
    <x v="145"/>
  </r>
  <r>
    <x v="9"/>
    <m/>
    <n v="6.0000000000000001E-3"/>
    <x v="7"/>
    <n v="3505"/>
    <x v="146"/>
  </r>
  <r>
    <x v="9"/>
    <m/>
    <n v="2.5000000000000001E-2"/>
    <x v="1"/>
    <n v="3505"/>
    <x v="147"/>
  </r>
  <r>
    <x v="9"/>
    <m/>
    <n v="3.0000000000000001E-3"/>
    <x v="57"/>
    <n v="3505"/>
    <x v="148"/>
  </r>
  <r>
    <x v="9"/>
    <m/>
    <n v="6.2E-2"/>
    <x v="58"/>
    <n v="3505"/>
    <x v="149"/>
  </r>
  <r>
    <x v="9"/>
    <m/>
    <n v="2E-3"/>
    <x v="8"/>
    <n v="3505"/>
    <x v="141"/>
  </r>
  <r>
    <x v="9"/>
    <m/>
    <n v="7.0000000000000001E-3"/>
    <x v="9"/>
    <n v="3505"/>
    <x v="150"/>
  </r>
  <r>
    <x v="9"/>
    <m/>
    <n v="8.9999999999999993E-3"/>
    <x v="11"/>
    <n v="3505"/>
    <x v="144"/>
  </r>
  <r>
    <x v="9"/>
    <m/>
    <n v="1E-3"/>
    <x v="15"/>
    <n v="3505"/>
    <x v="151"/>
  </r>
  <r>
    <x v="9"/>
    <m/>
    <m/>
    <x v="0"/>
    <n v="3505"/>
    <x v="1"/>
  </r>
  <r>
    <x v="9"/>
    <s v="eb97470c0507020e3c0f1cc47751feaa777b5d2e"/>
    <m/>
    <x v="0"/>
    <n v="140"/>
    <x v="1"/>
  </r>
  <r>
    <x v="9"/>
    <m/>
    <m/>
    <x v="0"/>
    <n v="140"/>
    <x v="1"/>
  </r>
  <r>
    <x v="9"/>
    <m/>
    <n v="1"/>
    <x v="51"/>
    <n v="140"/>
    <x v="152"/>
  </r>
  <r>
    <x v="10"/>
    <m/>
    <m/>
    <x v="0"/>
    <n v="140"/>
    <x v="1"/>
  </r>
  <r>
    <x v="10"/>
    <s v="0d088b82f1490aa7053fdf2748a55162b30970c4"/>
    <m/>
    <x v="0"/>
    <n v="88"/>
    <x v="1"/>
  </r>
  <r>
    <x v="10"/>
    <m/>
    <m/>
    <x v="0"/>
    <n v="88"/>
    <x v="1"/>
  </r>
  <r>
    <x v="10"/>
    <m/>
    <n v="0.72799999999999998"/>
    <x v="53"/>
    <n v="88"/>
    <x v="153"/>
  </r>
  <r>
    <x v="10"/>
    <m/>
    <n v="0.27100000000000002"/>
    <x v="14"/>
    <n v="88"/>
    <x v="154"/>
  </r>
  <r>
    <x v="10"/>
    <m/>
    <m/>
    <x v="0"/>
    <n v="88"/>
    <x v="1"/>
  </r>
  <r>
    <x v="10"/>
    <s v="d65955cce198e37c9d86e843c3f556bff8b32dff"/>
    <m/>
    <x v="0"/>
    <n v="52"/>
    <x v="1"/>
  </r>
  <r>
    <x v="10"/>
    <m/>
    <m/>
    <x v="0"/>
    <n v="52"/>
    <x v="1"/>
  </r>
  <r>
    <x v="10"/>
    <m/>
    <n v="1"/>
    <x v="24"/>
    <n v="52"/>
    <x v="155"/>
  </r>
  <r>
    <x v="11"/>
    <m/>
    <m/>
    <x v="0"/>
    <n v="52"/>
    <x v="1"/>
  </r>
  <r>
    <x v="11"/>
    <s v="e06a94e70c25ce97628dddbb551e5669f435922e"/>
    <m/>
    <x v="0"/>
    <n v="122"/>
    <x v="1"/>
  </r>
  <r>
    <x v="11"/>
    <m/>
    <m/>
    <x v="0"/>
    <n v="122"/>
    <x v="1"/>
  </r>
  <r>
    <x v="11"/>
    <m/>
    <n v="0.50900000000000001"/>
    <x v="67"/>
    <n v="122"/>
    <x v="156"/>
  </r>
  <r>
    <x v="11"/>
    <m/>
    <n v="3.5000000000000003E-2"/>
    <x v="13"/>
    <n v="122"/>
    <x v="157"/>
  </r>
  <r>
    <x v="11"/>
    <m/>
    <n v="0.252"/>
    <x v="68"/>
    <n v="122"/>
    <x v="158"/>
  </r>
  <r>
    <x v="11"/>
    <m/>
    <n v="0.16600000000000001"/>
    <x v="24"/>
    <n v="122"/>
    <x v="159"/>
  </r>
  <r>
    <x v="11"/>
    <m/>
    <n v="3.5999999999999997E-2"/>
    <x v="26"/>
    <n v="122"/>
    <x v="160"/>
  </r>
  <r>
    <x v="11"/>
    <m/>
    <m/>
    <x v="0"/>
    <n v="122"/>
    <x v="1"/>
  </r>
  <r>
    <x v="11"/>
    <s v="3f1b15b8fa5e9a59030db37341163935b1df39ef"/>
    <m/>
    <x v="0"/>
    <n v="282"/>
    <x v="1"/>
  </r>
  <r>
    <x v="11"/>
    <m/>
    <m/>
    <x v="0"/>
    <n v="282"/>
    <x v="1"/>
  </r>
  <r>
    <x v="11"/>
    <m/>
    <n v="0.43"/>
    <x v="67"/>
    <n v="282"/>
    <x v="161"/>
  </r>
  <r>
    <x v="11"/>
    <m/>
    <n v="1.2999999999999999E-2"/>
    <x v="13"/>
    <n v="282"/>
    <x v="162"/>
  </r>
  <r>
    <x v="11"/>
    <m/>
    <n v="4.0000000000000001E-3"/>
    <x v="51"/>
    <n v="282"/>
    <x v="163"/>
  </r>
  <r>
    <x v="11"/>
    <m/>
    <n v="1.4E-2"/>
    <x v="30"/>
    <n v="282"/>
    <x v="164"/>
  </r>
  <r>
    <x v="11"/>
    <m/>
    <n v="1E-3"/>
    <x v="68"/>
    <n v="282"/>
    <x v="165"/>
  </r>
  <r>
    <x v="11"/>
    <m/>
    <n v="4.3999999999999997E-2"/>
    <x v="31"/>
    <n v="282"/>
    <x v="166"/>
  </r>
  <r>
    <x v="11"/>
    <m/>
    <n v="4.0000000000000001E-3"/>
    <x v="69"/>
    <n v="282"/>
    <x v="163"/>
  </r>
  <r>
    <x v="11"/>
    <m/>
    <n v="0.47299999999999998"/>
    <x v="24"/>
    <n v="282"/>
    <x v="167"/>
  </r>
  <r>
    <x v="11"/>
    <m/>
    <n v="1.2999999999999999E-2"/>
    <x v="26"/>
    <n v="282"/>
    <x v="162"/>
  </r>
  <r>
    <x v="11"/>
    <m/>
    <m/>
    <x v="0"/>
    <n v="282"/>
    <x v="1"/>
  </r>
  <r>
    <x v="11"/>
    <s v="7b21a4cc18e7bf6c5da8c7d0af059dbea3418285"/>
    <m/>
    <x v="0"/>
    <n v="9"/>
    <x v="1"/>
  </r>
  <r>
    <x v="11"/>
    <m/>
    <m/>
    <x v="0"/>
    <n v="9"/>
    <x v="1"/>
  </r>
  <r>
    <x v="11"/>
    <m/>
    <n v="0.71199999999999997"/>
    <x v="67"/>
    <n v="9"/>
    <x v="168"/>
  </r>
  <r>
    <x v="11"/>
    <m/>
    <n v="0.28699999999999998"/>
    <x v="31"/>
    <n v="9"/>
    <x v="169"/>
  </r>
  <r>
    <x v="11"/>
    <m/>
    <m/>
    <x v="0"/>
    <n v="9"/>
    <x v="1"/>
  </r>
  <r>
    <x v="11"/>
    <s v="db0e1a91fdce2fa43584408a87d637cfe4bcc2ec"/>
    <m/>
    <x v="0"/>
    <n v="3126"/>
    <x v="1"/>
  </r>
  <r>
    <x v="11"/>
    <m/>
    <m/>
    <x v="0"/>
    <n v="3126"/>
    <x v="1"/>
  </r>
  <r>
    <x v="11"/>
    <m/>
    <n v="2E-3"/>
    <x v="50"/>
    <n v="3126"/>
    <x v="170"/>
  </r>
  <r>
    <x v="11"/>
    <m/>
    <n v="0.32500000000000001"/>
    <x v="67"/>
    <n v="3126"/>
    <x v="171"/>
  </r>
  <r>
    <x v="11"/>
    <m/>
    <n v="1E-3"/>
    <x v="13"/>
    <n v="3126"/>
    <x v="172"/>
  </r>
  <r>
    <x v="11"/>
    <m/>
    <n v="2.1000000000000001E-2"/>
    <x v="52"/>
    <n v="3126"/>
    <x v="173"/>
  </r>
  <r>
    <x v="11"/>
    <m/>
    <n v="1E-3"/>
    <x v="70"/>
    <n v="3126"/>
    <x v="172"/>
  </r>
  <r>
    <x v="11"/>
    <m/>
    <n v="3.1E-2"/>
    <x v="59"/>
    <n v="3126"/>
    <x v="174"/>
  </r>
  <r>
    <x v="11"/>
    <m/>
    <n v="0.13900000000000001"/>
    <x v="68"/>
    <n v="3126"/>
    <x v="175"/>
  </r>
  <r>
    <x v="11"/>
    <m/>
    <n v="0"/>
    <x v="71"/>
    <n v="3126"/>
    <x v="1"/>
  </r>
  <r>
    <x v="11"/>
    <m/>
    <n v="0.35099999999999998"/>
    <x v="31"/>
    <n v="3126"/>
    <x v="176"/>
  </r>
  <r>
    <x v="11"/>
    <m/>
    <n v="8.3000000000000004E-2"/>
    <x v="69"/>
    <n v="3126"/>
    <x v="177"/>
  </r>
  <r>
    <x v="11"/>
    <m/>
    <n v="2.7E-2"/>
    <x v="24"/>
    <n v="3126"/>
    <x v="178"/>
  </r>
  <r>
    <x v="11"/>
    <m/>
    <n v="8.0000000000000002E-3"/>
    <x v="25"/>
    <n v="3126"/>
    <x v="179"/>
  </r>
  <r>
    <x v="11"/>
    <m/>
    <n v="1E-3"/>
    <x v="26"/>
    <n v="3126"/>
    <x v="172"/>
  </r>
  <r>
    <x v="11"/>
    <m/>
    <n v="1E-3"/>
    <x v="18"/>
    <n v="3126"/>
    <x v="172"/>
  </r>
  <r>
    <x v="11"/>
    <m/>
    <n v="1E-3"/>
    <x v="16"/>
    <n v="3126"/>
    <x v="172"/>
  </r>
  <r>
    <x v="11"/>
    <m/>
    <m/>
    <x v="0"/>
    <n v="3126"/>
    <x v="1"/>
  </r>
  <r>
    <x v="11"/>
    <s v="ef7543602423c597472e0d141cc0498b3ad0140c"/>
    <m/>
    <x v="0"/>
    <n v="461"/>
    <x v="1"/>
  </r>
  <r>
    <x v="11"/>
    <m/>
    <m/>
    <x v="0"/>
    <n v="461"/>
    <x v="1"/>
  </r>
  <r>
    <x v="11"/>
    <m/>
    <n v="0.11899999999999999"/>
    <x v="67"/>
    <n v="461"/>
    <x v="180"/>
  </r>
  <r>
    <x v="11"/>
    <m/>
    <n v="2.1000000000000001E-2"/>
    <x v="59"/>
    <n v="461"/>
    <x v="181"/>
  </r>
  <r>
    <x v="11"/>
    <m/>
    <n v="0.61099999999999999"/>
    <x v="31"/>
    <n v="461"/>
    <x v="182"/>
  </r>
  <r>
    <x v="11"/>
    <m/>
    <n v="0.106"/>
    <x v="69"/>
    <n v="461"/>
    <x v="183"/>
  </r>
  <r>
    <x v="11"/>
    <m/>
    <n v="0.14000000000000001"/>
    <x v="25"/>
    <n v="461"/>
    <x v="184"/>
  </r>
  <r>
    <x v="11"/>
    <m/>
    <m/>
    <x v="0"/>
    <n v="461"/>
    <x v="1"/>
  </r>
  <r>
    <x v="11"/>
    <s v="bde96204088d1ce7caec35de55610c5082d620ab"/>
    <m/>
    <x v="0"/>
    <n v="37"/>
    <x v="1"/>
  </r>
  <r>
    <x v="11"/>
    <m/>
    <m/>
    <x v="0"/>
    <n v="37"/>
    <x v="1"/>
  </r>
  <r>
    <x v="11"/>
    <m/>
    <n v="1"/>
    <x v="69"/>
    <n v="37"/>
    <x v="185"/>
  </r>
  <r>
    <x v="11"/>
    <m/>
    <m/>
    <x v="0"/>
    <n v="37"/>
    <x v="1"/>
  </r>
  <r>
    <x v="11"/>
    <s v="1f352f639b9def59f93d1be9200d86d7754f4184"/>
    <m/>
    <x v="0"/>
    <n v="4"/>
    <x v="1"/>
  </r>
  <r>
    <x v="11"/>
    <m/>
    <m/>
    <x v="0"/>
    <n v="4"/>
    <x v="1"/>
  </r>
  <r>
    <x v="11"/>
    <m/>
    <n v="1"/>
    <x v="69"/>
    <n v="4"/>
    <x v="64"/>
  </r>
  <r>
    <x v="11"/>
    <m/>
    <m/>
    <x v="0"/>
    <n v="4"/>
    <x v="1"/>
  </r>
  <r>
    <x v="11"/>
    <s v="46b6caa074e7221a60f57e3800dacd09a27348fd"/>
    <m/>
    <x v="0"/>
    <n v="3"/>
    <x v="1"/>
  </r>
  <r>
    <x v="11"/>
    <m/>
    <m/>
    <x v="0"/>
    <n v="3"/>
    <x v="1"/>
  </r>
  <r>
    <x v="11"/>
    <m/>
    <n v="1"/>
    <x v="24"/>
    <n v="3"/>
    <x v="84"/>
  </r>
  <r>
    <x v="11"/>
    <m/>
    <m/>
    <x v="0"/>
    <n v="3"/>
    <x v="1"/>
  </r>
  <r>
    <x v="11"/>
    <s v="86cef383aa9b9918b67622ca090b7b8b6997f38a"/>
    <m/>
    <x v="0"/>
    <n v="39"/>
    <x v="1"/>
  </r>
  <r>
    <x v="11"/>
    <m/>
    <m/>
    <x v="0"/>
    <n v="39"/>
    <x v="1"/>
  </r>
  <r>
    <x v="11"/>
    <m/>
    <n v="0.79400000000000004"/>
    <x v="67"/>
    <n v="39"/>
    <x v="186"/>
  </r>
  <r>
    <x v="11"/>
    <m/>
    <n v="0.114"/>
    <x v="69"/>
    <n v="39"/>
    <x v="187"/>
  </r>
  <r>
    <x v="11"/>
    <m/>
    <n v="9.0999999999999998E-2"/>
    <x v="25"/>
    <n v="39"/>
    <x v="188"/>
  </r>
  <r>
    <x v="11"/>
    <m/>
    <m/>
    <x v="0"/>
    <n v="39"/>
    <x v="1"/>
  </r>
  <r>
    <x v="11"/>
    <s v="9574543e0519fd0b319378bb9d4e505f4bfaa9ef"/>
    <m/>
    <x v="0"/>
    <n v="5"/>
    <x v="1"/>
  </r>
  <r>
    <x v="11"/>
    <m/>
    <m/>
    <x v="0"/>
    <n v="5"/>
    <x v="1"/>
  </r>
  <r>
    <x v="11"/>
    <m/>
    <n v="1"/>
    <x v="72"/>
    <n v="5"/>
    <x v="189"/>
  </r>
  <r>
    <x v="11"/>
    <m/>
    <m/>
    <x v="0"/>
    <n v="5"/>
    <x v="1"/>
  </r>
  <r>
    <x v="11"/>
    <s v="741910616f6b2ce01027d3fed3ac6a0fde604f38"/>
    <m/>
    <x v="0"/>
    <n v="99"/>
    <x v="1"/>
  </r>
  <r>
    <x v="11"/>
    <m/>
    <m/>
    <x v="0"/>
    <n v="99"/>
    <x v="1"/>
  </r>
  <r>
    <x v="11"/>
    <m/>
    <n v="1"/>
    <x v="69"/>
    <n v="99"/>
    <x v="190"/>
  </r>
  <r>
    <x v="11"/>
    <m/>
    <m/>
    <x v="0"/>
    <n v="99"/>
    <x v="1"/>
  </r>
  <r>
    <x v="11"/>
    <s v="ec8a13b45afa4fb3e7b465f975480319700d77c9"/>
    <m/>
    <x v="0"/>
    <n v="64"/>
    <x v="1"/>
  </r>
  <r>
    <x v="11"/>
    <m/>
    <m/>
    <x v="0"/>
    <n v="64"/>
    <x v="1"/>
  </r>
  <r>
    <x v="11"/>
    <m/>
    <n v="0.35499999999999998"/>
    <x v="68"/>
    <n v="64"/>
    <x v="191"/>
  </r>
  <r>
    <x v="11"/>
    <m/>
    <n v="9.6000000000000002E-2"/>
    <x v="72"/>
    <n v="64"/>
    <x v="192"/>
  </r>
  <r>
    <x v="11"/>
    <m/>
    <n v="0.49"/>
    <x v="69"/>
    <n v="64"/>
    <x v="193"/>
  </r>
  <r>
    <x v="11"/>
    <m/>
    <n v="5.7000000000000002E-2"/>
    <x v="16"/>
    <n v="64"/>
    <x v="194"/>
  </r>
  <r>
    <x v="11"/>
    <m/>
    <m/>
    <x v="0"/>
    <n v="64"/>
    <x v="1"/>
  </r>
  <r>
    <x v="11"/>
    <s v="5e60ec670eb67680c08656367e207fa90a80e459"/>
    <m/>
    <x v="0"/>
    <n v="199"/>
    <x v="1"/>
  </r>
  <r>
    <x v="11"/>
    <m/>
    <m/>
    <x v="0"/>
    <n v="199"/>
    <x v="1"/>
  </r>
  <r>
    <x v="11"/>
    <m/>
    <n v="0.22"/>
    <x v="67"/>
    <n v="199"/>
    <x v="195"/>
  </r>
  <r>
    <x v="11"/>
    <m/>
    <n v="3.7999999999999999E-2"/>
    <x v="13"/>
    <n v="199"/>
    <x v="196"/>
  </r>
  <r>
    <x v="11"/>
    <m/>
    <n v="2.1000000000000001E-2"/>
    <x v="30"/>
    <n v="199"/>
    <x v="197"/>
  </r>
  <r>
    <x v="11"/>
    <m/>
    <n v="0.60399999999999998"/>
    <x v="69"/>
    <n v="199"/>
    <x v="198"/>
  </r>
  <r>
    <x v="11"/>
    <m/>
    <n v="0.115"/>
    <x v="24"/>
    <n v="199"/>
    <x v="199"/>
  </r>
  <r>
    <x v="11"/>
    <m/>
    <m/>
    <x v="0"/>
    <n v="199"/>
    <x v="1"/>
  </r>
  <r>
    <x v="11"/>
    <s v="3061ab54eb2cc642a279becfca0b93f5e17db117"/>
    <m/>
    <x v="0"/>
    <n v="33"/>
    <x v="1"/>
  </r>
  <r>
    <x v="11"/>
    <m/>
    <m/>
    <x v="0"/>
    <n v="33"/>
    <x v="1"/>
  </r>
  <r>
    <x v="11"/>
    <m/>
    <n v="2.1999999999999999E-2"/>
    <x v="36"/>
    <n v="33"/>
    <x v="200"/>
  </r>
  <r>
    <x v="11"/>
    <m/>
    <n v="0.97699999999999998"/>
    <x v="25"/>
    <n v="33"/>
    <x v="201"/>
  </r>
  <r>
    <x v="11"/>
    <m/>
    <m/>
    <x v="0"/>
    <n v="33"/>
    <x v="1"/>
  </r>
  <r>
    <x v="11"/>
    <s v="9bfb22bb2a3467852cfa688b41b03267a81b7ef3"/>
    <m/>
    <x v="0"/>
    <n v="5"/>
    <x v="1"/>
  </r>
  <r>
    <x v="11"/>
    <m/>
    <m/>
    <x v="0"/>
    <n v="5"/>
    <x v="1"/>
  </r>
  <r>
    <x v="11"/>
    <m/>
    <n v="1"/>
    <x v="69"/>
    <n v="5"/>
    <x v="189"/>
  </r>
  <r>
    <x v="11"/>
    <m/>
    <m/>
    <x v="0"/>
    <n v="5"/>
    <x v="1"/>
  </r>
  <r>
    <x v="11"/>
    <s v="298a2652a956c823b265cb742b56ce7dec86ef66"/>
    <m/>
    <x v="0"/>
    <n v="10"/>
    <x v="1"/>
  </r>
  <r>
    <x v="11"/>
    <m/>
    <m/>
    <x v="0"/>
    <n v="10"/>
    <x v="1"/>
  </r>
  <r>
    <x v="11"/>
    <m/>
    <n v="1"/>
    <x v="72"/>
    <n v="10"/>
    <x v="27"/>
  </r>
  <r>
    <x v="11"/>
    <m/>
    <m/>
    <x v="0"/>
    <n v="10"/>
    <x v="1"/>
  </r>
  <r>
    <x v="11"/>
    <s v="8ad5c39a929ee887ba12bcf7f38f319b9908747a"/>
    <m/>
    <x v="0"/>
    <n v="2"/>
    <x v="1"/>
  </r>
  <r>
    <x v="11"/>
    <m/>
    <m/>
    <x v="0"/>
    <n v="2"/>
    <x v="1"/>
  </r>
  <r>
    <x v="11"/>
    <m/>
    <n v="1"/>
    <x v="18"/>
    <n v="2"/>
    <x v="2"/>
  </r>
  <r>
    <x v="11"/>
    <m/>
    <m/>
    <x v="0"/>
    <n v="2"/>
    <x v="1"/>
  </r>
  <r>
    <x v="11"/>
    <s v="5e28d5f23f66f5856d00acef3e23ed9b8bbaa272"/>
    <m/>
    <x v="0"/>
    <n v="495"/>
    <x v="1"/>
  </r>
  <r>
    <x v="11"/>
    <m/>
    <m/>
    <x v="0"/>
    <n v="495"/>
    <x v="1"/>
  </r>
  <r>
    <x v="11"/>
    <m/>
    <n v="1.2E-2"/>
    <x v="72"/>
    <n v="495"/>
    <x v="202"/>
  </r>
  <r>
    <x v="11"/>
    <m/>
    <n v="0.98699999999999999"/>
    <x v="69"/>
    <n v="495"/>
    <x v="203"/>
  </r>
  <r>
    <x v="11"/>
    <m/>
    <m/>
    <x v="0"/>
    <n v="495"/>
    <x v="1"/>
  </r>
  <r>
    <x v="11"/>
    <s v="f4b72de6762487caa997c4ea55cd554aed4f007e"/>
    <m/>
    <x v="0"/>
    <n v="127"/>
    <x v="1"/>
  </r>
  <r>
    <x v="11"/>
    <m/>
    <m/>
    <x v="0"/>
    <n v="127"/>
    <x v="1"/>
  </r>
  <r>
    <x v="11"/>
    <m/>
    <n v="1"/>
    <x v="69"/>
    <n v="127"/>
    <x v="204"/>
  </r>
  <r>
    <x v="11"/>
    <m/>
    <m/>
    <x v="0"/>
    <n v="127"/>
    <x v="1"/>
  </r>
  <r>
    <x v="11"/>
    <s v="d4ba8bf5b511e62079480f3a5fef7b46bb83691d"/>
    <m/>
    <x v="0"/>
    <n v="34"/>
    <x v="1"/>
  </r>
  <r>
    <x v="11"/>
    <m/>
    <m/>
    <x v="0"/>
    <n v="34"/>
    <x v="1"/>
  </r>
  <r>
    <x v="11"/>
    <m/>
    <n v="0.41499999999999998"/>
    <x v="68"/>
    <n v="34"/>
    <x v="205"/>
  </r>
  <r>
    <x v="11"/>
    <m/>
    <n v="0.24"/>
    <x v="72"/>
    <n v="34"/>
    <x v="206"/>
  </r>
  <r>
    <x v="11"/>
    <m/>
    <n v="0.34300000000000003"/>
    <x v="69"/>
    <n v="34"/>
    <x v="207"/>
  </r>
  <r>
    <x v="11"/>
    <m/>
    <m/>
    <x v="0"/>
    <n v="34"/>
    <x v="1"/>
  </r>
  <r>
    <x v="11"/>
    <s v="e404acb525bb23a7f75c54e93f124a5141083503"/>
    <m/>
    <x v="0"/>
    <n v="453"/>
    <x v="1"/>
  </r>
  <r>
    <x v="11"/>
    <m/>
    <m/>
    <x v="0"/>
    <n v="453"/>
    <x v="1"/>
  </r>
  <r>
    <x v="11"/>
    <m/>
    <n v="6.0000000000000001E-3"/>
    <x v="67"/>
    <n v="453"/>
    <x v="208"/>
  </r>
  <r>
    <x v="11"/>
    <m/>
    <n v="0.91900000000000004"/>
    <x v="13"/>
    <n v="453"/>
    <x v="209"/>
  </r>
  <r>
    <x v="11"/>
    <m/>
    <n v="1.7999999999999999E-2"/>
    <x v="30"/>
    <n v="453"/>
    <x v="210"/>
  </r>
  <r>
    <x v="11"/>
    <m/>
    <n v="6.0000000000000001E-3"/>
    <x v="69"/>
    <n v="453"/>
    <x v="208"/>
  </r>
  <r>
    <x v="11"/>
    <m/>
    <n v="3.1E-2"/>
    <x v="24"/>
    <n v="453"/>
    <x v="211"/>
  </r>
  <r>
    <x v="11"/>
    <m/>
    <n v="1.2E-2"/>
    <x v="23"/>
    <n v="453"/>
    <x v="212"/>
  </r>
  <r>
    <x v="11"/>
    <m/>
    <n v="6.0000000000000001E-3"/>
    <x v="16"/>
    <n v="453"/>
    <x v="208"/>
  </r>
  <r>
    <x v="11"/>
    <m/>
    <m/>
    <x v="0"/>
    <n v="453"/>
    <x v="1"/>
  </r>
  <r>
    <x v="11"/>
    <s v="aa170e9550ae7b88ae129e90d083d6f9373ce1da"/>
    <m/>
    <x v="0"/>
    <n v="244"/>
    <x v="1"/>
  </r>
  <r>
    <x v="11"/>
    <m/>
    <m/>
    <x v="0"/>
    <n v="244"/>
    <x v="1"/>
  </r>
  <r>
    <x v="11"/>
    <m/>
    <n v="0.14199999999999999"/>
    <x v="67"/>
    <n v="244"/>
    <x v="213"/>
  </r>
  <r>
    <x v="11"/>
    <m/>
    <n v="0.154"/>
    <x v="68"/>
    <n v="244"/>
    <x v="214"/>
  </r>
  <r>
    <x v="11"/>
    <m/>
    <n v="0.46800000000000003"/>
    <x v="72"/>
    <n v="244"/>
    <x v="215"/>
  </r>
  <r>
    <x v="11"/>
    <m/>
    <n v="7.2999999999999995E-2"/>
    <x v="69"/>
    <n v="244"/>
    <x v="216"/>
  </r>
  <r>
    <x v="11"/>
    <m/>
    <n v="0.161"/>
    <x v="25"/>
    <n v="244"/>
    <x v="217"/>
  </r>
  <r>
    <x v="11"/>
    <m/>
    <m/>
    <x v="0"/>
    <n v="244"/>
    <x v="1"/>
  </r>
  <r>
    <x v="11"/>
    <s v="efb6e34939db78e258d2fa18829b4cab3e0ea8bb"/>
    <m/>
    <x v="0"/>
    <n v="28"/>
    <x v="1"/>
  </r>
  <r>
    <x v="11"/>
    <m/>
    <m/>
    <x v="0"/>
    <n v="28"/>
    <x v="1"/>
  </r>
  <r>
    <x v="11"/>
    <m/>
    <n v="0.20799999999999999"/>
    <x v="67"/>
    <n v="28"/>
    <x v="218"/>
  </r>
  <r>
    <x v="11"/>
    <m/>
    <n v="0.45800000000000002"/>
    <x v="68"/>
    <n v="28"/>
    <x v="219"/>
  </r>
  <r>
    <x v="11"/>
    <m/>
    <n v="0.126"/>
    <x v="72"/>
    <n v="28"/>
    <x v="220"/>
  </r>
  <r>
    <x v="11"/>
    <m/>
    <n v="0.20599999999999999"/>
    <x v="69"/>
    <n v="28"/>
    <x v="221"/>
  </r>
  <r>
    <x v="11"/>
    <m/>
    <m/>
    <x v="0"/>
    <n v="28"/>
    <x v="1"/>
  </r>
  <r>
    <x v="11"/>
    <s v="3532d96162ad435ba51329e52adb21d8645d264c"/>
    <m/>
    <x v="0"/>
    <n v="72"/>
    <x v="1"/>
  </r>
  <r>
    <x v="11"/>
    <m/>
    <m/>
    <x v="0"/>
    <n v="72"/>
    <x v="1"/>
  </r>
  <r>
    <x v="11"/>
    <m/>
    <n v="0.11"/>
    <x v="72"/>
    <n v="72"/>
    <x v="222"/>
  </r>
  <r>
    <x v="11"/>
    <m/>
    <n v="0.34200000000000003"/>
    <x v="69"/>
    <n v="72"/>
    <x v="223"/>
  </r>
  <r>
    <x v="11"/>
    <m/>
    <n v="0.2"/>
    <x v="18"/>
    <n v="72"/>
    <x v="224"/>
  </r>
  <r>
    <x v="11"/>
    <m/>
    <n v="0.34599999999999997"/>
    <x v="16"/>
    <n v="72"/>
    <x v="225"/>
  </r>
  <r>
    <x v="11"/>
    <m/>
    <m/>
    <x v="0"/>
    <n v="72"/>
    <x v="1"/>
  </r>
  <r>
    <x v="11"/>
    <s v="c87abc3fd1bebfe8bb6ae0a640cd3e4a4bcd4a71"/>
    <m/>
    <x v="0"/>
    <n v="20"/>
    <x v="1"/>
  </r>
  <r>
    <x v="11"/>
    <m/>
    <m/>
    <x v="0"/>
    <n v="20"/>
    <x v="1"/>
  </r>
  <r>
    <x v="11"/>
    <m/>
    <n v="0.249"/>
    <x v="68"/>
    <n v="20"/>
    <x v="226"/>
  </r>
  <r>
    <x v="11"/>
    <m/>
    <n v="0.75"/>
    <x v="72"/>
    <n v="20"/>
    <x v="227"/>
  </r>
  <r>
    <x v="11"/>
    <m/>
    <m/>
    <x v="0"/>
    <n v="20"/>
    <x v="1"/>
  </r>
  <r>
    <x v="11"/>
    <s v="d5ac8798ac60c2264b719a3b7e7ee5b5e53e3cf1"/>
    <m/>
    <x v="0"/>
    <n v="1439"/>
    <x v="1"/>
  </r>
  <r>
    <x v="11"/>
    <m/>
    <m/>
    <x v="0"/>
    <n v="1439"/>
    <x v="1"/>
  </r>
  <r>
    <x v="11"/>
    <m/>
    <n v="2.9000000000000001E-2"/>
    <x v="67"/>
    <n v="1439"/>
    <x v="228"/>
  </r>
  <r>
    <x v="11"/>
    <m/>
    <n v="0.50600000000000001"/>
    <x v="68"/>
    <n v="1439"/>
    <x v="229"/>
  </r>
  <r>
    <x v="11"/>
    <m/>
    <n v="0.41299999999999998"/>
    <x v="72"/>
    <n v="1439"/>
    <x v="230"/>
  </r>
  <r>
    <x v="11"/>
    <m/>
    <n v="1E-3"/>
    <x v="69"/>
    <n v="1439"/>
    <x v="231"/>
  </r>
  <r>
    <x v="11"/>
    <m/>
    <n v="1.0999999999999999E-2"/>
    <x v="24"/>
    <n v="1439"/>
    <x v="232"/>
  </r>
  <r>
    <x v="11"/>
    <m/>
    <n v="3.5000000000000003E-2"/>
    <x v="25"/>
    <n v="1439"/>
    <x v="233"/>
  </r>
  <r>
    <x v="11"/>
    <m/>
    <n v="1E-3"/>
    <x v="16"/>
    <n v="1439"/>
    <x v="231"/>
  </r>
  <r>
    <x v="11"/>
    <m/>
    <m/>
    <x v="0"/>
    <n v="1439"/>
    <x v="1"/>
  </r>
  <r>
    <x v="11"/>
    <s v="6a619d057b31647cf554e87be959297e52627174"/>
    <m/>
    <x v="0"/>
    <n v="9"/>
    <x v="1"/>
  </r>
  <r>
    <x v="11"/>
    <m/>
    <m/>
    <x v="0"/>
    <n v="9"/>
    <x v="1"/>
  </r>
  <r>
    <x v="11"/>
    <m/>
    <n v="1"/>
    <x v="72"/>
    <n v="9"/>
    <x v="94"/>
  </r>
  <r>
    <x v="11"/>
    <m/>
    <m/>
    <x v="0"/>
    <n v="9"/>
    <x v="1"/>
  </r>
  <r>
    <x v="11"/>
    <s v="65d3507f55a29f6be75542e8f6076de9d0e075c8"/>
    <m/>
    <x v="0"/>
    <n v="47"/>
    <x v="1"/>
  </r>
  <r>
    <x v="11"/>
    <m/>
    <m/>
    <x v="0"/>
    <n v="47"/>
    <x v="1"/>
  </r>
  <r>
    <x v="11"/>
    <m/>
    <n v="7.2999999999999995E-2"/>
    <x v="5"/>
    <n v="47"/>
    <x v="234"/>
  </r>
  <r>
    <x v="11"/>
    <m/>
    <n v="0.245"/>
    <x v="67"/>
    <n v="47"/>
    <x v="235"/>
  </r>
  <r>
    <x v="11"/>
    <m/>
    <n v="0.623"/>
    <x v="31"/>
    <n v="47"/>
    <x v="236"/>
  </r>
  <r>
    <x v="11"/>
    <m/>
    <n v="5.7000000000000002E-2"/>
    <x v="69"/>
    <n v="47"/>
    <x v="237"/>
  </r>
  <r>
    <x v="11"/>
    <m/>
    <m/>
    <x v="0"/>
    <n v="47"/>
    <x v="1"/>
  </r>
  <r>
    <x v="11"/>
    <s v="9fee47763b3526048d0bdcb512e867e1e440f7a4"/>
    <m/>
    <x v="0"/>
    <n v="18"/>
    <x v="1"/>
  </r>
  <r>
    <x v="11"/>
    <m/>
    <m/>
    <x v="0"/>
    <n v="18"/>
    <x v="1"/>
  </r>
  <r>
    <x v="11"/>
    <m/>
    <n v="7.0999999999999994E-2"/>
    <x v="67"/>
    <n v="18"/>
    <x v="238"/>
  </r>
  <r>
    <x v="11"/>
    <m/>
    <n v="0.34100000000000003"/>
    <x v="72"/>
    <n v="18"/>
    <x v="239"/>
  </r>
  <r>
    <x v="11"/>
    <m/>
    <n v="0.25700000000000001"/>
    <x v="69"/>
    <n v="18"/>
    <x v="240"/>
  </r>
  <r>
    <x v="11"/>
    <m/>
    <n v="0.32900000000000001"/>
    <x v="24"/>
    <n v="18"/>
    <x v="241"/>
  </r>
  <r>
    <x v="11"/>
    <m/>
    <m/>
    <x v="0"/>
    <n v="18"/>
    <x v="1"/>
  </r>
  <r>
    <x v="11"/>
    <s v="707154a65eab36361052a9ab587e848928f68c89"/>
    <m/>
    <x v="0"/>
    <n v="197"/>
    <x v="1"/>
  </r>
  <r>
    <x v="11"/>
    <m/>
    <m/>
    <x v="0"/>
    <n v="197"/>
    <x v="1"/>
  </r>
  <r>
    <x v="11"/>
    <m/>
    <n v="0.71099999999999997"/>
    <x v="72"/>
    <n v="197"/>
    <x v="242"/>
  </r>
  <r>
    <x v="11"/>
    <m/>
    <n v="0.28799999999999998"/>
    <x v="69"/>
    <n v="197"/>
    <x v="243"/>
  </r>
  <r>
    <x v="11"/>
    <m/>
    <m/>
    <x v="0"/>
    <n v="197"/>
    <x v="1"/>
  </r>
  <r>
    <x v="11"/>
    <s v="0c2cc0a476ef6f9a5130871bb396a3c4479b60fd"/>
    <m/>
    <x v="0"/>
    <n v="337"/>
    <x v="1"/>
  </r>
  <r>
    <x v="11"/>
    <m/>
    <m/>
    <x v="0"/>
    <n v="337"/>
    <x v="1"/>
  </r>
  <r>
    <x v="11"/>
    <m/>
    <n v="0.192"/>
    <x v="31"/>
    <n v="337"/>
    <x v="244"/>
  </r>
  <r>
    <x v="11"/>
    <m/>
    <n v="0.35099999999999998"/>
    <x v="69"/>
    <n v="337"/>
    <x v="245"/>
  </r>
  <r>
    <x v="11"/>
    <m/>
    <n v="0.45600000000000002"/>
    <x v="25"/>
    <n v="337"/>
    <x v="246"/>
  </r>
  <r>
    <x v="12"/>
    <m/>
    <m/>
    <x v="0"/>
    <n v="337"/>
    <x v="1"/>
  </r>
  <r>
    <x v="12"/>
    <s v="07af100f7ebc6b3a5213ce78259d560a9e99feea"/>
    <m/>
    <x v="0"/>
    <n v="583"/>
    <x v="1"/>
  </r>
  <r>
    <x v="12"/>
    <m/>
    <m/>
    <x v="0"/>
    <n v="583"/>
    <x v="1"/>
  </r>
  <r>
    <x v="12"/>
    <m/>
    <n v="0.997"/>
    <x v="30"/>
    <n v="583"/>
    <x v="247"/>
  </r>
  <r>
    <x v="12"/>
    <m/>
    <n v="2E-3"/>
    <x v="16"/>
    <n v="583"/>
    <x v="248"/>
  </r>
  <r>
    <x v="12"/>
    <m/>
    <m/>
    <x v="0"/>
    <n v="583"/>
    <x v="1"/>
  </r>
  <r>
    <x v="12"/>
    <s v="3420a0121eaf0684b06a506d3758dd0d16af740f"/>
    <m/>
    <x v="0"/>
    <n v="9"/>
    <x v="1"/>
  </r>
  <r>
    <x v="12"/>
    <m/>
    <m/>
    <x v="0"/>
    <n v="9"/>
    <x v="1"/>
  </r>
  <r>
    <x v="12"/>
    <m/>
    <n v="1"/>
    <x v="30"/>
    <n v="9"/>
    <x v="94"/>
  </r>
  <r>
    <x v="12"/>
    <m/>
    <m/>
    <x v="0"/>
    <n v="9"/>
    <x v="1"/>
  </r>
  <r>
    <x v="12"/>
    <s v="2a0fd61c1b0b390b7365e900a0b3e53118515423"/>
    <m/>
    <x v="0"/>
    <n v="1"/>
    <x v="1"/>
  </r>
  <r>
    <x v="12"/>
    <m/>
    <m/>
    <x v="0"/>
    <n v="1"/>
    <x v="1"/>
  </r>
  <r>
    <x v="12"/>
    <m/>
    <n v="1"/>
    <x v="18"/>
    <n v="1"/>
    <x v="249"/>
  </r>
  <r>
    <x v="12"/>
    <m/>
    <m/>
    <x v="0"/>
    <n v="1"/>
    <x v="1"/>
  </r>
  <r>
    <x v="12"/>
    <s v="c10e8282a7af38f8512e911a14889e14df8a2c6a"/>
    <m/>
    <x v="0"/>
    <n v="14"/>
    <x v="1"/>
  </r>
  <r>
    <x v="12"/>
    <m/>
    <m/>
    <x v="0"/>
    <n v="14"/>
    <x v="1"/>
  </r>
  <r>
    <x v="12"/>
    <m/>
    <n v="0.755"/>
    <x v="7"/>
    <n v="14"/>
    <x v="250"/>
  </r>
  <r>
    <x v="12"/>
    <m/>
    <n v="0.24399999999999999"/>
    <x v="30"/>
    <n v="14"/>
    <x v="251"/>
  </r>
  <r>
    <x v="12"/>
    <m/>
    <m/>
    <x v="0"/>
    <n v="14"/>
    <x v="1"/>
  </r>
  <r>
    <x v="12"/>
    <s v="91ef92d905468dce07cd04cd11e8cd5369f23cb0"/>
    <m/>
    <x v="0"/>
    <n v="76"/>
    <x v="1"/>
  </r>
  <r>
    <x v="12"/>
    <m/>
    <m/>
    <x v="0"/>
    <n v="76"/>
    <x v="1"/>
  </r>
  <r>
    <x v="12"/>
    <m/>
    <n v="0.98099999999999998"/>
    <x v="30"/>
    <n v="76"/>
    <x v="252"/>
  </r>
  <r>
    <x v="12"/>
    <m/>
    <n v="1.7999999999999999E-2"/>
    <x v="15"/>
    <n v="76"/>
    <x v="253"/>
  </r>
  <r>
    <x v="13"/>
    <m/>
    <m/>
    <x v="0"/>
    <n v="76"/>
    <x v="1"/>
  </r>
  <r>
    <x v="13"/>
    <s v="ed71c30430f538b9209d35278ca176696c5bb294"/>
    <m/>
    <x v="0"/>
    <n v="14"/>
    <x v="1"/>
  </r>
  <r>
    <x v="13"/>
    <m/>
    <m/>
    <x v="0"/>
    <n v="14"/>
    <x v="1"/>
  </r>
  <r>
    <x v="13"/>
    <m/>
    <n v="0.54700000000000004"/>
    <x v="37"/>
    <n v="14"/>
    <x v="254"/>
  </r>
  <r>
    <x v="13"/>
    <m/>
    <n v="0.25700000000000001"/>
    <x v="18"/>
    <n v="14"/>
    <x v="255"/>
  </r>
  <r>
    <x v="13"/>
    <m/>
    <m/>
    <x v="0"/>
    <n v="14"/>
    <x v="1"/>
  </r>
  <r>
    <x v="13"/>
    <s v="11f6d56e9800f1a580b2260af0f051f847dd4431"/>
    <m/>
    <x v="0"/>
    <n v="14"/>
    <x v="1"/>
  </r>
  <r>
    <x v="13"/>
    <m/>
    <m/>
    <x v="0"/>
    <n v="14"/>
    <x v="1"/>
  </r>
  <r>
    <x v="13"/>
    <m/>
    <n v="0.54700000000000004"/>
    <x v="37"/>
    <n v="14"/>
    <x v="254"/>
  </r>
  <r>
    <x v="13"/>
    <m/>
    <n v="0.25700000000000001"/>
    <x v="18"/>
    <n v="14"/>
    <x v="255"/>
  </r>
  <r>
    <x v="13"/>
    <m/>
    <m/>
    <x v="0"/>
    <n v="14"/>
    <x v="1"/>
  </r>
  <r>
    <x v="13"/>
    <s v="5368b375128302c1bb32ec7c5e6d5b7e6c5cd38b"/>
    <m/>
    <x v="0"/>
    <n v="5"/>
    <x v="1"/>
  </r>
  <r>
    <x v="13"/>
    <m/>
    <m/>
    <x v="0"/>
    <n v="5"/>
    <x v="1"/>
  </r>
  <r>
    <x v="13"/>
    <m/>
    <n v="1"/>
    <x v="37"/>
    <n v="5"/>
    <x v="189"/>
  </r>
  <r>
    <x v="13"/>
    <m/>
    <m/>
    <x v="0"/>
    <n v="5"/>
    <x v="1"/>
  </r>
  <r>
    <x v="13"/>
    <s v="bf66780fece7c58d2c1f636764b54e01e55ce2bc"/>
    <m/>
    <x v="0"/>
    <n v="24"/>
    <x v="1"/>
  </r>
  <r>
    <x v="13"/>
    <m/>
    <m/>
    <x v="0"/>
    <n v="24"/>
    <x v="1"/>
  </r>
  <r>
    <x v="13"/>
    <m/>
    <n v="1"/>
    <x v="37"/>
    <n v="24"/>
    <x v="256"/>
  </r>
  <r>
    <x v="13"/>
    <m/>
    <m/>
    <x v="0"/>
    <n v="24"/>
    <x v="1"/>
  </r>
  <r>
    <x v="13"/>
    <s v="77560aae4f27785ed2005785c5d2310bdcee7129"/>
    <m/>
    <x v="0"/>
    <n v="14"/>
    <x v="1"/>
  </r>
  <r>
    <x v="13"/>
    <m/>
    <m/>
    <x v="0"/>
    <n v="14"/>
    <x v="1"/>
  </r>
  <r>
    <x v="13"/>
    <m/>
    <n v="0.54700000000000004"/>
    <x v="37"/>
    <n v="14"/>
    <x v="254"/>
  </r>
  <r>
    <x v="13"/>
    <m/>
    <n v="0.25700000000000001"/>
    <x v="18"/>
    <n v="14"/>
    <x v="255"/>
  </r>
  <r>
    <x v="13"/>
    <m/>
    <m/>
    <x v="0"/>
    <n v="14"/>
    <x v="1"/>
  </r>
  <r>
    <x v="13"/>
    <s v="4357cef5c06a42ec17e0cf8b5ada46a46f05866c"/>
    <m/>
    <x v="0"/>
    <n v="14"/>
    <x v="1"/>
  </r>
  <r>
    <x v="13"/>
    <m/>
    <m/>
    <x v="0"/>
    <n v="14"/>
    <x v="1"/>
  </r>
  <r>
    <x v="13"/>
    <m/>
    <n v="0.54100000000000004"/>
    <x v="37"/>
    <n v="14"/>
    <x v="257"/>
  </r>
  <r>
    <x v="13"/>
    <m/>
    <n v="0.26100000000000001"/>
    <x v="18"/>
    <n v="14"/>
    <x v="258"/>
  </r>
  <r>
    <x v="14"/>
    <m/>
    <m/>
    <x v="0"/>
    <n v="14"/>
    <x v="1"/>
  </r>
  <r>
    <x v="14"/>
    <s v="38ff08a613439b254e66d2cc2a040270986445a8"/>
    <m/>
    <x v="0"/>
    <n v="160"/>
    <x v="1"/>
  </r>
  <r>
    <x v="14"/>
    <m/>
    <m/>
    <x v="0"/>
    <n v="160"/>
    <x v="1"/>
  </r>
  <r>
    <x v="14"/>
    <m/>
    <n v="9.4E-2"/>
    <x v="67"/>
    <n v="160"/>
    <x v="259"/>
  </r>
  <r>
    <x v="14"/>
    <m/>
    <n v="3.2000000000000001E-2"/>
    <x v="73"/>
    <n v="160"/>
    <x v="260"/>
  </r>
  <r>
    <x v="14"/>
    <m/>
    <n v="0.104"/>
    <x v="13"/>
    <n v="160"/>
    <x v="261"/>
  </r>
  <r>
    <x v="14"/>
    <m/>
    <n v="0.01"/>
    <x v="36"/>
    <n v="160"/>
    <x v="262"/>
  </r>
  <r>
    <x v="14"/>
    <m/>
    <n v="0.105"/>
    <x v="69"/>
    <n v="160"/>
    <x v="263"/>
  </r>
  <r>
    <x v="14"/>
    <m/>
    <n v="0.35699999999999998"/>
    <x v="24"/>
    <n v="160"/>
    <x v="264"/>
  </r>
  <r>
    <x v="14"/>
    <m/>
    <n v="0.255"/>
    <x v="25"/>
    <n v="160"/>
    <x v="265"/>
  </r>
  <r>
    <x v="14"/>
    <m/>
    <n v="2.9000000000000001E-2"/>
    <x v="23"/>
    <n v="160"/>
    <x v="266"/>
  </r>
  <r>
    <x v="14"/>
    <m/>
    <n v="8.9999999999999993E-3"/>
    <x v="18"/>
    <n v="160"/>
    <x v="267"/>
  </r>
  <r>
    <x v="14"/>
    <m/>
    <m/>
    <x v="0"/>
    <n v="160"/>
    <x v="1"/>
  </r>
  <r>
    <x v="14"/>
    <s v="ed644c962da4f418cb4bc78be35267444117f265"/>
    <m/>
    <x v="0"/>
    <n v="291"/>
    <x v="1"/>
  </r>
  <r>
    <x v="14"/>
    <m/>
    <m/>
    <x v="0"/>
    <n v="291"/>
    <x v="1"/>
  </r>
  <r>
    <x v="14"/>
    <m/>
    <n v="0.45600000000000002"/>
    <x v="71"/>
    <n v="291"/>
    <x v="268"/>
  </r>
  <r>
    <x v="14"/>
    <m/>
    <n v="0.54300000000000004"/>
    <x v="25"/>
    <n v="291"/>
    <x v="269"/>
  </r>
  <r>
    <x v="15"/>
    <m/>
    <m/>
    <x v="0"/>
    <n v="291"/>
    <x v="1"/>
  </r>
  <r>
    <x v="15"/>
    <s v="b74536cec6d91061f28f7432b98e6983332d4c60"/>
    <m/>
    <x v="0"/>
    <n v="3"/>
    <x v="1"/>
  </r>
  <r>
    <x v="15"/>
    <m/>
    <m/>
    <x v="0"/>
    <n v="3"/>
    <x v="1"/>
  </r>
  <r>
    <x v="15"/>
    <m/>
    <n v="1"/>
    <x v="6"/>
    <n v="3"/>
    <x v="84"/>
  </r>
  <r>
    <x v="15"/>
    <m/>
    <m/>
    <x v="0"/>
    <n v="3"/>
    <x v="1"/>
  </r>
  <r>
    <x v="15"/>
    <s v="090ea9a5ad1ed52e40b5a66df5ee1eab283845cb"/>
    <m/>
    <x v="0"/>
    <n v="153"/>
    <x v="1"/>
  </r>
  <r>
    <x v="15"/>
    <m/>
    <m/>
    <x v="0"/>
    <n v="153"/>
    <x v="1"/>
  </r>
  <r>
    <x v="15"/>
    <m/>
    <n v="0.24099999999999999"/>
    <x v="6"/>
    <n v="153"/>
    <x v="270"/>
  </r>
  <r>
    <x v="15"/>
    <m/>
    <n v="0.63900000000000001"/>
    <x v="74"/>
    <n v="153"/>
    <x v="271"/>
  </r>
  <r>
    <x v="15"/>
    <m/>
    <n v="0.11799999999999999"/>
    <x v="15"/>
    <n v="153"/>
    <x v="272"/>
  </r>
  <r>
    <x v="15"/>
    <m/>
    <m/>
    <x v="0"/>
    <n v="153"/>
    <x v="1"/>
  </r>
  <r>
    <x v="15"/>
    <s v="9a404af6d545d8e2352342bea6a78b5d675a6950"/>
    <m/>
    <x v="0"/>
    <n v="6"/>
    <x v="1"/>
  </r>
  <r>
    <x v="15"/>
    <m/>
    <m/>
    <x v="0"/>
    <n v="6"/>
    <x v="1"/>
  </r>
  <r>
    <x v="15"/>
    <m/>
    <n v="1"/>
    <x v="24"/>
    <n v="6"/>
    <x v="21"/>
  </r>
  <r>
    <x v="15"/>
    <m/>
    <m/>
    <x v="0"/>
    <n v="6"/>
    <x v="1"/>
  </r>
  <r>
    <x v="15"/>
    <s v="65b71020e3f51467a42b13784abb63d87225bd39"/>
    <m/>
    <x v="0"/>
    <n v="624"/>
    <x v="1"/>
  </r>
  <r>
    <x v="15"/>
    <m/>
    <m/>
    <x v="0"/>
    <n v="624"/>
    <x v="1"/>
  </r>
  <r>
    <x v="15"/>
    <m/>
    <n v="4.1000000000000002E-2"/>
    <x v="52"/>
    <n v="624"/>
    <x v="273"/>
  </r>
  <r>
    <x v="15"/>
    <m/>
    <n v="0.80600000000000005"/>
    <x v="70"/>
    <n v="624"/>
    <x v="274"/>
  </r>
  <r>
    <x v="15"/>
    <m/>
    <n v="3.2000000000000001E-2"/>
    <x v="59"/>
    <n v="624"/>
    <x v="275"/>
  </r>
  <r>
    <x v="15"/>
    <m/>
    <n v="2.1999999999999999E-2"/>
    <x v="28"/>
    <n v="624"/>
    <x v="276"/>
  </r>
  <r>
    <x v="15"/>
    <m/>
    <n v="9.7000000000000003E-2"/>
    <x v="51"/>
    <n v="624"/>
    <x v="277"/>
  </r>
  <r>
    <x v="15"/>
    <m/>
    <m/>
    <x v="0"/>
    <n v="624"/>
    <x v="1"/>
  </r>
  <r>
    <x v="15"/>
    <s v="d2e4b7d17a8b4a406f053e39f692f394d66e6b11"/>
    <m/>
    <x v="0"/>
    <n v="402"/>
    <x v="1"/>
  </r>
  <r>
    <x v="15"/>
    <m/>
    <m/>
    <x v="0"/>
    <n v="402"/>
    <x v="1"/>
  </r>
  <r>
    <x v="15"/>
    <m/>
    <n v="0.155"/>
    <x v="20"/>
    <n v="402"/>
    <x v="278"/>
  </r>
  <r>
    <x v="15"/>
    <m/>
    <n v="0.84399999999999997"/>
    <x v="23"/>
    <n v="402"/>
    <x v="279"/>
  </r>
  <r>
    <x v="15"/>
    <m/>
    <m/>
    <x v="0"/>
    <n v="402"/>
    <x v="1"/>
  </r>
  <r>
    <x v="15"/>
    <s v="f5ed485c97b08490f59234bc1ddef2c80c2c88b9"/>
    <m/>
    <x v="0"/>
    <n v="2"/>
    <x v="1"/>
  </r>
  <r>
    <x v="15"/>
    <m/>
    <m/>
    <x v="0"/>
    <n v="2"/>
    <x v="1"/>
  </r>
  <r>
    <x v="15"/>
    <m/>
    <n v="1"/>
    <x v="24"/>
    <n v="2"/>
    <x v="2"/>
  </r>
  <r>
    <x v="15"/>
    <m/>
    <m/>
    <x v="0"/>
    <n v="2"/>
    <x v="1"/>
  </r>
  <r>
    <x v="15"/>
    <s v="db7e5996c7da7d3383ae2c211171bb21ae2b7e00"/>
    <m/>
    <x v="0"/>
    <n v="24"/>
    <x v="1"/>
  </r>
  <r>
    <x v="15"/>
    <m/>
    <m/>
    <x v="0"/>
    <n v="24"/>
    <x v="1"/>
  </r>
  <r>
    <x v="15"/>
    <m/>
    <n v="1"/>
    <x v="23"/>
    <n v="24"/>
    <x v="256"/>
  </r>
  <r>
    <x v="15"/>
    <m/>
    <m/>
    <x v="0"/>
    <n v="24"/>
    <x v="1"/>
  </r>
  <r>
    <x v="15"/>
    <s v="f8f57002f72e38d8595674937cd11df42b4ecba7"/>
    <m/>
    <x v="0"/>
    <n v="1534"/>
    <x v="1"/>
  </r>
  <r>
    <x v="15"/>
    <m/>
    <m/>
    <x v="0"/>
    <n v="1534"/>
    <x v="1"/>
  </r>
  <r>
    <x v="15"/>
    <m/>
    <n v="3.0000000000000001E-3"/>
    <x v="27"/>
    <n v="1534"/>
    <x v="86"/>
  </r>
  <r>
    <x v="15"/>
    <m/>
    <n v="0.99"/>
    <x v="23"/>
    <n v="1534"/>
    <x v="87"/>
  </r>
  <r>
    <x v="15"/>
    <m/>
    <n v="6.0000000000000001E-3"/>
    <x v="16"/>
    <n v="1534"/>
    <x v="88"/>
  </r>
  <r>
    <x v="15"/>
    <m/>
    <m/>
    <x v="0"/>
    <n v="1534"/>
    <x v="1"/>
  </r>
  <r>
    <x v="15"/>
    <s v="03f0d9c627136c6296de400467bbbbd73c9d7a72"/>
    <m/>
    <x v="0"/>
    <n v="1534"/>
    <x v="1"/>
  </r>
  <r>
    <x v="15"/>
    <m/>
    <m/>
    <x v="0"/>
    <n v="1534"/>
    <x v="1"/>
  </r>
  <r>
    <x v="15"/>
    <m/>
    <n v="3.0000000000000001E-3"/>
    <x v="27"/>
    <n v="1534"/>
    <x v="86"/>
  </r>
  <r>
    <x v="15"/>
    <m/>
    <n v="0.99"/>
    <x v="23"/>
    <n v="1534"/>
    <x v="87"/>
  </r>
  <r>
    <x v="15"/>
    <m/>
    <n v="6.0000000000000001E-3"/>
    <x v="16"/>
    <n v="1534"/>
    <x v="88"/>
  </r>
  <r>
    <x v="16"/>
    <m/>
    <m/>
    <x v="0"/>
    <n v="1534"/>
    <x v="1"/>
  </r>
  <r>
    <x v="16"/>
    <s v="9173c67fc584afa1bf53584275904d77e10228e8"/>
    <m/>
    <x v="0"/>
    <n v="1452"/>
    <x v="1"/>
  </r>
  <r>
    <x v="16"/>
    <m/>
    <m/>
    <x v="0"/>
    <n v="1452"/>
    <x v="1"/>
  </r>
  <r>
    <x v="16"/>
    <m/>
    <n v="1"/>
    <x v="13"/>
    <n v="1452"/>
    <x v="280"/>
  </r>
  <r>
    <x v="16"/>
    <m/>
    <m/>
    <x v="0"/>
    <n v="1452"/>
    <x v="1"/>
  </r>
  <r>
    <x v="16"/>
    <s v="4829bf7cd9eb34db1de853a87c70c6752cc6e775"/>
    <m/>
    <x v="0"/>
    <n v="978"/>
    <x v="1"/>
  </r>
  <r>
    <x v="16"/>
    <m/>
    <m/>
    <x v="0"/>
    <n v="978"/>
    <x v="1"/>
  </r>
  <r>
    <x v="16"/>
    <m/>
    <n v="0.64200000000000002"/>
    <x v="13"/>
    <n v="978"/>
    <x v="281"/>
  </r>
  <r>
    <x v="16"/>
    <m/>
    <n v="0.34899999999999998"/>
    <x v="24"/>
    <n v="978"/>
    <x v="282"/>
  </r>
  <r>
    <x v="16"/>
    <m/>
    <n v="7.0000000000000001E-3"/>
    <x v="16"/>
    <n v="978"/>
    <x v="283"/>
  </r>
  <r>
    <x v="16"/>
    <m/>
    <m/>
    <x v="0"/>
    <n v="978"/>
    <x v="1"/>
  </r>
  <r>
    <x v="16"/>
    <s v="4e5ff6074e560b44134b803e957effd1315b3122"/>
    <m/>
    <x v="0"/>
    <n v="45"/>
    <x v="1"/>
  </r>
  <r>
    <x v="16"/>
    <m/>
    <m/>
    <x v="0"/>
    <n v="45"/>
    <x v="1"/>
  </r>
  <r>
    <x v="16"/>
    <m/>
    <n v="1"/>
    <x v="24"/>
    <n v="45"/>
    <x v="284"/>
  </r>
  <r>
    <x v="16"/>
    <m/>
    <m/>
    <x v="0"/>
    <n v="45"/>
    <x v="1"/>
  </r>
  <r>
    <x v="16"/>
    <s v="b03877b9f4ee3384bcff72a7c06cf537d9a4c1a3"/>
    <m/>
    <x v="0"/>
    <n v="68"/>
    <x v="1"/>
  </r>
  <r>
    <x v="16"/>
    <m/>
    <m/>
    <x v="0"/>
    <n v="68"/>
    <x v="1"/>
  </r>
  <r>
    <x v="16"/>
    <m/>
    <n v="3.2000000000000001E-2"/>
    <x v="67"/>
    <n v="68"/>
    <x v="285"/>
  </r>
  <r>
    <x v="16"/>
    <m/>
    <n v="0.17899999999999999"/>
    <x v="13"/>
    <n v="68"/>
    <x v="286"/>
  </r>
  <r>
    <x v="16"/>
    <m/>
    <n v="5.0999999999999997E-2"/>
    <x v="36"/>
    <n v="68"/>
    <x v="287"/>
  </r>
  <r>
    <x v="16"/>
    <m/>
    <n v="9.7000000000000003E-2"/>
    <x v="29"/>
    <n v="68"/>
    <x v="288"/>
  </r>
  <r>
    <x v="16"/>
    <m/>
    <n v="0.42199999999999999"/>
    <x v="51"/>
    <n v="68"/>
    <x v="289"/>
  </r>
  <r>
    <x v="16"/>
    <m/>
    <n v="0.183"/>
    <x v="25"/>
    <n v="68"/>
    <x v="290"/>
  </r>
  <r>
    <x v="16"/>
    <m/>
    <n v="3.3000000000000002E-2"/>
    <x v="23"/>
    <n v="68"/>
    <x v="291"/>
  </r>
  <r>
    <x v="16"/>
    <m/>
    <m/>
    <x v="0"/>
    <n v="68"/>
    <x v="1"/>
  </r>
  <r>
    <x v="16"/>
    <s v="99bd567db407a89fda29bd83f46c0b72c6f775e3"/>
    <m/>
    <x v="0"/>
    <n v="608"/>
    <x v="1"/>
  </r>
  <r>
    <x v="16"/>
    <m/>
    <m/>
    <x v="0"/>
    <n v="608"/>
    <x v="1"/>
  </r>
  <r>
    <x v="16"/>
    <m/>
    <n v="7.0000000000000001E-3"/>
    <x v="67"/>
    <n v="608"/>
    <x v="292"/>
  </r>
  <r>
    <x v="16"/>
    <m/>
    <n v="1.0999999999999999E-2"/>
    <x v="73"/>
    <n v="608"/>
    <x v="293"/>
  </r>
  <r>
    <x v="16"/>
    <m/>
    <n v="0.01"/>
    <x v="13"/>
    <n v="608"/>
    <x v="294"/>
  </r>
  <r>
    <x v="16"/>
    <m/>
    <n v="5.0000000000000001E-3"/>
    <x v="59"/>
    <n v="608"/>
    <x v="295"/>
  </r>
  <r>
    <x v="16"/>
    <m/>
    <n v="5.8000000000000003E-2"/>
    <x v="51"/>
    <n v="608"/>
    <x v="296"/>
  </r>
  <r>
    <x v="16"/>
    <m/>
    <n v="4.1000000000000002E-2"/>
    <x v="68"/>
    <n v="608"/>
    <x v="297"/>
  </r>
  <r>
    <x v="16"/>
    <m/>
    <n v="9.1999999999999998E-2"/>
    <x v="72"/>
    <n v="608"/>
    <x v="298"/>
  </r>
  <r>
    <x v="16"/>
    <m/>
    <n v="0.17899999999999999"/>
    <x v="69"/>
    <n v="608"/>
    <x v="299"/>
  </r>
  <r>
    <x v="16"/>
    <m/>
    <n v="0.26800000000000002"/>
    <x v="24"/>
    <n v="608"/>
    <x v="300"/>
  </r>
  <r>
    <x v="16"/>
    <m/>
    <n v="0.32"/>
    <x v="25"/>
    <n v="608"/>
    <x v="301"/>
  </r>
  <r>
    <x v="16"/>
    <m/>
    <n v="3.0000000000000001E-3"/>
    <x v="23"/>
    <n v="608"/>
    <x v="302"/>
  </r>
  <r>
    <x v="16"/>
    <m/>
    <m/>
    <x v="0"/>
    <n v="608"/>
    <x v="1"/>
  </r>
  <r>
    <x v="16"/>
    <s v="33e3abd0c81e2cb70f5b8159818dc1ec685d7b34"/>
    <m/>
    <x v="0"/>
    <n v="699"/>
    <x v="1"/>
  </r>
  <r>
    <x v="16"/>
    <m/>
    <m/>
    <x v="0"/>
    <n v="699"/>
    <x v="1"/>
  </r>
  <r>
    <x v="16"/>
    <m/>
    <n v="4.0000000000000001E-3"/>
    <x v="13"/>
    <n v="699"/>
    <x v="303"/>
  </r>
  <r>
    <x v="16"/>
    <m/>
    <n v="2E-3"/>
    <x v="68"/>
    <n v="699"/>
    <x v="304"/>
  </r>
  <r>
    <x v="16"/>
    <m/>
    <n v="0.96099999999999997"/>
    <x v="24"/>
    <n v="699"/>
    <x v="305"/>
  </r>
  <r>
    <x v="16"/>
    <m/>
    <n v="2.9000000000000001E-2"/>
    <x v="25"/>
    <n v="699"/>
    <x v="306"/>
  </r>
  <r>
    <x v="16"/>
    <m/>
    <n v="1E-3"/>
    <x v="16"/>
    <n v="699"/>
    <x v="307"/>
  </r>
  <r>
    <x v="16"/>
    <m/>
    <m/>
    <x v="0"/>
    <n v="699"/>
    <x v="1"/>
  </r>
  <r>
    <x v="16"/>
    <s v="a26f0197137e43e130ee7a8c5e42399f6ccd2005"/>
    <m/>
    <x v="0"/>
    <n v="556"/>
    <x v="1"/>
  </r>
  <r>
    <x v="16"/>
    <m/>
    <m/>
    <x v="0"/>
    <n v="556"/>
    <x v="1"/>
  </r>
  <r>
    <x v="16"/>
    <m/>
    <n v="6.6000000000000003E-2"/>
    <x v="67"/>
    <n v="556"/>
    <x v="308"/>
  </r>
  <r>
    <x v="16"/>
    <m/>
    <n v="2E-3"/>
    <x v="73"/>
    <n v="556"/>
    <x v="309"/>
  </r>
  <r>
    <x v="16"/>
    <m/>
    <n v="1.0999999999999999E-2"/>
    <x v="13"/>
    <n v="556"/>
    <x v="310"/>
  </r>
  <r>
    <x v="16"/>
    <m/>
    <n v="5.0000000000000001E-3"/>
    <x v="36"/>
    <n v="556"/>
    <x v="311"/>
  </r>
  <r>
    <x v="16"/>
    <m/>
    <n v="5.0000000000000001E-3"/>
    <x v="30"/>
    <n v="556"/>
    <x v="311"/>
  </r>
  <r>
    <x v="16"/>
    <m/>
    <n v="5.8999999999999997E-2"/>
    <x v="68"/>
    <n v="556"/>
    <x v="312"/>
  </r>
  <r>
    <x v="16"/>
    <m/>
    <n v="2.4E-2"/>
    <x v="72"/>
    <n v="556"/>
    <x v="313"/>
  </r>
  <r>
    <x v="16"/>
    <m/>
    <n v="0.45500000000000002"/>
    <x v="71"/>
    <n v="556"/>
    <x v="314"/>
  </r>
  <r>
    <x v="16"/>
    <m/>
    <n v="9.2999999999999999E-2"/>
    <x v="31"/>
    <n v="556"/>
    <x v="315"/>
  </r>
  <r>
    <x v="16"/>
    <m/>
    <n v="0.19400000000000001"/>
    <x v="69"/>
    <n v="556"/>
    <x v="316"/>
  </r>
  <r>
    <x v="16"/>
    <m/>
    <n v="6.6000000000000003E-2"/>
    <x v="24"/>
    <n v="556"/>
    <x v="308"/>
  </r>
  <r>
    <x v="16"/>
    <m/>
    <n v="1.2999999999999999E-2"/>
    <x v="25"/>
    <n v="556"/>
    <x v="317"/>
  </r>
  <r>
    <x v="16"/>
    <m/>
    <m/>
    <x v="0"/>
    <n v="556"/>
    <x v="1"/>
  </r>
  <r>
    <x v="16"/>
    <s v="4de88387eec6c0bb08b10d0ba1574a656f56232d"/>
    <m/>
    <x v="0"/>
    <n v="2674"/>
    <x v="1"/>
  </r>
  <r>
    <x v="16"/>
    <m/>
    <m/>
    <x v="0"/>
    <n v="2674"/>
    <x v="1"/>
  </r>
  <r>
    <x v="16"/>
    <m/>
    <n v="3.0000000000000001E-3"/>
    <x v="12"/>
    <n v="2674"/>
    <x v="318"/>
  </r>
  <r>
    <x v="16"/>
    <m/>
    <n v="9.4E-2"/>
    <x v="67"/>
    <n v="2674"/>
    <x v="319"/>
  </r>
  <r>
    <x v="16"/>
    <m/>
    <n v="1.0999999999999999E-2"/>
    <x v="73"/>
    <n v="2674"/>
    <x v="320"/>
  </r>
  <r>
    <x v="16"/>
    <m/>
    <n v="9.4E-2"/>
    <x v="13"/>
    <n v="2674"/>
    <x v="319"/>
  </r>
  <r>
    <x v="16"/>
    <m/>
    <n v="1E-3"/>
    <x v="52"/>
    <n v="2674"/>
    <x v="321"/>
  </r>
  <r>
    <x v="16"/>
    <m/>
    <n v="1E-3"/>
    <x v="75"/>
    <n v="2674"/>
    <x v="321"/>
  </r>
  <r>
    <x v="16"/>
    <m/>
    <n v="0"/>
    <x v="70"/>
    <n v="2674"/>
    <x v="1"/>
  </r>
  <r>
    <x v="16"/>
    <m/>
    <n v="2.4E-2"/>
    <x v="59"/>
    <n v="2674"/>
    <x v="322"/>
  </r>
  <r>
    <x v="16"/>
    <m/>
    <n v="8.0000000000000002E-3"/>
    <x v="36"/>
    <n v="2674"/>
    <x v="323"/>
  </r>
  <r>
    <x v="16"/>
    <m/>
    <n v="2E-3"/>
    <x v="51"/>
    <n v="2674"/>
    <x v="324"/>
  </r>
  <r>
    <x v="16"/>
    <m/>
    <n v="5.6000000000000001E-2"/>
    <x v="30"/>
    <n v="2674"/>
    <x v="325"/>
  </r>
  <r>
    <x v="16"/>
    <m/>
    <n v="1E-3"/>
    <x v="22"/>
    <n v="2674"/>
    <x v="321"/>
  </r>
  <r>
    <x v="16"/>
    <m/>
    <n v="0.05"/>
    <x v="68"/>
    <n v="2674"/>
    <x v="326"/>
  </r>
  <r>
    <x v="16"/>
    <m/>
    <n v="0.04"/>
    <x v="72"/>
    <n v="2674"/>
    <x v="327"/>
  </r>
  <r>
    <x v="16"/>
    <m/>
    <n v="0.05"/>
    <x v="71"/>
    <n v="2674"/>
    <x v="326"/>
  </r>
  <r>
    <x v="16"/>
    <m/>
    <n v="6.2E-2"/>
    <x v="31"/>
    <n v="2674"/>
    <x v="328"/>
  </r>
  <r>
    <x v="16"/>
    <m/>
    <n v="0.128"/>
    <x v="69"/>
    <n v="2674"/>
    <x v="329"/>
  </r>
  <r>
    <x v="16"/>
    <m/>
    <n v="0.21299999999999999"/>
    <x v="24"/>
    <n v="2674"/>
    <x v="330"/>
  </r>
  <r>
    <x v="16"/>
    <m/>
    <n v="3.6999999999999998E-2"/>
    <x v="25"/>
    <n v="2674"/>
    <x v="331"/>
  </r>
  <r>
    <x v="16"/>
    <m/>
    <n v="6.0000000000000001E-3"/>
    <x v="76"/>
    <n v="2674"/>
    <x v="332"/>
  </r>
  <r>
    <x v="16"/>
    <m/>
    <n v="0.108"/>
    <x v="23"/>
    <n v="2674"/>
    <x v="333"/>
  </r>
  <r>
    <x v="16"/>
    <m/>
    <n v="0"/>
    <x v="16"/>
    <n v="2674"/>
    <x v="1"/>
  </r>
  <r>
    <x v="16"/>
    <m/>
    <m/>
    <x v="0"/>
    <n v="2674"/>
    <x v="1"/>
  </r>
  <r>
    <x v="16"/>
    <s v="94210925c7e7fa6ff5f7d0b1e668512edddc3d1e"/>
    <m/>
    <x v="0"/>
    <n v="55"/>
    <x v="1"/>
  </r>
  <r>
    <x v="16"/>
    <m/>
    <m/>
    <x v="0"/>
    <n v="55"/>
    <x v="1"/>
  </r>
  <r>
    <x v="16"/>
    <m/>
    <n v="1"/>
    <x v="69"/>
    <n v="55"/>
    <x v="334"/>
  </r>
  <r>
    <x v="16"/>
    <m/>
    <m/>
    <x v="0"/>
    <n v="55"/>
    <x v="1"/>
  </r>
  <r>
    <x v="16"/>
    <s v="1b218e1f1ca73f8d373d54b59f6137e167345997"/>
    <m/>
    <x v="0"/>
    <n v="363"/>
    <x v="1"/>
  </r>
  <r>
    <x v="16"/>
    <m/>
    <m/>
    <x v="0"/>
    <n v="363"/>
    <x v="1"/>
  </r>
  <r>
    <x v="16"/>
    <m/>
    <n v="0.45300000000000001"/>
    <x v="68"/>
    <n v="363"/>
    <x v="335"/>
  </r>
  <r>
    <x v="16"/>
    <m/>
    <n v="0.54100000000000004"/>
    <x v="72"/>
    <n v="363"/>
    <x v="336"/>
  </r>
  <r>
    <x v="16"/>
    <m/>
    <n v="4.0000000000000001E-3"/>
    <x v="16"/>
    <n v="363"/>
    <x v="337"/>
  </r>
  <r>
    <x v="16"/>
    <m/>
    <m/>
    <x v="0"/>
    <n v="363"/>
    <x v="1"/>
  </r>
  <r>
    <x v="16"/>
    <s v="29a700ada85ff1a11ca428bbf71d337ece2f2c5a"/>
    <m/>
    <x v="0"/>
    <n v="156"/>
    <x v="1"/>
  </r>
  <r>
    <x v="16"/>
    <m/>
    <m/>
    <x v="0"/>
    <n v="156"/>
    <x v="1"/>
  </r>
  <r>
    <x v="16"/>
    <m/>
    <n v="0.436"/>
    <x v="13"/>
    <n v="156"/>
    <x v="338"/>
  </r>
  <r>
    <x v="16"/>
    <m/>
    <n v="0.56299999999999994"/>
    <x v="24"/>
    <n v="156"/>
    <x v="339"/>
  </r>
  <r>
    <x v="16"/>
    <m/>
    <m/>
    <x v="0"/>
    <n v="156"/>
    <x v="1"/>
  </r>
  <r>
    <x v="16"/>
    <s v="b3e8e45ea6f346f804161e1fe4043ba3e5850ba8"/>
    <m/>
    <x v="0"/>
    <n v="693"/>
    <x v="1"/>
  </r>
  <r>
    <x v="16"/>
    <m/>
    <m/>
    <x v="0"/>
    <n v="693"/>
    <x v="1"/>
  </r>
  <r>
    <x v="16"/>
    <m/>
    <n v="1E-3"/>
    <x v="50"/>
    <n v="693"/>
    <x v="340"/>
  </r>
  <r>
    <x v="16"/>
    <m/>
    <n v="4.0000000000000001E-3"/>
    <x v="56"/>
    <n v="693"/>
    <x v="341"/>
  </r>
  <r>
    <x v="16"/>
    <m/>
    <n v="4.0000000000000001E-3"/>
    <x v="53"/>
    <n v="693"/>
    <x v="341"/>
  </r>
  <r>
    <x v="16"/>
    <m/>
    <n v="5.3999999999999999E-2"/>
    <x v="67"/>
    <n v="693"/>
    <x v="342"/>
  </r>
  <r>
    <x v="16"/>
    <m/>
    <n v="1.2E-2"/>
    <x v="73"/>
    <n v="693"/>
    <x v="343"/>
  </r>
  <r>
    <x v="16"/>
    <m/>
    <n v="1.9E-2"/>
    <x v="13"/>
    <n v="693"/>
    <x v="344"/>
  </r>
  <r>
    <x v="16"/>
    <m/>
    <n v="0.19600000000000001"/>
    <x v="36"/>
    <n v="693"/>
    <x v="345"/>
  </r>
  <r>
    <x v="16"/>
    <m/>
    <n v="1E-3"/>
    <x v="29"/>
    <n v="693"/>
    <x v="340"/>
  </r>
  <r>
    <x v="16"/>
    <m/>
    <n v="0.441"/>
    <x v="51"/>
    <n v="693"/>
    <x v="346"/>
  </r>
  <r>
    <x v="16"/>
    <m/>
    <n v="0.14199999999999999"/>
    <x v="24"/>
    <n v="693"/>
    <x v="347"/>
  </r>
  <r>
    <x v="16"/>
    <m/>
    <n v="0.10100000000000001"/>
    <x v="25"/>
    <n v="693"/>
    <x v="348"/>
  </r>
  <r>
    <x v="16"/>
    <m/>
    <n v="1.9E-2"/>
    <x v="23"/>
    <n v="693"/>
    <x v="344"/>
  </r>
  <r>
    <x v="17"/>
    <m/>
    <m/>
    <x v="0"/>
    <n v="693"/>
    <x v="1"/>
  </r>
  <r>
    <x v="17"/>
    <s v="ab3997127bfe9d2f2b7ac4d63ace239f0fb51889"/>
    <m/>
    <x v="0"/>
    <n v="1"/>
    <x v="1"/>
  </r>
  <r>
    <x v="17"/>
    <m/>
    <m/>
    <x v="0"/>
    <n v="1"/>
    <x v="1"/>
  </r>
  <r>
    <x v="17"/>
    <m/>
    <n v="1"/>
    <x v="18"/>
    <n v="1"/>
    <x v="249"/>
  </r>
  <r>
    <x v="17"/>
    <m/>
    <m/>
    <x v="0"/>
    <n v="1"/>
    <x v="1"/>
  </r>
  <r>
    <x v="17"/>
    <s v="b823d270b570cf4da5629959ee6bfc7cdfd69413"/>
    <m/>
    <x v="0"/>
    <n v="12550"/>
    <x v="1"/>
  </r>
  <r>
    <x v="17"/>
    <m/>
    <m/>
    <x v="0"/>
    <n v="12550"/>
    <x v="1"/>
  </r>
  <r>
    <x v="17"/>
    <m/>
    <n v="8.3000000000000004E-2"/>
    <x v="27"/>
    <n v="12550"/>
    <x v="349"/>
  </r>
  <r>
    <x v="17"/>
    <m/>
    <n v="3.3000000000000002E-2"/>
    <x v="77"/>
    <n v="12550"/>
    <x v="350"/>
  </r>
  <r>
    <x v="17"/>
    <m/>
    <n v="1.6E-2"/>
    <x v="78"/>
    <n v="12550"/>
    <x v="351"/>
  </r>
  <r>
    <x v="17"/>
    <m/>
    <n v="0.05"/>
    <x v="21"/>
    <n v="12550"/>
    <x v="352"/>
  </r>
  <r>
    <x v="17"/>
    <m/>
    <n v="2E-3"/>
    <x v="79"/>
    <n v="12550"/>
    <x v="353"/>
  </r>
  <r>
    <x v="17"/>
    <m/>
    <n v="8.1000000000000003E-2"/>
    <x v="20"/>
    <n v="12550"/>
    <x v="354"/>
  </r>
  <r>
    <x v="17"/>
    <m/>
    <n v="5.7000000000000002E-2"/>
    <x v="12"/>
    <n v="12550"/>
    <x v="355"/>
  </r>
  <r>
    <x v="17"/>
    <m/>
    <n v="4.0000000000000001E-3"/>
    <x v="13"/>
    <n v="12550"/>
    <x v="356"/>
  </r>
  <r>
    <x v="17"/>
    <m/>
    <n v="7.0000000000000001E-3"/>
    <x v="36"/>
    <n v="12550"/>
    <x v="357"/>
  </r>
  <r>
    <x v="17"/>
    <m/>
    <n v="4.0000000000000001E-3"/>
    <x v="51"/>
    <n v="12550"/>
    <x v="356"/>
  </r>
  <r>
    <x v="17"/>
    <m/>
    <n v="7.0000000000000001E-3"/>
    <x v="22"/>
    <n v="12550"/>
    <x v="357"/>
  </r>
  <r>
    <x v="17"/>
    <m/>
    <n v="2E-3"/>
    <x v="31"/>
    <n v="12550"/>
    <x v="353"/>
  </r>
  <r>
    <x v="17"/>
    <m/>
    <n v="0.04"/>
    <x v="24"/>
    <n v="12550"/>
    <x v="358"/>
  </r>
  <r>
    <x v="17"/>
    <m/>
    <n v="1.9E-2"/>
    <x v="32"/>
    <n v="12550"/>
    <x v="359"/>
  </r>
  <r>
    <x v="17"/>
    <m/>
    <n v="2E-3"/>
    <x v="80"/>
    <n v="12550"/>
    <x v="353"/>
  </r>
  <r>
    <x v="17"/>
    <m/>
    <n v="7.0000000000000001E-3"/>
    <x v="25"/>
    <n v="12550"/>
    <x v="357"/>
  </r>
  <r>
    <x v="17"/>
    <m/>
    <n v="7.9000000000000001E-2"/>
    <x v="81"/>
    <n v="12550"/>
    <x v="360"/>
  </r>
  <r>
    <x v="17"/>
    <m/>
    <n v="7.0999999999999994E-2"/>
    <x v="17"/>
    <n v="12550"/>
    <x v="361"/>
  </r>
  <r>
    <x v="17"/>
    <m/>
    <n v="1.4E-2"/>
    <x v="23"/>
    <n v="12550"/>
    <x v="362"/>
  </r>
  <r>
    <x v="17"/>
    <m/>
    <n v="2.8000000000000001E-2"/>
    <x v="14"/>
    <n v="12550"/>
    <x v="363"/>
  </r>
  <r>
    <x v="17"/>
    <m/>
    <n v="2.3E-2"/>
    <x v="15"/>
    <n v="12550"/>
    <x v="364"/>
  </r>
  <r>
    <x v="17"/>
    <m/>
    <n v="4.0000000000000001E-3"/>
    <x v="26"/>
    <n v="12550"/>
    <x v="356"/>
  </r>
  <r>
    <x v="17"/>
    <m/>
    <n v="2E-3"/>
    <x v="33"/>
    <n v="12550"/>
    <x v="353"/>
  </r>
  <r>
    <x v="17"/>
    <m/>
    <n v="2.8000000000000001E-2"/>
    <x v="34"/>
    <n v="12550"/>
    <x v="363"/>
  </r>
  <r>
    <x v="17"/>
    <m/>
    <n v="8.9999999999999993E-3"/>
    <x v="82"/>
    <n v="12550"/>
    <x v="365"/>
  </r>
  <r>
    <x v="17"/>
    <m/>
    <n v="5.1999999999999998E-2"/>
    <x v="19"/>
    <n v="12550"/>
    <x v="366"/>
  </r>
  <r>
    <x v="17"/>
    <m/>
    <n v="3.6999999999999998E-2"/>
    <x v="83"/>
    <n v="12550"/>
    <x v="367"/>
  </r>
  <r>
    <x v="17"/>
    <m/>
    <n v="0.22"/>
    <x v="18"/>
    <n v="12550"/>
    <x v="368"/>
  </r>
  <r>
    <x v="17"/>
    <m/>
    <n v="4.0000000000000001E-3"/>
    <x v="16"/>
    <n v="12550"/>
    <x v="356"/>
  </r>
  <r>
    <x v="17"/>
    <m/>
    <m/>
    <x v="0"/>
    <n v="12550"/>
    <x v="1"/>
  </r>
  <r>
    <x v="17"/>
    <s v="c347cac1316fe2663ecc15508ad634ed386f1919"/>
    <m/>
    <x v="0"/>
    <n v="56"/>
    <x v="1"/>
  </r>
  <r>
    <x v="17"/>
    <m/>
    <m/>
    <x v="0"/>
    <n v="56"/>
    <x v="1"/>
  </r>
  <r>
    <x v="17"/>
    <m/>
    <n v="1"/>
    <x v="15"/>
    <n v="56"/>
    <x v="369"/>
  </r>
  <r>
    <x v="18"/>
    <m/>
    <m/>
    <x v="0"/>
    <n v="56"/>
    <x v="1"/>
  </r>
  <r>
    <x v="18"/>
    <s v="3926d4db3aab1d65f381afcb39783da0edaa2b7e"/>
    <m/>
    <x v="0"/>
    <n v="6"/>
    <x v="1"/>
  </r>
  <r>
    <x v="18"/>
    <m/>
    <m/>
    <x v="0"/>
    <n v="6"/>
    <x v="1"/>
  </r>
  <r>
    <x v="18"/>
    <m/>
    <n v="1"/>
    <x v="24"/>
    <n v="6"/>
    <x v="21"/>
  </r>
  <r>
    <x v="19"/>
    <m/>
    <m/>
    <x v="0"/>
    <n v="6"/>
    <x v="1"/>
  </r>
  <r>
    <x v="19"/>
    <s v="a7bae827a56cf2d80d65a1c26b135f957d0b64f0"/>
    <m/>
    <x v="0"/>
    <n v="54"/>
    <x v="1"/>
  </r>
  <r>
    <x v="19"/>
    <m/>
    <m/>
    <x v="0"/>
    <n v="54"/>
    <x v="1"/>
  </r>
  <r>
    <x v="19"/>
    <m/>
    <n v="0.95"/>
    <x v="50"/>
    <n v="54"/>
    <x v="370"/>
  </r>
  <r>
    <x v="19"/>
    <m/>
    <n v="4.9000000000000002E-2"/>
    <x v="13"/>
    <n v="54"/>
    <x v="371"/>
  </r>
  <r>
    <x v="19"/>
    <m/>
    <m/>
    <x v="0"/>
    <n v="54"/>
    <x v="1"/>
  </r>
  <r>
    <x v="19"/>
    <s v="2e623309d5066e9505da758b0deac955cc10ac80"/>
    <m/>
    <x v="0"/>
    <n v="21"/>
    <x v="1"/>
  </r>
  <r>
    <x v="19"/>
    <m/>
    <m/>
    <x v="0"/>
    <n v="21"/>
    <x v="1"/>
  </r>
  <r>
    <x v="19"/>
    <m/>
    <n v="1"/>
    <x v="13"/>
    <n v="21"/>
    <x v="372"/>
  </r>
  <r>
    <x v="19"/>
    <m/>
    <m/>
    <x v="0"/>
    <n v="21"/>
    <x v="1"/>
  </r>
  <r>
    <x v="19"/>
    <s v="b27a764852873f5ecdc2dde6fffc317383c032c2"/>
    <m/>
    <x v="0"/>
    <n v="1"/>
    <x v="1"/>
  </r>
  <r>
    <x v="19"/>
    <m/>
    <m/>
    <x v="0"/>
    <n v="1"/>
    <x v="1"/>
  </r>
  <r>
    <x v="19"/>
    <m/>
    <n v="1"/>
    <x v="13"/>
    <n v="1"/>
    <x v="249"/>
  </r>
  <r>
    <x v="19"/>
    <m/>
    <m/>
    <x v="0"/>
    <n v="1"/>
    <x v="1"/>
  </r>
  <r>
    <x v="19"/>
    <s v="0a0ba030626243e3482830f485a3ecd79da1b7c8"/>
    <m/>
    <x v="0"/>
    <n v="44"/>
    <x v="1"/>
  </r>
  <r>
    <x v="19"/>
    <m/>
    <m/>
    <x v="0"/>
    <n v="44"/>
    <x v="1"/>
  </r>
  <r>
    <x v="19"/>
    <m/>
    <n v="1"/>
    <x v="67"/>
    <n v="44"/>
    <x v="373"/>
  </r>
  <r>
    <x v="19"/>
    <m/>
    <m/>
    <x v="0"/>
    <n v="44"/>
    <x v="1"/>
  </r>
  <r>
    <x v="19"/>
    <s v="eb8b368edb239a7a698d734dedcf4f6950bf64ec"/>
    <m/>
    <x v="0"/>
    <n v="473"/>
    <x v="1"/>
  </r>
  <r>
    <x v="19"/>
    <m/>
    <m/>
    <x v="0"/>
    <n v="473"/>
    <x v="1"/>
  </r>
  <r>
    <x v="19"/>
    <m/>
    <n v="0.90900000000000003"/>
    <x v="67"/>
    <n v="473"/>
    <x v="374"/>
  </r>
  <r>
    <x v="19"/>
    <m/>
    <n v="4.1000000000000002E-2"/>
    <x v="31"/>
    <n v="473"/>
    <x v="375"/>
  </r>
  <r>
    <x v="19"/>
    <m/>
    <n v="4.2000000000000003E-2"/>
    <x v="25"/>
    <n v="473"/>
    <x v="376"/>
  </r>
  <r>
    <x v="19"/>
    <m/>
    <n v="5.0000000000000001E-3"/>
    <x v="16"/>
    <n v="473"/>
    <x v="377"/>
  </r>
  <r>
    <x v="19"/>
    <m/>
    <m/>
    <x v="0"/>
    <n v="473"/>
    <x v="1"/>
  </r>
  <r>
    <x v="19"/>
    <s v="7fced83ca52d18991b2729e2e518248b9e7c7887"/>
    <m/>
    <x v="0"/>
    <n v="10"/>
    <x v="1"/>
  </r>
  <r>
    <x v="19"/>
    <m/>
    <m/>
    <x v="0"/>
    <n v="10"/>
    <x v="1"/>
  </r>
  <r>
    <x v="19"/>
    <m/>
    <n v="1"/>
    <x v="24"/>
    <n v="10"/>
    <x v="27"/>
  </r>
  <r>
    <x v="19"/>
    <m/>
    <m/>
    <x v="0"/>
    <n v="10"/>
    <x v="1"/>
  </r>
  <r>
    <x v="19"/>
    <s v="f89e280ef9946edf1904ffb91751461554be78b9"/>
    <m/>
    <x v="0"/>
    <n v="11"/>
    <x v="1"/>
  </r>
  <r>
    <x v="19"/>
    <m/>
    <m/>
    <x v="0"/>
    <n v="11"/>
    <x v="1"/>
  </r>
  <r>
    <x v="19"/>
    <m/>
    <n v="1"/>
    <x v="24"/>
    <n v="11"/>
    <x v="28"/>
  </r>
  <r>
    <x v="19"/>
    <m/>
    <m/>
    <x v="0"/>
    <n v="11"/>
    <x v="1"/>
  </r>
  <r>
    <x v="19"/>
    <s v="3f1255ba06d7ce45d0ad748d7f8a957cd7207d94"/>
    <m/>
    <x v="0"/>
    <n v="31"/>
    <x v="1"/>
  </r>
  <r>
    <x v="19"/>
    <m/>
    <m/>
    <x v="0"/>
    <n v="31"/>
    <x v="1"/>
  </r>
  <r>
    <x v="19"/>
    <m/>
    <n v="1"/>
    <x v="51"/>
    <n v="31"/>
    <x v="378"/>
  </r>
  <r>
    <x v="19"/>
    <m/>
    <m/>
    <x v="0"/>
    <n v="31"/>
    <x v="1"/>
  </r>
  <r>
    <x v="19"/>
    <s v="a6a0c243b6cd6a5d45c876ab100a21073c070a00"/>
    <m/>
    <x v="0"/>
    <n v="76"/>
    <x v="1"/>
  </r>
  <r>
    <x v="19"/>
    <m/>
    <m/>
    <x v="0"/>
    <n v="76"/>
    <x v="1"/>
  </r>
  <r>
    <x v="19"/>
    <m/>
    <n v="1"/>
    <x v="51"/>
    <n v="76"/>
    <x v="379"/>
  </r>
  <r>
    <x v="20"/>
    <m/>
    <m/>
    <x v="0"/>
    <n v="76"/>
    <x v="1"/>
  </r>
  <r>
    <x v="20"/>
    <s v="54845ac08d80b9556cbcbea711ad0529feb09c0f"/>
    <m/>
    <x v="0"/>
    <n v="13"/>
    <x v="1"/>
  </r>
  <r>
    <x v="20"/>
    <m/>
    <m/>
    <x v="0"/>
    <n v="13"/>
    <x v="1"/>
  </r>
  <r>
    <x v="20"/>
    <m/>
    <n v="1"/>
    <x v="21"/>
    <n v="13"/>
    <x v="380"/>
  </r>
  <r>
    <x v="21"/>
    <m/>
    <m/>
    <x v="0"/>
    <n v="13"/>
    <x v="1"/>
  </r>
  <r>
    <x v="21"/>
    <s v="4edbe14669b7804180d8b58549e257ceb679bb1d"/>
    <m/>
    <x v="0"/>
    <n v="1648"/>
    <x v="1"/>
  </r>
  <r>
    <x v="21"/>
    <m/>
    <m/>
    <x v="0"/>
    <n v="1648"/>
    <x v="1"/>
  </r>
  <r>
    <x v="21"/>
    <m/>
    <n v="0.2"/>
    <x v="12"/>
    <n v="1648"/>
    <x v="381"/>
  </r>
  <r>
    <x v="21"/>
    <m/>
    <n v="4.2999999999999997E-2"/>
    <x v="67"/>
    <n v="1648"/>
    <x v="382"/>
  </r>
  <r>
    <x v="21"/>
    <m/>
    <n v="4.0000000000000001E-3"/>
    <x v="73"/>
    <n v="1648"/>
    <x v="383"/>
  </r>
  <r>
    <x v="21"/>
    <m/>
    <n v="0.20499999999999999"/>
    <x v="13"/>
    <n v="1648"/>
    <x v="384"/>
  </r>
  <r>
    <x v="21"/>
    <m/>
    <n v="1E-3"/>
    <x v="52"/>
    <n v="1648"/>
    <x v="385"/>
  </r>
  <r>
    <x v="21"/>
    <m/>
    <n v="7.0000000000000001E-3"/>
    <x v="75"/>
    <n v="1648"/>
    <x v="386"/>
  </r>
  <r>
    <x v="21"/>
    <m/>
    <n v="0"/>
    <x v="70"/>
    <n v="1648"/>
    <x v="1"/>
  </r>
  <r>
    <x v="21"/>
    <m/>
    <n v="3.0000000000000001E-3"/>
    <x v="29"/>
    <n v="1648"/>
    <x v="387"/>
  </r>
  <r>
    <x v="21"/>
    <m/>
    <n v="1E-3"/>
    <x v="51"/>
    <n v="1648"/>
    <x v="385"/>
  </r>
  <r>
    <x v="21"/>
    <m/>
    <n v="4.7E-2"/>
    <x v="30"/>
    <n v="1648"/>
    <x v="388"/>
  </r>
  <r>
    <x v="21"/>
    <m/>
    <n v="0.16500000000000001"/>
    <x v="24"/>
    <n v="1648"/>
    <x v="389"/>
  </r>
  <r>
    <x v="21"/>
    <m/>
    <n v="0.26100000000000001"/>
    <x v="25"/>
    <n v="1648"/>
    <x v="390"/>
  </r>
  <r>
    <x v="21"/>
    <m/>
    <n v="1E-3"/>
    <x v="76"/>
    <n v="1648"/>
    <x v="385"/>
  </r>
  <r>
    <x v="21"/>
    <m/>
    <n v="4.5999999999999999E-2"/>
    <x v="23"/>
    <n v="1648"/>
    <x v="391"/>
  </r>
  <r>
    <x v="21"/>
    <m/>
    <n v="5.0000000000000001E-3"/>
    <x v="26"/>
    <n v="1648"/>
    <x v="392"/>
  </r>
  <r>
    <x v="21"/>
    <m/>
    <n v="0"/>
    <x v="19"/>
    <n v="1648"/>
    <x v="1"/>
  </r>
  <r>
    <x v="21"/>
    <m/>
    <n v="3.0000000000000001E-3"/>
    <x v="18"/>
    <n v="1648"/>
    <x v="387"/>
  </r>
  <r>
    <x v="21"/>
    <m/>
    <m/>
    <x v="0"/>
    <n v="1648"/>
    <x v="1"/>
  </r>
  <r>
    <x v="21"/>
    <s v="8bc2783d2e6e39c0910455b4eac9e0f93a482cfc"/>
    <m/>
    <x v="0"/>
    <n v="2482"/>
    <x v="1"/>
  </r>
  <r>
    <x v="21"/>
    <m/>
    <m/>
    <x v="0"/>
    <n v="2482"/>
    <x v="1"/>
  </r>
  <r>
    <x v="21"/>
    <m/>
    <n v="0.32"/>
    <x v="12"/>
    <n v="2482"/>
    <x v="393"/>
  </r>
  <r>
    <x v="21"/>
    <m/>
    <n v="2.5999999999999999E-2"/>
    <x v="67"/>
    <n v="2482"/>
    <x v="394"/>
  </r>
  <r>
    <x v="21"/>
    <m/>
    <n v="0.01"/>
    <x v="73"/>
    <n v="2482"/>
    <x v="395"/>
  </r>
  <r>
    <x v="21"/>
    <m/>
    <n v="0.23599999999999999"/>
    <x v="13"/>
    <n v="2482"/>
    <x v="396"/>
  </r>
  <r>
    <x v="21"/>
    <m/>
    <n v="0"/>
    <x v="52"/>
    <n v="2482"/>
    <x v="1"/>
  </r>
  <r>
    <x v="21"/>
    <m/>
    <n v="4.0000000000000001E-3"/>
    <x v="75"/>
    <n v="2482"/>
    <x v="397"/>
  </r>
  <r>
    <x v="21"/>
    <m/>
    <n v="0"/>
    <x v="70"/>
    <n v="2482"/>
    <x v="1"/>
  </r>
  <r>
    <x v="21"/>
    <m/>
    <n v="2E-3"/>
    <x v="29"/>
    <n v="2482"/>
    <x v="398"/>
  </r>
  <r>
    <x v="21"/>
    <m/>
    <n v="0"/>
    <x v="51"/>
    <n v="2482"/>
    <x v="1"/>
  </r>
  <r>
    <x v="21"/>
    <m/>
    <n v="2.8000000000000001E-2"/>
    <x v="30"/>
    <n v="2482"/>
    <x v="399"/>
  </r>
  <r>
    <x v="21"/>
    <m/>
    <n v="0.123"/>
    <x v="24"/>
    <n v="2482"/>
    <x v="400"/>
  </r>
  <r>
    <x v="21"/>
    <m/>
    <n v="0.158"/>
    <x v="25"/>
    <n v="2482"/>
    <x v="401"/>
  </r>
  <r>
    <x v="21"/>
    <m/>
    <n v="1.2999999999999999E-2"/>
    <x v="76"/>
    <n v="2482"/>
    <x v="402"/>
  </r>
  <r>
    <x v="21"/>
    <m/>
    <n v="6.7000000000000004E-2"/>
    <x v="23"/>
    <n v="2482"/>
    <x v="403"/>
  </r>
  <r>
    <x v="21"/>
    <m/>
    <n v="3.0000000000000001E-3"/>
    <x v="26"/>
    <n v="2482"/>
    <x v="404"/>
  </r>
  <r>
    <x v="21"/>
    <m/>
    <n v="2E-3"/>
    <x v="18"/>
    <n v="2482"/>
    <x v="398"/>
  </r>
  <r>
    <x v="21"/>
    <m/>
    <m/>
    <x v="0"/>
    <n v="2482"/>
    <x v="1"/>
  </r>
  <r>
    <x v="21"/>
    <s v="0672061deb58aac931912bed68d014247c581968"/>
    <m/>
    <x v="0"/>
    <n v="2482"/>
    <x v="1"/>
  </r>
  <r>
    <x v="21"/>
    <m/>
    <m/>
    <x v="0"/>
    <n v="2482"/>
    <x v="1"/>
  </r>
  <r>
    <x v="21"/>
    <m/>
    <n v="0.32"/>
    <x v="12"/>
    <n v="2482"/>
    <x v="393"/>
  </r>
  <r>
    <x v="21"/>
    <m/>
    <n v="2.5999999999999999E-2"/>
    <x v="67"/>
    <n v="2482"/>
    <x v="394"/>
  </r>
  <r>
    <x v="21"/>
    <m/>
    <n v="0.01"/>
    <x v="73"/>
    <n v="2482"/>
    <x v="395"/>
  </r>
  <r>
    <x v="21"/>
    <m/>
    <n v="0.23599999999999999"/>
    <x v="13"/>
    <n v="2482"/>
    <x v="396"/>
  </r>
  <r>
    <x v="21"/>
    <m/>
    <n v="0"/>
    <x v="52"/>
    <n v="2482"/>
    <x v="1"/>
  </r>
  <r>
    <x v="21"/>
    <m/>
    <n v="4.0000000000000001E-3"/>
    <x v="75"/>
    <n v="2482"/>
    <x v="397"/>
  </r>
  <r>
    <x v="21"/>
    <m/>
    <n v="0"/>
    <x v="70"/>
    <n v="2482"/>
    <x v="1"/>
  </r>
  <r>
    <x v="21"/>
    <m/>
    <n v="2E-3"/>
    <x v="29"/>
    <n v="2482"/>
    <x v="398"/>
  </r>
  <r>
    <x v="21"/>
    <m/>
    <n v="0"/>
    <x v="51"/>
    <n v="2482"/>
    <x v="1"/>
  </r>
  <r>
    <x v="21"/>
    <m/>
    <n v="2.8000000000000001E-2"/>
    <x v="30"/>
    <n v="2482"/>
    <x v="399"/>
  </r>
  <r>
    <x v="21"/>
    <m/>
    <n v="0.123"/>
    <x v="24"/>
    <n v="2482"/>
    <x v="400"/>
  </r>
  <r>
    <x v="21"/>
    <m/>
    <n v="0.158"/>
    <x v="25"/>
    <n v="2482"/>
    <x v="401"/>
  </r>
  <r>
    <x v="21"/>
    <m/>
    <n v="1.2999999999999999E-2"/>
    <x v="76"/>
    <n v="2482"/>
    <x v="402"/>
  </r>
  <r>
    <x v="21"/>
    <m/>
    <n v="6.7000000000000004E-2"/>
    <x v="23"/>
    <n v="2482"/>
    <x v="403"/>
  </r>
  <r>
    <x v="21"/>
    <m/>
    <n v="3.0000000000000001E-3"/>
    <x v="26"/>
    <n v="2482"/>
    <x v="404"/>
  </r>
  <r>
    <x v="21"/>
    <m/>
    <n v="2E-3"/>
    <x v="18"/>
    <n v="2482"/>
    <x v="398"/>
  </r>
  <r>
    <x v="21"/>
    <m/>
    <m/>
    <x v="0"/>
    <n v="2482"/>
    <x v="1"/>
  </r>
  <r>
    <x v="21"/>
    <s v="ee3fb776c7f36d59b593db7e4165b0611a7a503f"/>
    <m/>
    <x v="0"/>
    <n v="183"/>
    <x v="1"/>
  </r>
  <r>
    <x v="21"/>
    <m/>
    <m/>
    <x v="0"/>
    <n v="183"/>
    <x v="1"/>
  </r>
  <r>
    <x v="21"/>
    <m/>
    <n v="0.90600000000000003"/>
    <x v="68"/>
    <n v="183"/>
    <x v="405"/>
  </r>
  <r>
    <x v="21"/>
    <m/>
    <n v="9.2999999999999999E-2"/>
    <x v="24"/>
    <n v="183"/>
    <x v="406"/>
  </r>
  <r>
    <x v="21"/>
    <m/>
    <m/>
    <x v="0"/>
    <n v="183"/>
    <x v="1"/>
  </r>
  <r>
    <x v="21"/>
    <s v="9823bc1393f71baff06e6bb2d711c628eb7015bf"/>
    <m/>
    <x v="0"/>
    <n v="73"/>
    <x v="1"/>
  </r>
  <r>
    <x v="21"/>
    <m/>
    <m/>
    <x v="0"/>
    <n v="73"/>
    <x v="1"/>
  </r>
  <r>
    <x v="21"/>
    <m/>
    <n v="3.7999999999999999E-2"/>
    <x v="72"/>
    <n v="73"/>
    <x v="407"/>
  </r>
  <r>
    <x v="21"/>
    <m/>
    <n v="0.96099999999999997"/>
    <x v="24"/>
    <n v="73"/>
    <x v="408"/>
  </r>
  <r>
    <x v="21"/>
    <m/>
    <m/>
    <x v="0"/>
    <n v="73"/>
    <x v="1"/>
  </r>
  <r>
    <x v="21"/>
    <s v="0dbe8f47a848e0a068eb3e85759c70ed4b647f29"/>
    <m/>
    <x v="0"/>
    <n v="4632"/>
    <x v="1"/>
  </r>
  <r>
    <x v="21"/>
    <m/>
    <m/>
    <x v="0"/>
    <n v="4632"/>
    <x v="1"/>
  </r>
  <r>
    <x v="21"/>
    <m/>
    <n v="1E-3"/>
    <x v="67"/>
    <n v="4632"/>
    <x v="409"/>
  </r>
  <r>
    <x v="21"/>
    <m/>
    <n v="0.6"/>
    <x v="71"/>
    <n v="4632"/>
    <x v="410"/>
  </r>
  <r>
    <x v="21"/>
    <m/>
    <n v="0"/>
    <x v="69"/>
    <n v="4632"/>
    <x v="1"/>
  </r>
  <r>
    <x v="21"/>
    <m/>
    <n v="0.39700000000000002"/>
    <x v="25"/>
    <n v="4632"/>
    <x v="411"/>
  </r>
  <r>
    <x v="21"/>
    <m/>
    <m/>
    <x v="0"/>
    <n v="4632"/>
    <x v="1"/>
  </r>
  <r>
    <x v="21"/>
    <s v="62d49d464c7f2a7181dec9b822e30b196107fa01"/>
    <m/>
    <x v="0"/>
    <n v="43"/>
    <x v="1"/>
  </r>
  <r>
    <x v="21"/>
    <m/>
    <m/>
    <x v="0"/>
    <n v="43"/>
    <x v="1"/>
  </r>
  <r>
    <x v="21"/>
    <m/>
    <n v="1"/>
    <x v="69"/>
    <n v="43"/>
    <x v="93"/>
  </r>
  <r>
    <x v="21"/>
    <m/>
    <m/>
    <x v="0"/>
    <n v="43"/>
    <x v="1"/>
  </r>
  <r>
    <x v="21"/>
    <s v="9bac8024b68ef97aaa0ffaa868ee783fe793f54a"/>
    <m/>
    <x v="0"/>
    <n v="85"/>
    <x v="1"/>
  </r>
  <r>
    <x v="21"/>
    <m/>
    <m/>
    <x v="0"/>
    <n v="85"/>
    <x v="1"/>
  </r>
  <r>
    <x v="21"/>
    <m/>
    <n v="0.83599999999999997"/>
    <x v="24"/>
    <n v="85"/>
    <x v="412"/>
  </r>
  <r>
    <x v="21"/>
    <m/>
    <n v="4.5999999999999999E-2"/>
    <x v="25"/>
    <n v="85"/>
    <x v="413"/>
  </r>
  <r>
    <x v="21"/>
    <m/>
    <m/>
    <x v="0"/>
    <n v="85"/>
    <x v="1"/>
  </r>
  <r>
    <x v="21"/>
    <s v="dddf68d86a8c12b0e37d8b3ccfdb58623aaba4e3"/>
    <m/>
    <x v="0"/>
    <n v="1274"/>
    <x v="1"/>
  </r>
  <r>
    <x v="21"/>
    <m/>
    <m/>
    <x v="0"/>
    <n v="1274"/>
    <x v="1"/>
  </r>
  <r>
    <x v="21"/>
    <m/>
    <n v="1E-3"/>
    <x v="27"/>
    <n v="1274"/>
    <x v="414"/>
  </r>
  <r>
    <x v="21"/>
    <m/>
    <n v="1E-3"/>
    <x v="20"/>
    <n v="1274"/>
    <x v="414"/>
  </r>
  <r>
    <x v="21"/>
    <m/>
    <n v="3.0000000000000001E-3"/>
    <x v="12"/>
    <n v="1274"/>
    <x v="415"/>
  </r>
  <r>
    <x v="21"/>
    <m/>
    <n v="0.09"/>
    <x v="13"/>
    <n v="1274"/>
    <x v="416"/>
  </r>
  <r>
    <x v="21"/>
    <m/>
    <n v="3.5000000000000003E-2"/>
    <x v="52"/>
    <n v="1274"/>
    <x v="417"/>
  </r>
  <r>
    <x v="21"/>
    <m/>
    <n v="1.2999999999999999E-2"/>
    <x v="75"/>
    <n v="1274"/>
    <x v="418"/>
  </r>
  <r>
    <x v="21"/>
    <m/>
    <n v="0.251"/>
    <x v="28"/>
    <n v="1274"/>
    <x v="419"/>
  </r>
  <r>
    <x v="21"/>
    <m/>
    <n v="2.5000000000000001E-2"/>
    <x v="36"/>
    <n v="1274"/>
    <x v="420"/>
  </r>
  <r>
    <x v="21"/>
    <m/>
    <n v="3.7999999999999999E-2"/>
    <x v="29"/>
    <n v="1274"/>
    <x v="421"/>
  </r>
  <r>
    <x v="21"/>
    <m/>
    <n v="0.25900000000000001"/>
    <x v="51"/>
    <n v="1274"/>
    <x v="422"/>
  </r>
  <r>
    <x v="21"/>
    <m/>
    <n v="8.2000000000000003E-2"/>
    <x v="24"/>
    <n v="1274"/>
    <x v="423"/>
  </r>
  <r>
    <x v="21"/>
    <m/>
    <n v="5.3999999999999999E-2"/>
    <x v="25"/>
    <n v="1274"/>
    <x v="424"/>
  </r>
  <r>
    <x v="21"/>
    <m/>
    <n v="0.13"/>
    <x v="23"/>
    <n v="1274"/>
    <x v="425"/>
  </r>
  <r>
    <x v="21"/>
    <m/>
    <n v="6.0000000000000001E-3"/>
    <x v="26"/>
    <n v="1274"/>
    <x v="426"/>
  </r>
  <r>
    <x v="21"/>
    <m/>
    <n v="5.0000000000000001E-3"/>
    <x v="16"/>
    <n v="1274"/>
    <x v="427"/>
  </r>
  <r>
    <x v="21"/>
    <m/>
    <m/>
    <x v="0"/>
    <n v="1274"/>
    <x v="1"/>
  </r>
  <r>
    <x v="21"/>
    <s v="677bd638dd2eb7f604fe09c61c5f7b9335510eee"/>
    <m/>
    <x v="0"/>
    <n v="184"/>
    <x v="1"/>
  </r>
  <r>
    <x v="21"/>
    <m/>
    <m/>
    <x v="0"/>
    <n v="184"/>
    <x v="1"/>
  </r>
  <r>
    <x v="21"/>
    <m/>
    <n v="1.2E-2"/>
    <x v="67"/>
    <n v="184"/>
    <x v="428"/>
  </r>
  <r>
    <x v="21"/>
    <m/>
    <n v="7.5999999999999998E-2"/>
    <x v="59"/>
    <n v="184"/>
    <x v="429"/>
  </r>
  <r>
    <x v="21"/>
    <m/>
    <n v="0.875"/>
    <x v="71"/>
    <n v="184"/>
    <x v="430"/>
  </r>
  <r>
    <x v="21"/>
    <m/>
    <n v="3.5000000000000003E-2"/>
    <x v="16"/>
    <n v="184"/>
    <x v="431"/>
  </r>
  <r>
    <x v="21"/>
    <m/>
    <m/>
    <x v="0"/>
    <n v="184"/>
    <x v="1"/>
  </r>
  <r>
    <x v="21"/>
    <s v="db2cdad2764375b2411776c3aefaccf4fe2ead76"/>
    <m/>
    <x v="0"/>
    <n v="354"/>
    <x v="1"/>
  </r>
  <r>
    <x v="21"/>
    <m/>
    <m/>
    <x v="0"/>
    <n v="354"/>
    <x v="1"/>
  </r>
  <r>
    <x v="21"/>
    <m/>
    <n v="0.314"/>
    <x v="25"/>
    <n v="354"/>
    <x v="432"/>
  </r>
  <r>
    <x v="21"/>
    <m/>
    <n v="0.68"/>
    <x v="18"/>
    <n v="354"/>
    <x v="433"/>
  </r>
  <r>
    <x v="21"/>
    <m/>
    <n v="4.0000000000000001E-3"/>
    <x v="16"/>
    <n v="354"/>
    <x v="434"/>
  </r>
  <r>
    <x v="21"/>
    <m/>
    <m/>
    <x v="0"/>
    <n v="354"/>
    <x v="1"/>
  </r>
  <r>
    <x v="21"/>
    <s v="ef53c2435ea7b041fb06ed30ff3baf0ab8c30466"/>
    <m/>
    <x v="0"/>
    <n v="173"/>
    <x v="1"/>
  </r>
  <r>
    <x v="21"/>
    <m/>
    <m/>
    <x v="0"/>
    <n v="173"/>
    <x v="1"/>
  </r>
  <r>
    <x v="21"/>
    <m/>
    <n v="7.6999999999999999E-2"/>
    <x v="67"/>
    <n v="173"/>
    <x v="435"/>
  </r>
  <r>
    <x v="21"/>
    <m/>
    <n v="2.9000000000000001E-2"/>
    <x v="73"/>
    <n v="173"/>
    <x v="436"/>
  </r>
  <r>
    <x v="21"/>
    <m/>
    <n v="5.6000000000000001E-2"/>
    <x v="13"/>
    <n v="173"/>
    <x v="437"/>
  </r>
  <r>
    <x v="21"/>
    <m/>
    <n v="1.2E-2"/>
    <x v="59"/>
    <n v="173"/>
    <x v="438"/>
  </r>
  <r>
    <x v="21"/>
    <m/>
    <n v="0.20799999999999999"/>
    <x v="36"/>
    <n v="173"/>
    <x v="439"/>
  </r>
  <r>
    <x v="21"/>
    <m/>
    <n v="1.6E-2"/>
    <x v="51"/>
    <n v="173"/>
    <x v="440"/>
  </r>
  <r>
    <x v="21"/>
    <m/>
    <n v="0.34399999999999997"/>
    <x v="30"/>
    <n v="173"/>
    <x v="441"/>
  </r>
  <r>
    <x v="21"/>
    <m/>
    <n v="0.215"/>
    <x v="24"/>
    <n v="173"/>
    <x v="442"/>
  </r>
  <r>
    <x v="21"/>
    <m/>
    <n v="3.7999999999999999E-2"/>
    <x v="23"/>
    <n v="173"/>
    <x v="443"/>
  </r>
  <r>
    <x v="22"/>
    <m/>
    <m/>
    <x v="0"/>
    <n v="173"/>
    <x v="1"/>
  </r>
  <r>
    <x v="22"/>
    <s v="57d2c1fd5e7a43b33947b1c96aca2128cc41c5a7"/>
    <m/>
    <x v="0"/>
    <n v="32"/>
    <x v="1"/>
  </r>
  <r>
    <x v="22"/>
    <m/>
    <m/>
    <x v="0"/>
    <n v="32"/>
    <x v="1"/>
  </r>
  <r>
    <x v="22"/>
    <m/>
    <n v="1"/>
    <x v="81"/>
    <n v="32"/>
    <x v="66"/>
  </r>
  <r>
    <x v="22"/>
    <m/>
    <m/>
    <x v="0"/>
    <n v="32"/>
    <x v="1"/>
  </r>
  <r>
    <x v="22"/>
    <s v="7a85cae38fba537980d6c9fc573ef077fd2df74e"/>
    <m/>
    <x v="0"/>
    <n v="12"/>
    <x v="1"/>
  </r>
  <r>
    <x v="22"/>
    <m/>
    <m/>
    <x v="0"/>
    <n v="12"/>
    <x v="1"/>
  </r>
  <r>
    <x v="22"/>
    <m/>
    <n v="1"/>
    <x v="18"/>
    <n v="12"/>
    <x v="25"/>
  </r>
  <r>
    <x v="22"/>
    <m/>
    <m/>
    <x v="0"/>
    <n v="12"/>
    <x v="1"/>
  </r>
  <r>
    <x v="22"/>
    <s v="473028b020ee8288a14eca1454d9c08e507ef001"/>
    <m/>
    <x v="0"/>
    <n v="35"/>
    <x v="1"/>
  </r>
  <r>
    <x v="22"/>
    <m/>
    <m/>
    <x v="0"/>
    <n v="35"/>
    <x v="1"/>
  </r>
  <r>
    <x v="22"/>
    <m/>
    <n v="0.39400000000000002"/>
    <x v="24"/>
    <n v="35"/>
    <x v="444"/>
  </r>
  <r>
    <x v="22"/>
    <m/>
    <n v="0.60499999999999998"/>
    <x v="18"/>
    <n v="35"/>
    <x v="445"/>
  </r>
  <r>
    <x v="22"/>
    <m/>
    <m/>
    <x v="0"/>
    <n v="35"/>
    <x v="1"/>
  </r>
  <r>
    <x v="22"/>
    <s v="885e11b64dae39b4a90304e754caa26254442180"/>
    <m/>
    <x v="0"/>
    <n v="32"/>
    <x v="1"/>
  </r>
  <r>
    <x v="22"/>
    <m/>
    <m/>
    <x v="0"/>
    <n v="32"/>
    <x v="1"/>
  </r>
  <r>
    <x v="22"/>
    <m/>
    <n v="1"/>
    <x v="84"/>
    <n v="32"/>
    <x v="66"/>
  </r>
  <r>
    <x v="22"/>
    <m/>
    <m/>
    <x v="0"/>
    <n v="32"/>
    <x v="1"/>
  </r>
  <r>
    <x v="22"/>
    <s v="8fb62e7324a21e1fac6405753735ddaa33587cb3"/>
    <m/>
    <x v="0"/>
    <n v="32"/>
    <x v="1"/>
  </r>
  <r>
    <x v="22"/>
    <m/>
    <m/>
    <x v="0"/>
    <n v="32"/>
    <x v="1"/>
  </r>
  <r>
    <x v="22"/>
    <m/>
    <m/>
    <x v="0"/>
    <n v="32"/>
    <x v="1"/>
  </r>
  <r>
    <x v="22"/>
    <s v="650c98468737c2ae9aa7f278111e863276c79e55"/>
    <m/>
    <x v="0"/>
    <n v="93"/>
    <x v="1"/>
  </r>
  <r>
    <x v="22"/>
    <m/>
    <m/>
    <x v="0"/>
    <n v="93"/>
    <x v="1"/>
  </r>
  <r>
    <x v="22"/>
    <m/>
    <n v="0.59599999999999997"/>
    <x v="24"/>
    <n v="93"/>
    <x v="446"/>
  </r>
  <r>
    <x v="22"/>
    <m/>
    <n v="0.40300000000000002"/>
    <x v="19"/>
    <n v="93"/>
    <x v="447"/>
  </r>
  <r>
    <x v="22"/>
    <m/>
    <m/>
    <x v="0"/>
    <n v="93"/>
    <x v="1"/>
  </r>
  <r>
    <x v="22"/>
    <s v="f2bfd36a6f3eb7e7e2587268be3cc12636703d42"/>
    <m/>
    <x v="0"/>
    <n v="3584"/>
    <x v="1"/>
  </r>
  <r>
    <x v="22"/>
    <m/>
    <m/>
    <x v="0"/>
    <n v="3584"/>
    <x v="1"/>
  </r>
  <r>
    <x v="22"/>
    <m/>
    <n v="8.9999999999999993E-3"/>
    <x v="27"/>
    <n v="3584"/>
    <x v="448"/>
  </r>
  <r>
    <x v="22"/>
    <m/>
    <n v="2E-3"/>
    <x v="77"/>
    <n v="3584"/>
    <x v="449"/>
  </r>
  <r>
    <x v="22"/>
    <m/>
    <n v="2E-3"/>
    <x v="78"/>
    <n v="3584"/>
    <x v="449"/>
  </r>
  <r>
    <x v="22"/>
    <m/>
    <n v="1.2E-2"/>
    <x v="21"/>
    <n v="3584"/>
    <x v="450"/>
  </r>
  <r>
    <x v="22"/>
    <m/>
    <n v="0.16"/>
    <x v="20"/>
    <n v="3584"/>
    <x v="451"/>
  </r>
  <r>
    <x v="22"/>
    <m/>
    <n v="1.6E-2"/>
    <x v="12"/>
    <n v="3584"/>
    <x v="452"/>
  </r>
  <r>
    <x v="22"/>
    <m/>
    <n v="2.4E-2"/>
    <x v="67"/>
    <n v="3584"/>
    <x v="453"/>
  </r>
  <r>
    <x v="22"/>
    <m/>
    <n v="2E-3"/>
    <x v="73"/>
    <n v="3584"/>
    <x v="449"/>
  </r>
  <r>
    <x v="22"/>
    <m/>
    <n v="1.4999999999999999E-2"/>
    <x v="13"/>
    <n v="3584"/>
    <x v="454"/>
  </r>
  <r>
    <x v="22"/>
    <m/>
    <n v="1.4999999999999999E-2"/>
    <x v="52"/>
    <n v="3584"/>
    <x v="454"/>
  </r>
  <r>
    <x v="22"/>
    <m/>
    <n v="2.1000000000000001E-2"/>
    <x v="75"/>
    <n v="3584"/>
    <x v="455"/>
  </r>
  <r>
    <x v="22"/>
    <m/>
    <n v="0.01"/>
    <x v="70"/>
    <n v="3584"/>
    <x v="456"/>
  </r>
  <r>
    <x v="22"/>
    <m/>
    <n v="2.8000000000000001E-2"/>
    <x v="59"/>
    <n v="3584"/>
    <x v="457"/>
  </r>
  <r>
    <x v="22"/>
    <m/>
    <n v="3.0000000000000001E-3"/>
    <x v="28"/>
    <n v="3584"/>
    <x v="458"/>
  </r>
  <r>
    <x v="22"/>
    <m/>
    <n v="0"/>
    <x v="36"/>
    <n v="3584"/>
    <x v="1"/>
  </r>
  <r>
    <x v="22"/>
    <m/>
    <n v="5.7000000000000002E-2"/>
    <x v="29"/>
    <n v="3584"/>
    <x v="459"/>
  </r>
  <r>
    <x v="22"/>
    <m/>
    <n v="6.8000000000000005E-2"/>
    <x v="51"/>
    <n v="3584"/>
    <x v="460"/>
  </r>
  <r>
    <x v="22"/>
    <m/>
    <n v="3.6999999999999998E-2"/>
    <x v="30"/>
    <n v="3584"/>
    <x v="461"/>
  </r>
  <r>
    <x v="22"/>
    <m/>
    <n v="0"/>
    <x v="85"/>
    <n v="3584"/>
    <x v="1"/>
  </r>
  <r>
    <x v="22"/>
    <m/>
    <n v="2E-3"/>
    <x v="22"/>
    <n v="3584"/>
    <x v="449"/>
  </r>
  <r>
    <x v="22"/>
    <m/>
    <n v="1.4999999999999999E-2"/>
    <x v="68"/>
    <n v="3584"/>
    <x v="454"/>
  </r>
  <r>
    <x v="22"/>
    <m/>
    <n v="3.0000000000000001E-3"/>
    <x v="72"/>
    <n v="3584"/>
    <x v="458"/>
  </r>
  <r>
    <x v="22"/>
    <m/>
    <n v="3.0000000000000001E-3"/>
    <x v="71"/>
    <n v="3584"/>
    <x v="458"/>
  </r>
  <r>
    <x v="22"/>
    <m/>
    <n v="5.0000000000000001E-3"/>
    <x v="31"/>
    <n v="3584"/>
    <x v="462"/>
  </r>
  <r>
    <x v="22"/>
    <m/>
    <n v="0.126"/>
    <x v="24"/>
    <n v="3584"/>
    <x v="463"/>
  </r>
  <r>
    <x v="22"/>
    <m/>
    <n v="6.0000000000000001E-3"/>
    <x v="32"/>
    <n v="3584"/>
    <x v="464"/>
  </r>
  <r>
    <x v="22"/>
    <m/>
    <n v="1E-3"/>
    <x v="25"/>
    <n v="3584"/>
    <x v="465"/>
  </r>
  <r>
    <x v="22"/>
    <m/>
    <n v="3.0000000000000001E-3"/>
    <x v="81"/>
    <n v="3584"/>
    <x v="458"/>
  </r>
  <r>
    <x v="22"/>
    <m/>
    <n v="0"/>
    <x v="17"/>
    <n v="3584"/>
    <x v="1"/>
  </r>
  <r>
    <x v="22"/>
    <m/>
    <n v="4.0000000000000001E-3"/>
    <x v="74"/>
    <n v="3584"/>
    <x v="466"/>
  </r>
  <r>
    <x v="22"/>
    <m/>
    <n v="0.19800000000000001"/>
    <x v="23"/>
    <n v="3584"/>
    <x v="467"/>
  </r>
  <r>
    <x v="22"/>
    <m/>
    <n v="1.9E-2"/>
    <x v="14"/>
    <n v="3584"/>
    <x v="468"/>
  </r>
  <r>
    <x v="22"/>
    <m/>
    <n v="0.01"/>
    <x v="15"/>
    <n v="3584"/>
    <x v="456"/>
  </r>
  <r>
    <x v="22"/>
    <m/>
    <n v="1.0999999999999999E-2"/>
    <x v="26"/>
    <n v="3584"/>
    <x v="469"/>
  </r>
  <r>
    <x v="22"/>
    <m/>
    <n v="1E-3"/>
    <x v="33"/>
    <n v="3584"/>
    <x v="465"/>
  </r>
  <r>
    <x v="22"/>
    <m/>
    <n v="7.0000000000000001E-3"/>
    <x v="34"/>
    <n v="3584"/>
    <x v="470"/>
  </r>
  <r>
    <x v="22"/>
    <m/>
    <n v="2.1000000000000001E-2"/>
    <x v="82"/>
    <n v="3584"/>
    <x v="455"/>
  </r>
  <r>
    <x v="22"/>
    <m/>
    <n v="1.6E-2"/>
    <x v="19"/>
    <n v="3584"/>
    <x v="452"/>
  </r>
  <r>
    <x v="22"/>
    <m/>
    <n v="6.0000000000000001E-3"/>
    <x v="83"/>
    <n v="3584"/>
    <x v="464"/>
  </r>
  <r>
    <x v="22"/>
    <m/>
    <n v="3.9E-2"/>
    <x v="18"/>
    <n v="3584"/>
    <x v="471"/>
  </r>
  <r>
    <x v="22"/>
    <m/>
    <n v="0"/>
    <x v="16"/>
    <n v="3584"/>
    <x v="1"/>
  </r>
  <r>
    <x v="22"/>
    <m/>
    <m/>
    <x v="0"/>
    <n v="3584"/>
    <x v="1"/>
  </r>
  <r>
    <x v="22"/>
    <s v="773e718f9bd3097faf695a5faebb24f70e3022de"/>
    <m/>
    <x v="0"/>
    <n v="9"/>
    <x v="1"/>
  </r>
  <r>
    <x v="22"/>
    <m/>
    <m/>
    <x v="0"/>
    <n v="9"/>
    <x v="1"/>
  </r>
  <r>
    <x v="22"/>
    <m/>
    <n v="0.33200000000000002"/>
    <x v="18"/>
    <n v="9"/>
    <x v="472"/>
  </r>
  <r>
    <x v="22"/>
    <m/>
    <m/>
    <x v="0"/>
    <n v="9"/>
    <x v="1"/>
  </r>
  <r>
    <x v="22"/>
    <s v="0205239ecb579e20b05cee3a0df394eb11ba14ce"/>
    <m/>
    <x v="0"/>
    <n v="184"/>
    <x v="1"/>
  </r>
  <r>
    <x v="22"/>
    <m/>
    <m/>
    <x v="0"/>
    <n v="184"/>
    <x v="1"/>
  </r>
  <r>
    <x v="22"/>
    <m/>
    <n v="1"/>
    <x v="18"/>
    <n v="184"/>
    <x v="473"/>
  </r>
  <r>
    <x v="22"/>
    <m/>
    <m/>
    <x v="0"/>
    <n v="184"/>
    <x v="1"/>
  </r>
  <r>
    <x v="22"/>
    <s v="b85d1a63d3d19e0fc07b8ec159214ee92ae3d097"/>
    <m/>
    <x v="0"/>
    <n v="71"/>
    <x v="1"/>
  </r>
  <r>
    <x v="22"/>
    <m/>
    <m/>
    <x v="0"/>
    <n v="71"/>
    <x v="1"/>
  </r>
  <r>
    <x v="22"/>
    <m/>
    <n v="2.3E-2"/>
    <x v="30"/>
    <n v="71"/>
    <x v="474"/>
  </r>
  <r>
    <x v="22"/>
    <m/>
    <n v="1.0999999999999999E-2"/>
    <x v="31"/>
    <n v="71"/>
    <x v="475"/>
  </r>
  <r>
    <x v="22"/>
    <m/>
    <n v="4.7E-2"/>
    <x v="24"/>
    <n v="71"/>
    <x v="476"/>
  </r>
  <r>
    <x v="22"/>
    <m/>
    <n v="1.0999999999999999E-2"/>
    <x v="25"/>
    <n v="71"/>
    <x v="475"/>
  </r>
  <r>
    <x v="22"/>
    <m/>
    <n v="3.5000000000000003E-2"/>
    <x v="23"/>
    <n v="71"/>
    <x v="477"/>
  </r>
  <r>
    <x v="22"/>
    <m/>
    <n v="1.0999999999999999E-2"/>
    <x v="26"/>
    <n v="71"/>
    <x v="475"/>
  </r>
  <r>
    <x v="22"/>
    <m/>
    <n v="1.0999999999999999E-2"/>
    <x v="19"/>
    <n v="71"/>
    <x v="475"/>
  </r>
  <r>
    <x v="22"/>
    <m/>
    <n v="0.65600000000000003"/>
    <x v="18"/>
    <n v="71"/>
    <x v="478"/>
  </r>
  <r>
    <x v="22"/>
    <m/>
    <n v="0.188"/>
    <x v="16"/>
    <n v="71"/>
    <x v="479"/>
  </r>
  <r>
    <x v="23"/>
    <m/>
    <m/>
    <x v="0"/>
    <n v="71"/>
    <x v="1"/>
  </r>
  <r>
    <x v="23"/>
    <s v="2d8c11e9d43f6918e19b96219fe5cff6d1b3481e"/>
    <m/>
    <x v="0"/>
    <n v="80"/>
    <x v="1"/>
  </r>
  <r>
    <x v="23"/>
    <m/>
    <m/>
    <x v="0"/>
    <n v="80"/>
    <x v="1"/>
  </r>
  <r>
    <x v="23"/>
    <m/>
    <n v="0.73399999999999999"/>
    <x v="67"/>
    <n v="80"/>
    <x v="480"/>
  </r>
  <r>
    <x v="23"/>
    <m/>
    <n v="1.2E-2"/>
    <x v="13"/>
    <n v="80"/>
    <x v="481"/>
  </r>
  <r>
    <x v="23"/>
    <m/>
    <n v="0.14599999999999999"/>
    <x v="24"/>
    <n v="80"/>
    <x v="482"/>
  </r>
  <r>
    <x v="23"/>
    <m/>
    <n v="9.0999999999999998E-2"/>
    <x v="25"/>
    <n v="80"/>
    <x v="483"/>
  </r>
  <r>
    <x v="23"/>
    <m/>
    <n v="1.4999999999999999E-2"/>
    <x v="23"/>
    <n v="80"/>
    <x v="484"/>
  </r>
  <r>
    <x v="23"/>
    <m/>
    <m/>
    <x v="0"/>
    <n v="80"/>
    <x v="1"/>
  </r>
  <r>
    <x v="23"/>
    <s v="a78d754b67040c19714bc4696dd7feb5ce10d412"/>
    <m/>
    <x v="0"/>
    <n v="863"/>
    <x v="1"/>
  </r>
  <r>
    <x v="23"/>
    <m/>
    <m/>
    <x v="0"/>
    <n v="863"/>
    <x v="1"/>
  </r>
  <r>
    <x v="23"/>
    <m/>
    <n v="1.2999999999999999E-2"/>
    <x v="12"/>
    <n v="863"/>
    <x v="485"/>
  </r>
  <r>
    <x v="23"/>
    <m/>
    <n v="6.8000000000000005E-2"/>
    <x v="67"/>
    <n v="863"/>
    <x v="486"/>
  </r>
  <r>
    <x v="23"/>
    <m/>
    <n v="3.0000000000000001E-3"/>
    <x v="73"/>
    <n v="863"/>
    <x v="487"/>
  </r>
  <r>
    <x v="23"/>
    <m/>
    <n v="0.186"/>
    <x v="13"/>
    <n v="863"/>
    <x v="488"/>
  </r>
  <r>
    <x v="23"/>
    <m/>
    <n v="3.0000000000000001E-3"/>
    <x v="52"/>
    <n v="863"/>
    <x v="487"/>
  </r>
  <r>
    <x v="23"/>
    <m/>
    <n v="1E-3"/>
    <x v="75"/>
    <n v="863"/>
    <x v="489"/>
  </r>
  <r>
    <x v="23"/>
    <m/>
    <n v="2E-3"/>
    <x v="70"/>
    <n v="863"/>
    <x v="490"/>
  </r>
  <r>
    <x v="23"/>
    <m/>
    <n v="2.4E-2"/>
    <x v="36"/>
    <n v="863"/>
    <x v="491"/>
  </r>
  <r>
    <x v="23"/>
    <m/>
    <n v="0"/>
    <x v="29"/>
    <n v="863"/>
    <x v="1"/>
  </r>
  <r>
    <x v="23"/>
    <m/>
    <n v="1E-3"/>
    <x v="51"/>
    <n v="863"/>
    <x v="489"/>
  </r>
  <r>
    <x v="23"/>
    <m/>
    <n v="0.11600000000000001"/>
    <x v="30"/>
    <n v="863"/>
    <x v="492"/>
  </r>
  <r>
    <x v="23"/>
    <m/>
    <n v="0.19700000000000001"/>
    <x v="24"/>
    <n v="863"/>
    <x v="493"/>
  </r>
  <r>
    <x v="23"/>
    <m/>
    <n v="0.313"/>
    <x v="25"/>
    <n v="863"/>
    <x v="494"/>
  </r>
  <r>
    <x v="23"/>
    <m/>
    <n v="5.7000000000000002E-2"/>
    <x v="23"/>
    <n v="863"/>
    <x v="495"/>
  </r>
  <r>
    <x v="23"/>
    <m/>
    <n v="8.9999999999999993E-3"/>
    <x v="26"/>
    <n v="863"/>
    <x v="496"/>
  </r>
  <r>
    <x v="23"/>
    <m/>
    <m/>
    <x v="0"/>
    <n v="863"/>
    <x v="1"/>
  </r>
  <r>
    <x v="23"/>
    <s v="00b9a481e421ee720a6b4274012dc14e244aa5e2"/>
    <m/>
    <x v="0"/>
    <n v="93"/>
    <x v="1"/>
  </r>
  <r>
    <x v="23"/>
    <m/>
    <m/>
    <x v="0"/>
    <n v="93"/>
    <x v="1"/>
  </r>
  <r>
    <x v="23"/>
    <m/>
    <n v="0.189"/>
    <x v="67"/>
    <n v="93"/>
    <x v="497"/>
  </r>
  <r>
    <x v="23"/>
    <m/>
    <n v="0.11799999999999999"/>
    <x v="68"/>
    <n v="93"/>
    <x v="498"/>
  </r>
  <r>
    <x v="23"/>
    <m/>
    <n v="0.19"/>
    <x v="24"/>
    <n v="93"/>
    <x v="499"/>
  </r>
  <r>
    <x v="23"/>
    <m/>
    <n v="6.8000000000000005E-2"/>
    <x v="25"/>
    <n v="93"/>
    <x v="500"/>
  </r>
  <r>
    <x v="23"/>
    <m/>
    <n v="3.5999999999999997E-2"/>
    <x v="14"/>
    <n v="93"/>
    <x v="501"/>
  </r>
  <r>
    <x v="23"/>
    <m/>
    <n v="0.39600000000000002"/>
    <x v="18"/>
    <n v="93"/>
    <x v="502"/>
  </r>
  <r>
    <x v="23"/>
    <m/>
    <m/>
    <x v="0"/>
    <n v="93"/>
    <x v="1"/>
  </r>
  <r>
    <x v="23"/>
    <s v="a0d921a14d099242cc0587d177dddf6fd0749cc1"/>
    <m/>
    <x v="0"/>
    <n v="16"/>
    <x v="1"/>
  </r>
  <r>
    <x v="23"/>
    <m/>
    <m/>
    <x v="0"/>
    <n v="16"/>
    <x v="1"/>
  </r>
  <r>
    <x v="23"/>
    <m/>
    <n v="0.50900000000000001"/>
    <x v="50"/>
    <n v="16"/>
    <x v="503"/>
  </r>
  <r>
    <x v="23"/>
    <m/>
    <n v="0.49"/>
    <x v="68"/>
    <n v="16"/>
    <x v="504"/>
  </r>
  <r>
    <x v="23"/>
    <m/>
    <m/>
    <x v="0"/>
    <n v="16"/>
    <x v="1"/>
  </r>
  <r>
    <x v="23"/>
    <s v="06bf11f51421f40f8bfe9c9de9b5422673291c28"/>
    <m/>
    <x v="0"/>
    <n v="10"/>
    <x v="1"/>
  </r>
  <r>
    <x v="23"/>
    <m/>
    <m/>
    <x v="0"/>
    <n v="10"/>
    <x v="1"/>
  </r>
  <r>
    <x v="23"/>
    <m/>
    <n v="0.86599999999999999"/>
    <x v="67"/>
    <n v="10"/>
    <x v="505"/>
  </r>
  <r>
    <x v="23"/>
    <m/>
    <n v="0.13300000000000001"/>
    <x v="24"/>
    <n v="10"/>
    <x v="506"/>
  </r>
  <r>
    <x v="23"/>
    <m/>
    <m/>
    <x v="0"/>
    <n v="10"/>
    <x v="1"/>
  </r>
  <r>
    <x v="23"/>
    <s v="6ab3105129a0e2d0192a8333bf23c2380c879bd1"/>
    <m/>
    <x v="0"/>
    <n v="7"/>
    <x v="1"/>
  </r>
  <r>
    <x v="23"/>
    <m/>
    <m/>
    <x v="0"/>
    <n v="7"/>
    <x v="1"/>
  </r>
  <r>
    <x v="23"/>
    <m/>
    <n v="1"/>
    <x v="29"/>
    <n v="7"/>
    <x v="507"/>
  </r>
  <r>
    <x v="23"/>
    <m/>
    <m/>
    <x v="0"/>
    <n v="7"/>
    <x v="1"/>
  </r>
  <r>
    <x v="23"/>
    <s v="91ac47a33ea88114cb9d2e32b4ac8a5ae72456a7"/>
    <m/>
    <x v="0"/>
    <n v="42"/>
    <x v="1"/>
  </r>
  <r>
    <x v="23"/>
    <m/>
    <m/>
    <x v="0"/>
    <n v="42"/>
    <x v="1"/>
  </r>
  <r>
    <x v="23"/>
    <m/>
    <n v="0.56799999999999995"/>
    <x v="29"/>
    <n v="42"/>
    <x v="508"/>
  </r>
  <r>
    <x v="23"/>
    <m/>
    <n v="0.43099999999999999"/>
    <x v="24"/>
    <n v="42"/>
    <x v="509"/>
  </r>
  <r>
    <x v="23"/>
    <m/>
    <m/>
    <x v="0"/>
    <n v="42"/>
    <x v="1"/>
  </r>
  <r>
    <x v="23"/>
    <s v="dbe6f0a60f5cef69eb02ab3d97fc4db208aa6190"/>
    <m/>
    <x v="0"/>
    <n v="364"/>
    <x v="1"/>
  </r>
  <r>
    <x v="23"/>
    <m/>
    <m/>
    <x v="0"/>
    <n v="364"/>
    <x v="1"/>
  </r>
  <r>
    <x v="23"/>
    <m/>
    <n v="1.9E-2"/>
    <x v="13"/>
    <n v="364"/>
    <x v="510"/>
  </r>
  <r>
    <x v="23"/>
    <m/>
    <n v="1.2999999999999999E-2"/>
    <x v="29"/>
    <n v="364"/>
    <x v="511"/>
  </r>
  <r>
    <x v="23"/>
    <m/>
    <n v="0.40500000000000003"/>
    <x v="24"/>
    <n v="364"/>
    <x v="512"/>
  </r>
  <r>
    <x v="23"/>
    <m/>
    <n v="0.27"/>
    <x v="25"/>
    <n v="364"/>
    <x v="513"/>
  </r>
  <r>
    <x v="23"/>
    <m/>
    <n v="0.28799999999999998"/>
    <x v="23"/>
    <n v="364"/>
    <x v="514"/>
  </r>
  <r>
    <x v="23"/>
    <m/>
    <n v="2E-3"/>
    <x v="16"/>
    <n v="364"/>
    <x v="515"/>
  </r>
  <r>
    <x v="23"/>
    <m/>
    <m/>
    <x v="0"/>
    <n v="364"/>
    <x v="1"/>
  </r>
  <r>
    <x v="23"/>
    <s v="e15c084245fcd1262c55b6c8bc7e0bc979d302ec"/>
    <m/>
    <x v="0"/>
    <n v="576"/>
    <x v="1"/>
  </r>
  <r>
    <x v="23"/>
    <m/>
    <m/>
    <x v="0"/>
    <n v="576"/>
    <x v="1"/>
  </r>
  <r>
    <x v="23"/>
    <m/>
    <n v="2.5999999999999999E-2"/>
    <x v="86"/>
    <n v="576"/>
    <x v="516"/>
  </r>
  <r>
    <x v="23"/>
    <m/>
    <n v="1.7999999999999999E-2"/>
    <x v="67"/>
    <n v="576"/>
    <x v="517"/>
  </r>
  <r>
    <x v="23"/>
    <m/>
    <n v="0.18099999999999999"/>
    <x v="59"/>
    <n v="576"/>
    <x v="518"/>
  </r>
  <r>
    <x v="23"/>
    <m/>
    <n v="0.26300000000000001"/>
    <x v="24"/>
    <n v="576"/>
    <x v="519"/>
  </r>
  <r>
    <x v="23"/>
    <m/>
    <n v="0.50800000000000001"/>
    <x v="25"/>
    <n v="576"/>
    <x v="520"/>
  </r>
  <r>
    <x v="23"/>
    <m/>
    <n v="1E-3"/>
    <x v="16"/>
    <n v="576"/>
    <x v="521"/>
  </r>
  <r>
    <x v="23"/>
    <m/>
    <m/>
    <x v="0"/>
    <n v="576"/>
    <x v="1"/>
  </r>
  <r>
    <x v="23"/>
    <s v="65ca787cfe1c287641cd859a8c7cae9e6cbde7f0"/>
    <m/>
    <x v="0"/>
    <n v="18"/>
    <x v="1"/>
  </r>
  <r>
    <x v="23"/>
    <m/>
    <m/>
    <x v="0"/>
    <n v="18"/>
    <x v="1"/>
  </r>
  <r>
    <x v="23"/>
    <m/>
    <n v="1"/>
    <x v="13"/>
    <n v="18"/>
    <x v="522"/>
  </r>
  <r>
    <x v="23"/>
    <m/>
    <m/>
    <x v="0"/>
    <n v="18"/>
    <x v="1"/>
  </r>
  <r>
    <x v="23"/>
    <s v="26ce741fb87fb9a9b784fa1e3ea88a713b802bc6"/>
    <m/>
    <x v="0"/>
    <n v="4"/>
    <x v="1"/>
  </r>
  <r>
    <x v="23"/>
    <m/>
    <m/>
    <x v="0"/>
    <n v="4"/>
    <x v="1"/>
  </r>
  <r>
    <x v="23"/>
    <m/>
    <n v="1"/>
    <x v="31"/>
    <n v="4"/>
    <x v="64"/>
  </r>
  <r>
    <x v="23"/>
    <m/>
    <m/>
    <x v="0"/>
    <n v="4"/>
    <x v="1"/>
  </r>
  <r>
    <x v="23"/>
    <s v="9cfae91efb4c62051d2d460f4cf7c4cb6d10950c"/>
    <m/>
    <x v="0"/>
    <n v="570"/>
    <x v="1"/>
  </r>
  <r>
    <x v="23"/>
    <m/>
    <m/>
    <x v="0"/>
    <n v="570"/>
    <x v="1"/>
  </r>
  <r>
    <x v="23"/>
    <m/>
    <n v="3.0000000000000001E-3"/>
    <x v="31"/>
    <n v="570"/>
    <x v="523"/>
  </r>
  <r>
    <x v="23"/>
    <m/>
    <n v="0.996"/>
    <x v="69"/>
    <n v="570"/>
    <x v="524"/>
  </r>
  <r>
    <x v="23"/>
    <m/>
    <m/>
    <x v="0"/>
    <n v="570"/>
    <x v="1"/>
  </r>
  <r>
    <x v="23"/>
    <s v="2917ad0fb30d8b682e6497645104eaf14b531b74"/>
    <m/>
    <x v="0"/>
    <n v="283"/>
    <x v="1"/>
  </r>
  <r>
    <x v="23"/>
    <m/>
    <m/>
    <x v="0"/>
    <n v="283"/>
    <x v="1"/>
  </r>
  <r>
    <x v="23"/>
    <m/>
    <n v="1"/>
    <x v="69"/>
    <n v="283"/>
    <x v="525"/>
  </r>
  <r>
    <x v="23"/>
    <m/>
    <m/>
    <x v="0"/>
    <n v="283"/>
    <x v="1"/>
  </r>
  <r>
    <x v="23"/>
    <s v="6bde1a8e10b5b11fa4097b689f38d2bbb2b0363f"/>
    <m/>
    <x v="0"/>
    <n v="58"/>
    <x v="1"/>
  </r>
  <r>
    <x v="23"/>
    <m/>
    <m/>
    <x v="0"/>
    <n v="58"/>
    <x v="1"/>
  </r>
  <r>
    <x v="23"/>
    <m/>
    <n v="1"/>
    <x v="69"/>
    <n v="58"/>
    <x v="526"/>
  </r>
  <r>
    <x v="23"/>
    <m/>
    <m/>
    <x v="0"/>
    <n v="58"/>
    <x v="1"/>
  </r>
  <r>
    <x v="23"/>
    <s v="8304a6f7c0594704ffe73e513da6de55d828caba"/>
    <m/>
    <x v="0"/>
    <n v="183"/>
    <x v="1"/>
  </r>
  <r>
    <x v="23"/>
    <m/>
    <m/>
    <x v="0"/>
    <n v="183"/>
    <x v="1"/>
  </r>
  <r>
    <x v="23"/>
    <m/>
    <n v="1"/>
    <x v="69"/>
    <n v="183"/>
    <x v="527"/>
  </r>
  <r>
    <x v="23"/>
    <m/>
    <m/>
    <x v="0"/>
    <n v="183"/>
    <x v="1"/>
  </r>
  <r>
    <x v="23"/>
    <s v="7b1fc98747bd70134da28c8991ddf6dd90d90c87"/>
    <m/>
    <x v="0"/>
    <n v="4"/>
    <x v="1"/>
  </r>
  <r>
    <x v="23"/>
    <m/>
    <m/>
    <x v="0"/>
    <n v="4"/>
    <x v="1"/>
  </r>
  <r>
    <x v="23"/>
    <m/>
    <n v="1"/>
    <x v="69"/>
    <n v="4"/>
    <x v="64"/>
  </r>
  <r>
    <x v="23"/>
    <m/>
    <m/>
    <x v="0"/>
    <n v="4"/>
    <x v="1"/>
  </r>
  <r>
    <x v="23"/>
    <s v="babe3e3aef00da003ba947c618c1ce00a4b6e4b7"/>
    <m/>
    <x v="0"/>
    <n v="1"/>
    <x v="1"/>
  </r>
  <r>
    <x v="23"/>
    <m/>
    <m/>
    <x v="0"/>
    <n v="1"/>
    <x v="1"/>
  </r>
  <r>
    <x v="23"/>
    <m/>
    <n v="1"/>
    <x v="24"/>
    <n v="1"/>
    <x v="249"/>
  </r>
  <r>
    <x v="23"/>
    <m/>
    <m/>
    <x v="0"/>
    <n v="1"/>
    <x v="1"/>
  </r>
  <r>
    <x v="23"/>
    <s v="e3885bae0383148dc36274b04662235f978de483"/>
    <m/>
    <x v="0"/>
    <n v="442"/>
    <x v="1"/>
  </r>
  <r>
    <x v="23"/>
    <m/>
    <m/>
    <x v="0"/>
    <n v="442"/>
    <x v="1"/>
  </r>
  <r>
    <x v="23"/>
    <m/>
    <n v="3.0000000000000001E-3"/>
    <x v="73"/>
    <n v="442"/>
    <x v="528"/>
  </r>
  <r>
    <x v="23"/>
    <m/>
    <n v="0.27900000000000003"/>
    <x v="13"/>
    <n v="442"/>
    <x v="529"/>
  </r>
  <r>
    <x v="23"/>
    <m/>
    <n v="4.0000000000000001E-3"/>
    <x v="52"/>
    <n v="442"/>
    <x v="530"/>
  </r>
  <r>
    <x v="23"/>
    <m/>
    <n v="5.0000000000000001E-3"/>
    <x v="75"/>
    <n v="442"/>
    <x v="531"/>
  </r>
  <r>
    <x v="23"/>
    <m/>
    <n v="3.0000000000000001E-3"/>
    <x v="70"/>
    <n v="442"/>
    <x v="528"/>
  </r>
  <r>
    <x v="23"/>
    <m/>
    <n v="7.5999999999999998E-2"/>
    <x v="30"/>
    <n v="442"/>
    <x v="532"/>
  </r>
  <r>
    <x v="23"/>
    <m/>
    <n v="5.0000000000000001E-3"/>
    <x v="22"/>
    <n v="442"/>
    <x v="531"/>
  </r>
  <r>
    <x v="23"/>
    <m/>
    <n v="0.24399999999999999"/>
    <x v="24"/>
    <n v="442"/>
    <x v="533"/>
  </r>
  <r>
    <x v="23"/>
    <m/>
    <n v="1.9E-2"/>
    <x v="76"/>
    <n v="442"/>
    <x v="534"/>
  </r>
  <r>
    <x v="23"/>
    <m/>
    <n v="0.35699999999999998"/>
    <x v="23"/>
    <n v="442"/>
    <x v="535"/>
  </r>
  <r>
    <x v="23"/>
    <m/>
    <m/>
    <x v="0"/>
    <n v="442"/>
    <x v="1"/>
  </r>
  <r>
    <x v="23"/>
    <s v="6378da06b637dbf86f916274c8f0457d925af6a9"/>
    <m/>
    <x v="0"/>
    <n v="757"/>
    <x v="1"/>
  </r>
  <r>
    <x v="23"/>
    <m/>
    <m/>
    <x v="0"/>
    <n v="757"/>
    <x v="1"/>
  </r>
  <r>
    <x v="23"/>
    <m/>
    <n v="0.11600000000000001"/>
    <x v="73"/>
    <n v="757"/>
    <x v="536"/>
  </r>
  <r>
    <x v="23"/>
    <m/>
    <n v="0.222"/>
    <x v="13"/>
    <n v="757"/>
    <x v="537"/>
  </r>
  <r>
    <x v="23"/>
    <m/>
    <n v="2.4E-2"/>
    <x v="51"/>
    <n v="757"/>
    <x v="538"/>
  </r>
  <r>
    <x v="23"/>
    <m/>
    <n v="1.2E-2"/>
    <x v="30"/>
    <n v="757"/>
    <x v="539"/>
  </r>
  <r>
    <x v="23"/>
    <m/>
    <n v="4.0000000000000001E-3"/>
    <x v="68"/>
    <n v="757"/>
    <x v="540"/>
  </r>
  <r>
    <x v="23"/>
    <m/>
    <n v="1.4999999999999999E-2"/>
    <x v="72"/>
    <n v="757"/>
    <x v="541"/>
  </r>
  <r>
    <x v="23"/>
    <m/>
    <n v="0.50700000000000001"/>
    <x v="24"/>
    <n v="757"/>
    <x v="542"/>
  </r>
  <r>
    <x v="23"/>
    <m/>
    <n v="8.0000000000000002E-3"/>
    <x v="25"/>
    <n v="757"/>
    <x v="543"/>
  </r>
  <r>
    <x v="23"/>
    <m/>
    <n v="8.5999999999999993E-2"/>
    <x v="23"/>
    <n v="757"/>
    <x v="544"/>
  </r>
  <r>
    <x v="23"/>
    <m/>
    <m/>
    <x v="0"/>
    <n v="757"/>
    <x v="1"/>
  </r>
  <r>
    <x v="23"/>
    <s v="304534f11a265d8c18d788623185340c001cc26e"/>
    <m/>
    <x v="0"/>
    <n v="54"/>
    <x v="1"/>
  </r>
  <r>
    <x v="23"/>
    <m/>
    <m/>
    <x v="0"/>
    <n v="54"/>
    <x v="1"/>
  </r>
  <r>
    <x v="23"/>
    <m/>
    <n v="1"/>
    <x v="69"/>
    <n v="54"/>
    <x v="545"/>
  </r>
  <r>
    <x v="23"/>
    <m/>
    <m/>
    <x v="0"/>
    <n v="54"/>
    <x v="1"/>
  </r>
  <r>
    <x v="23"/>
    <s v="71c1f9ce39e6ba4af19a454febeb164a9b91fc1f"/>
    <m/>
    <x v="0"/>
    <n v="1"/>
    <x v="1"/>
  </r>
  <r>
    <x v="23"/>
    <m/>
    <m/>
    <x v="0"/>
    <n v="1"/>
    <x v="1"/>
  </r>
  <r>
    <x v="23"/>
    <m/>
    <n v="1"/>
    <x v="21"/>
    <n v="1"/>
    <x v="249"/>
  </r>
  <r>
    <x v="23"/>
    <m/>
    <m/>
    <x v="0"/>
    <n v="1"/>
    <x v="1"/>
  </r>
  <r>
    <x v="23"/>
    <s v="746576ae51166bb2a1a74ddb637b73679dee254e"/>
    <m/>
    <x v="0"/>
    <n v="357"/>
    <x v="1"/>
  </r>
  <r>
    <x v="23"/>
    <m/>
    <m/>
    <x v="0"/>
    <n v="357"/>
    <x v="1"/>
  </r>
  <r>
    <x v="23"/>
    <m/>
    <n v="1"/>
    <x v="69"/>
    <n v="357"/>
    <x v="546"/>
  </r>
  <r>
    <x v="23"/>
    <m/>
    <m/>
    <x v="0"/>
    <n v="357"/>
    <x v="1"/>
  </r>
  <r>
    <x v="23"/>
    <s v="e0c924e7e5f174830f580d06d8f5aca4b7eb8c8f"/>
    <m/>
    <x v="0"/>
    <n v="588"/>
    <x v="1"/>
  </r>
  <r>
    <x v="23"/>
    <m/>
    <m/>
    <x v="0"/>
    <n v="588"/>
    <x v="1"/>
  </r>
  <r>
    <x v="23"/>
    <m/>
    <n v="1"/>
    <x v="69"/>
    <n v="588"/>
    <x v="547"/>
  </r>
  <r>
    <x v="23"/>
    <m/>
    <m/>
    <x v="0"/>
    <n v="588"/>
    <x v="1"/>
  </r>
  <r>
    <x v="23"/>
    <s v="e58b18a859c7d04421ded36a6c0da7c65214132c"/>
    <m/>
    <x v="0"/>
    <n v="19"/>
    <x v="1"/>
  </r>
  <r>
    <x v="23"/>
    <m/>
    <m/>
    <x v="0"/>
    <n v="19"/>
    <x v="1"/>
  </r>
  <r>
    <x v="23"/>
    <m/>
    <n v="0.41399999999999998"/>
    <x v="67"/>
    <n v="19"/>
    <x v="548"/>
  </r>
  <r>
    <x v="23"/>
    <m/>
    <n v="0.58499999999999996"/>
    <x v="69"/>
    <n v="19"/>
    <x v="549"/>
  </r>
  <r>
    <x v="23"/>
    <m/>
    <m/>
    <x v="0"/>
    <n v="19"/>
    <x v="1"/>
  </r>
  <r>
    <x v="23"/>
    <s v="61117c265fb839b11128fd20d0d2aa9cfe7068d2"/>
    <m/>
    <x v="0"/>
    <n v="10"/>
    <x v="1"/>
  </r>
  <r>
    <x v="23"/>
    <m/>
    <m/>
    <x v="0"/>
    <n v="10"/>
    <x v="1"/>
  </r>
  <r>
    <x v="23"/>
    <m/>
    <n v="1"/>
    <x v="69"/>
    <n v="10"/>
    <x v="27"/>
  </r>
  <r>
    <x v="23"/>
    <m/>
    <m/>
    <x v="0"/>
    <n v="10"/>
    <x v="1"/>
  </r>
  <r>
    <x v="23"/>
    <s v="4d03aaed71fae8ff07c48a5789da44f997264d29"/>
    <m/>
    <x v="0"/>
    <n v="614"/>
    <x v="1"/>
  </r>
  <r>
    <x v="23"/>
    <m/>
    <m/>
    <x v="0"/>
    <n v="614"/>
    <x v="1"/>
  </r>
  <r>
    <x v="23"/>
    <m/>
    <n v="2E-3"/>
    <x v="31"/>
    <n v="614"/>
    <x v="550"/>
  </r>
  <r>
    <x v="23"/>
    <m/>
    <n v="0.42599999999999999"/>
    <x v="69"/>
    <n v="614"/>
    <x v="551"/>
  </r>
  <r>
    <x v="23"/>
    <m/>
    <n v="0.57099999999999995"/>
    <x v="25"/>
    <n v="614"/>
    <x v="552"/>
  </r>
  <r>
    <x v="23"/>
    <m/>
    <m/>
    <x v="0"/>
    <n v="614"/>
    <x v="1"/>
  </r>
  <r>
    <x v="23"/>
    <s v="2cc79a4a7fdea39c4b0506ea3adc58bda2a6ab6f"/>
    <m/>
    <x v="0"/>
    <n v="10"/>
    <x v="1"/>
  </r>
  <r>
    <x v="23"/>
    <m/>
    <m/>
    <x v="0"/>
    <n v="10"/>
    <x v="1"/>
  </r>
  <r>
    <x v="23"/>
    <m/>
    <n v="0.53"/>
    <x v="69"/>
    <n v="10"/>
    <x v="553"/>
  </r>
  <r>
    <x v="23"/>
    <m/>
    <n v="0.46899999999999997"/>
    <x v="25"/>
    <n v="10"/>
    <x v="554"/>
  </r>
  <r>
    <x v="23"/>
    <m/>
    <m/>
    <x v="0"/>
    <n v="10"/>
    <x v="1"/>
  </r>
  <r>
    <x v="23"/>
    <s v="b9e8c0fc3fb61f15fcd7516760ad4d49f32f5990"/>
    <m/>
    <x v="0"/>
    <n v="1"/>
    <x v="1"/>
  </r>
  <r>
    <x v="23"/>
    <m/>
    <m/>
    <x v="0"/>
    <n v="1"/>
    <x v="1"/>
  </r>
  <r>
    <x v="23"/>
    <m/>
    <n v="1"/>
    <x v="87"/>
    <n v="1"/>
    <x v="249"/>
  </r>
  <r>
    <x v="23"/>
    <m/>
    <m/>
    <x v="0"/>
    <n v="1"/>
    <x v="1"/>
  </r>
  <r>
    <x v="23"/>
    <s v="482bf3dbfcd78372c5483c6d2fc5b026b5a51d55"/>
    <m/>
    <x v="0"/>
    <n v="14"/>
    <x v="1"/>
  </r>
  <r>
    <x v="23"/>
    <m/>
    <m/>
    <x v="0"/>
    <n v="14"/>
    <x v="1"/>
  </r>
  <r>
    <x v="23"/>
    <m/>
    <n v="1"/>
    <x v="15"/>
    <n v="14"/>
    <x v="555"/>
  </r>
  <r>
    <x v="24"/>
    <m/>
    <m/>
    <x v="0"/>
    <n v="14"/>
    <x v="1"/>
  </r>
  <r>
    <x v="24"/>
    <s v="66681e760ad6d5d361128cda94e08a4c9380a312"/>
    <m/>
    <x v="0"/>
    <n v="1"/>
    <x v="1"/>
  </r>
  <r>
    <x v="24"/>
    <m/>
    <m/>
    <x v="0"/>
    <n v="1"/>
    <x v="1"/>
  </r>
  <r>
    <x v="24"/>
    <m/>
    <n v="1"/>
    <x v="30"/>
    <n v="1"/>
    <x v="249"/>
  </r>
  <r>
    <x v="24"/>
    <m/>
    <m/>
    <x v="0"/>
    <n v="1"/>
    <x v="1"/>
  </r>
  <r>
    <x v="24"/>
    <s v="1440087f1b43df9f46468ee259016d3e99d728af"/>
    <m/>
    <x v="0"/>
    <n v="10"/>
    <x v="1"/>
  </r>
  <r>
    <x v="24"/>
    <m/>
    <m/>
    <x v="0"/>
    <n v="10"/>
    <x v="1"/>
  </r>
  <r>
    <x v="24"/>
    <m/>
    <n v="1"/>
    <x v="30"/>
    <n v="10"/>
    <x v="27"/>
  </r>
  <r>
    <x v="24"/>
    <m/>
    <m/>
    <x v="0"/>
    <n v="10"/>
    <x v="1"/>
  </r>
  <r>
    <x v="24"/>
    <s v="b2a2935d63a7b8b2161acce8e1a7fbb178e0b717"/>
    <m/>
    <x v="0"/>
    <n v="4"/>
    <x v="1"/>
  </r>
  <r>
    <x v="24"/>
    <m/>
    <m/>
    <x v="0"/>
    <n v="4"/>
    <x v="1"/>
  </r>
  <r>
    <x v="24"/>
    <m/>
    <n v="1"/>
    <x v="15"/>
    <n v="4"/>
    <x v="64"/>
  </r>
  <r>
    <x v="24"/>
    <m/>
    <m/>
    <x v="0"/>
    <n v="4"/>
    <x v="1"/>
  </r>
  <r>
    <x v="24"/>
    <s v="07838d04bece908d12d7f0ded46a0a75ff77608f"/>
    <m/>
    <x v="0"/>
    <n v="1"/>
    <x v="1"/>
  </r>
  <r>
    <x v="24"/>
    <m/>
    <m/>
    <x v="0"/>
    <n v="1"/>
    <x v="1"/>
  </r>
  <r>
    <x v="24"/>
    <m/>
    <n v="1"/>
    <x v="30"/>
    <n v="1"/>
    <x v="249"/>
  </r>
  <r>
    <x v="24"/>
    <m/>
    <m/>
    <x v="0"/>
    <n v="1"/>
    <x v="1"/>
  </r>
  <r>
    <x v="24"/>
    <s v="79c5492d92e661e169d852c218ec393f31337db7"/>
    <m/>
    <x v="0"/>
    <n v="20"/>
    <x v="1"/>
  </r>
  <r>
    <x v="24"/>
    <m/>
    <m/>
    <x v="0"/>
    <n v="20"/>
    <x v="1"/>
  </r>
  <r>
    <x v="24"/>
    <m/>
    <n v="1"/>
    <x v="15"/>
    <n v="20"/>
    <x v="73"/>
  </r>
  <r>
    <x v="24"/>
    <m/>
    <m/>
    <x v="0"/>
    <n v="20"/>
    <x v="1"/>
  </r>
  <r>
    <x v="24"/>
    <s v="10143d873b81380a14fb2f2d5e9c299519930c51"/>
    <m/>
    <x v="0"/>
    <n v="158"/>
    <x v="1"/>
  </r>
  <r>
    <x v="24"/>
    <m/>
    <m/>
    <x v="0"/>
    <n v="158"/>
    <x v="1"/>
  </r>
  <r>
    <x v="24"/>
    <m/>
    <n v="1"/>
    <x v="15"/>
    <n v="158"/>
    <x v="556"/>
  </r>
  <r>
    <x v="24"/>
    <m/>
    <m/>
    <x v="0"/>
    <n v="158"/>
    <x v="1"/>
  </r>
  <r>
    <x v="24"/>
    <s v="e4deee1ac2e4ad5bf485dfaa1c8745c3f0d1c724"/>
    <m/>
    <x v="0"/>
    <n v="74"/>
    <x v="1"/>
  </r>
  <r>
    <x v="24"/>
    <m/>
    <m/>
    <x v="0"/>
    <n v="74"/>
    <x v="1"/>
  </r>
  <r>
    <x v="24"/>
    <m/>
    <n v="0.218"/>
    <x v="32"/>
    <n v="74"/>
    <x v="557"/>
  </r>
  <r>
    <x v="24"/>
    <m/>
    <n v="0.78100000000000003"/>
    <x v="25"/>
    <n v="74"/>
    <x v="558"/>
  </r>
  <r>
    <x v="24"/>
    <m/>
    <m/>
    <x v="0"/>
    <n v="74"/>
    <x v="1"/>
  </r>
  <r>
    <x v="24"/>
    <s v="a97c9b1a30d60f8a9dca16969747f3f59400cb18"/>
    <m/>
    <x v="0"/>
    <n v="32"/>
    <x v="1"/>
  </r>
  <r>
    <x v="24"/>
    <m/>
    <m/>
    <x v="0"/>
    <n v="32"/>
    <x v="1"/>
  </r>
  <r>
    <x v="24"/>
    <m/>
    <n v="1"/>
    <x v="30"/>
    <n v="32"/>
    <x v="66"/>
  </r>
  <r>
    <x v="24"/>
    <m/>
    <m/>
    <x v="0"/>
    <n v="32"/>
    <x v="1"/>
  </r>
  <r>
    <x v="24"/>
    <s v="e4735eb2de26e12c8048fdd85340f086bd8ab447"/>
    <m/>
    <x v="0"/>
    <n v="722"/>
    <x v="1"/>
  </r>
  <r>
    <x v="24"/>
    <m/>
    <m/>
    <x v="0"/>
    <n v="722"/>
    <x v="1"/>
  </r>
  <r>
    <x v="24"/>
    <m/>
    <n v="2.9000000000000001E-2"/>
    <x v="67"/>
    <n v="722"/>
    <x v="559"/>
  </r>
  <r>
    <x v="24"/>
    <m/>
    <n v="1.9E-2"/>
    <x v="73"/>
    <n v="722"/>
    <x v="560"/>
  </r>
  <r>
    <x v="24"/>
    <m/>
    <n v="0.11"/>
    <x v="13"/>
    <n v="722"/>
    <x v="561"/>
  </r>
  <r>
    <x v="24"/>
    <m/>
    <n v="4.0000000000000001E-3"/>
    <x v="59"/>
    <n v="722"/>
    <x v="562"/>
  </r>
  <r>
    <x v="24"/>
    <m/>
    <n v="2.5999999999999999E-2"/>
    <x v="36"/>
    <n v="722"/>
    <x v="563"/>
  </r>
  <r>
    <x v="24"/>
    <m/>
    <n v="5.0000000000000001E-3"/>
    <x v="51"/>
    <n v="722"/>
    <x v="564"/>
  </r>
  <r>
    <x v="24"/>
    <m/>
    <n v="0.221"/>
    <x v="30"/>
    <n v="722"/>
    <x v="565"/>
  </r>
  <r>
    <x v="24"/>
    <m/>
    <n v="0.37"/>
    <x v="24"/>
    <n v="722"/>
    <x v="566"/>
  </r>
  <r>
    <x v="24"/>
    <m/>
    <n v="2.9000000000000001E-2"/>
    <x v="32"/>
    <n v="722"/>
    <x v="559"/>
  </r>
  <r>
    <x v="24"/>
    <m/>
    <n v="0.13300000000000001"/>
    <x v="25"/>
    <n v="722"/>
    <x v="567"/>
  </r>
  <r>
    <x v="24"/>
    <m/>
    <n v="4.5999999999999999E-2"/>
    <x v="23"/>
    <n v="722"/>
    <x v="568"/>
  </r>
  <r>
    <x v="24"/>
    <m/>
    <n v="1E-3"/>
    <x v="26"/>
    <n v="722"/>
    <x v="569"/>
  </r>
  <r>
    <x v="24"/>
    <m/>
    <m/>
    <x v="0"/>
    <n v="722"/>
    <x v="1"/>
  </r>
  <r>
    <x v="24"/>
    <s v="c27f26b7b49714649800a7d602fead7d57ca3805"/>
    <m/>
    <x v="0"/>
    <n v="2"/>
    <x v="1"/>
  </r>
  <r>
    <x v="24"/>
    <m/>
    <m/>
    <x v="0"/>
    <n v="2"/>
    <x v="1"/>
  </r>
  <r>
    <x v="24"/>
    <m/>
    <n v="1"/>
    <x v="30"/>
    <n v="2"/>
    <x v="2"/>
  </r>
  <r>
    <x v="24"/>
    <m/>
    <m/>
    <x v="0"/>
    <n v="2"/>
    <x v="1"/>
  </r>
  <r>
    <x v="24"/>
    <s v="0431673ee0d814d84fe6e42d7c99b94fd24206f9"/>
    <m/>
    <x v="0"/>
    <n v="692"/>
    <x v="1"/>
  </r>
  <r>
    <x v="24"/>
    <m/>
    <m/>
    <x v="0"/>
    <n v="692"/>
    <x v="1"/>
  </r>
  <r>
    <x v="24"/>
    <m/>
    <n v="1"/>
    <x v="7"/>
    <n v="692"/>
    <x v="570"/>
  </r>
  <r>
    <x v="24"/>
    <m/>
    <m/>
    <x v="0"/>
    <n v="692"/>
    <x v="1"/>
  </r>
  <r>
    <x v="24"/>
    <s v="cdea983b23a82419513157616ee73d8c344e0148"/>
    <m/>
    <x v="0"/>
    <n v="3"/>
    <x v="1"/>
  </r>
  <r>
    <x v="24"/>
    <m/>
    <m/>
    <x v="0"/>
    <n v="3"/>
    <x v="1"/>
  </r>
  <r>
    <x v="24"/>
    <m/>
    <n v="1"/>
    <x v="30"/>
    <n v="3"/>
    <x v="84"/>
  </r>
  <r>
    <x v="24"/>
    <m/>
    <m/>
    <x v="0"/>
    <n v="3"/>
    <x v="1"/>
  </r>
  <r>
    <x v="24"/>
    <s v="3cb9955b05bdef78cb8f72f63e657d920c0fa0bb"/>
    <m/>
    <x v="0"/>
    <n v="733"/>
    <x v="1"/>
  </r>
  <r>
    <x v="24"/>
    <m/>
    <m/>
    <x v="0"/>
    <n v="733"/>
    <x v="1"/>
  </r>
  <r>
    <x v="24"/>
    <m/>
    <n v="0.03"/>
    <x v="67"/>
    <n v="733"/>
    <x v="571"/>
  </r>
  <r>
    <x v="24"/>
    <m/>
    <n v="0.02"/>
    <x v="73"/>
    <n v="733"/>
    <x v="572"/>
  </r>
  <r>
    <x v="24"/>
    <m/>
    <n v="0.18099999999999999"/>
    <x v="13"/>
    <n v="733"/>
    <x v="573"/>
  </r>
  <r>
    <x v="24"/>
    <m/>
    <n v="4.0000000000000001E-3"/>
    <x v="59"/>
    <n v="733"/>
    <x v="574"/>
  </r>
  <r>
    <x v="24"/>
    <m/>
    <n v="3.1E-2"/>
    <x v="36"/>
    <n v="733"/>
    <x v="575"/>
  </r>
  <r>
    <x v="24"/>
    <m/>
    <n v="5.0000000000000001E-3"/>
    <x v="51"/>
    <n v="733"/>
    <x v="576"/>
  </r>
  <r>
    <x v="24"/>
    <m/>
    <n v="0.129"/>
    <x v="30"/>
    <n v="733"/>
    <x v="577"/>
  </r>
  <r>
    <x v="24"/>
    <m/>
    <n v="0.4"/>
    <x v="24"/>
    <n v="733"/>
    <x v="578"/>
  </r>
  <r>
    <x v="24"/>
    <m/>
    <n v="0.03"/>
    <x v="32"/>
    <n v="733"/>
    <x v="571"/>
  </r>
  <r>
    <x v="24"/>
    <m/>
    <n v="0.104"/>
    <x v="25"/>
    <n v="733"/>
    <x v="579"/>
  </r>
  <r>
    <x v="24"/>
    <m/>
    <n v="0.06"/>
    <x v="23"/>
    <n v="733"/>
    <x v="580"/>
  </r>
  <r>
    <x v="24"/>
    <m/>
    <n v="1E-3"/>
    <x v="26"/>
    <n v="733"/>
    <x v="581"/>
  </r>
  <r>
    <x v="24"/>
    <m/>
    <m/>
    <x v="0"/>
    <n v="733"/>
    <x v="1"/>
  </r>
  <r>
    <x v="24"/>
    <s v="d27c68bba7892266f7d84ba8785cb154fed601b9"/>
    <m/>
    <x v="0"/>
    <n v="303"/>
    <x v="1"/>
  </r>
  <r>
    <x v="24"/>
    <m/>
    <m/>
    <x v="0"/>
    <n v="303"/>
    <x v="1"/>
  </r>
  <r>
    <x v="24"/>
    <m/>
    <n v="1"/>
    <x v="30"/>
    <n v="303"/>
    <x v="582"/>
  </r>
  <r>
    <x v="24"/>
    <m/>
    <m/>
    <x v="0"/>
    <n v="303"/>
    <x v="1"/>
  </r>
  <r>
    <x v="24"/>
    <s v="51e56e4c04ff28838ef5f670efe99128793f2d46"/>
    <m/>
    <x v="0"/>
    <n v="1747"/>
    <x v="1"/>
  </r>
  <r>
    <x v="24"/>
    <m/>
    <m/>
    <x v="0"/>
    <n v="1747"/>
    <x v="1"/>
  </r>
  <r>
    <x v="24"/>
    <m/>
    <n v="0.999"/>
    <x v="30"/>
    <n v="1747"/>
    <x v="583"/>
  </r>
  <r>
    <x v="24"/>
    <m/>
    <n v="0"/>
    <x v="16"/>
    <n v="1747"/>
    <x v="1"/>
  </r>
  <r>
    <x v="24"/>
    <m/>
    <m/>
    <x v="0"/>
    <n v="1747"/>
    <x v="1"/>
  </r>
  <r>
    <x v="24"/>
    <s v="e84c75764bd1b1b1700cb30599c6dd2aee34eba2"/>
    <m/>
    <x v="0"/>
    <n v="4"/>
    <x v="1"/>
  </r>
  <r>
    <x v="24"/>
    <m/>
    <m/>
    <x v="0"/>
    <n v="4"/>
    <x v="1"/>
  </r>
  <r>
    <x v="24"/>
    <m/>
    <n v="1"/>
    <x v="30"/>
    <n v="4"/>
    <x v="64"/>
  </r>
  <r>
    <x v="24"/>
    <m/>
    <m/>
    <x v="0"/>
    <n v="4"/>
    <x v="1"/>
  </r>
  <r>
    <x v="24"/>
    <s v="f9be10eccac4ce39ad64d84bd02916257f9a8ef6"/>
    <m/>
    <x v="0"/>
    <n v="30"/>
    <x v="1"/>
  </r>
  <r>
    <x v="24"/>
    <m/>
    <m/>
    <x v="0"/>
    <n v="30"/>
    <x v="1"/>
  </r>
  <r>
    <x v="24"/>
    <m/>
    <n v="1"/>
    <x v="60"/>
    <n v="30"/>
    <x v="584"/>
  </r>
  <r>
    <x v="24"/>
    <m/>
    <m/>
    <x v="0"/>
    <n v="30"/>
    <x v="1"/>
  </r>
  <r>
    <x v="24"/>
    <s v="4ab25eac664ff6775bdb57a3689a3a2f4092e6b0"/>
    <m/>
    <x v="0"/>
    <n v="144"/>
    <x v="1"/>
  </r>
  <r>
    <x v="24"/>
    <m/>
    <m/>
    <x v="0"/>
    <n v="144"/>
    <x v="1"/>
  </r>
  <r>
    <x v="24"/>
    <m/>
    <n v="1"/>
    <x v="30"/>
    <n v="144"/>
    <x v="585"/>
  </r>
  <r>
    <x v="24"/>
    <m/>
    <m/>
    <x v="0"/>
    <n v="144"/>
    <x v="1"/>
  </r>
  <r>
    <x v="24"/>
    <s v="50045df21469d45216c5fb8899d68818fcc7f38a"/>
    <m/>
    <x v="0"/>
    <n v="2"/>
    <x v="1"/>
  </r>
  <r>
    <x v="24"/>
    <m/>
    <m/>
    <x v="0"/>
    <n v="2"/>
    <x v="1"/>
  </r>
  <r>
    <x v="24"/>
    <m/>
    <n v="1"/>
    <x v="26"/>
    <n v="2"/>
    <x v="2"/>
  </r>
  <r>
    <x v="24"/>
    <m/>
    <m/>
    <x v="0"/>
    <n v="2"/>
    <x v="1"/>
  </r>
  <r>
    <x v="24"/>
    <s v="a7abb67db6946abfe83f9026758684c85c32720f"/>
    <m/>
    <x v="0"/>
    <n v="735"/>
    <x v="1"/>
  </r>
  <r>
    <x v="24"/>
    <m/>
    <m/>
    <x v="0"/>
    <n v="735"/>
    <x v="1"/>
  </r>
  <r>
    <x v="24"/>
    <m/>
    <n v="1"/>
    <x v="30"/>
    <n v="735"/>
    <x v="586"/>
  </r>
  <r>
    <x v="24"/>
    <m/>
    <m/>
    <x v="0"/>
    <n v="735"/>
    <x v="1"/>
  </r>
  <r>
    <x v="24"/>
    <s v="2332856f030fb5cbea19ae2b146b3f21b21faa11"/>
    <m/>
    <x v="0"/>
    <n v="10"/>
    <x v="1"/>
  </r>
  <r>
    <x v="24"/>
    <m/>
    <m/>
    <x v="0"/>
    <n v="10"/>
    <x v="1"/>
  </r>
  <r>
    <x v="24"/>
    <m/>
    <n v="1"/>
    <x v="15"/>
    <n v="10"/>
    <x v="27"/>
  </r>
  <r>
    <x v="24"/>
    <m/>
    <m/>
    <x v="0"/>
    <n v="10"/>
    <x v="1"/>
  </r>
  <r>
    <x v="24"/>
    <s v="3db68c10d8929a2b52c9ce184c690b1ebd6510ac"/>
    <m/>
    <x v="0"/>
    <n v="1"/>
    <x v="1"/>
  </r>
  <r>
    <x v="24"/>
    <m/>
    <m/>
    <x v="0"/>
    <n v="1"/>
    <x v="1"/>
  </r>
  <r>
    <x v="24"/>
    <m/>
    <n v="1"/>
    <x v="30"/>
    <n v="1"/>
    <x v="249"/>
  </r>
  <r>
    <x v="24"/>
    <m/>
    <m/>
    <x v="0"/>
    <n v="1"/>
    <x v="1"/>
  </r>
  <r>
    <x v="24"/>
    <s v="8646695444b00a5965f0bd939c5c5c2bc8d4d252"/>
    <m/>
    <x v="0"/>
    <n v="3"/>
    <x v="1"/>
  </r>
  <r>
    <x v="24"/>
    <m/>
    <m/>
    <x v="0"/>
    <n v="3"/>
    <x v="1"/>
  </r>
  <r>
    <x v="24"/>
    <m/>
    <n v="1"/>
    <x v="7"/>
    <n v="3"/>
    <x v="84"/>
  </r>
  <r>
    <x v="24"/>
    <m/>
    <m/>
    <x v="0"/>
    <n v="3"/>
    <x v="1"/>
  </r>
  <r>
    <x v="24"/>
    <s v="167d8d0152a94cbc3a8370bcba23539bbdde930a"/>
    <m/>
    <x v="0"/>
    <n v="108"/>
    <x v="1"/>
  </r>
  <r>
    <x v="24"/>
    <m/>
    <m/>
    <x v="0"/>
    <n v="108"/>
    <x v="1"/>
  </r>
  <r>
    <x v="24"/>
    <m/>
    <n v="1"/>
    <x v="7"/>
    <n v="108"/>
    <x v="587"/>
  </r>
  <r>
    <x v="24"/>
    <m/>
    <m/>
    <x v="0"/>
    <n v="108"/>
    <x v="1"/>
  </r>
  <r>
    <x v="24"/>
    <s v="e5657a821b9bbfe195f00da9fde502d7637fa1b5"/>
    <m/>
    <x v="0"/>
    <n v="6"/>
    <x v="1"/>
  </r>
  <r>
    <x v="24"/>
    <m/>
    <m/>
    <x v="0"/>
    <n v="6"/>
    <x v="1"/>
  </r>
  <r>
    <x v="24"/>
    <m/>
    <n v="1"/>
    <x v="30"/>
    <n v="6"/>
    <x v="21"/>
  </r>
  <r>
    <x v="24"/>
    <m/>
    <m/>
    <x v="0"/>
    <n v="6"/>
    <x v="1"/>
  </r>
  <r>
    <x v="24"/>
    <s v="6b945ec15c61f6bd4bfbaf382624d886ec8441d2"/>
    <m/>
    <x v="0"/>
    <n v="3"/>
    <x v="1"/>
  </r>
  <r>
    <x v="24"/>
    <m/>
    <m/>
    <x v="0"/>
    <n v="3"/>
    <x v="1"/>
  </r>
  <r>
    <x v="24"/>
    <m/>
    <n v="1"/>
    <x v="30"/>
    <n v="3"/>
    <x v="84"/>
  </r>
  <r>
    <x v="24"/>
    <m/>
    <m/>
    <x v="0"/>
    <n v="3"/>
    <x v="1"/>
  </r>
  <r>
    <x v="24"/>
    <s v="df2324eb1d6a1ae443b86be704a454399092d64c"/>
    <m/>
    <x v="0"/>
    <n v="5"/>
    <x v="1"/>
  </r>
  <r>
    <x v="24"/>
    <m/>
    <m/>
    <x v="0"/>
    <n v="5"/>
    <x v="1"/>
  </r>
  <r>
    <x v="24"/>
    <m/>
    <n v="1"/>
    <x v="7"/>
    <n v="5"/>
    <x v="189"/>
  </r>
  <r>
    <x v="24"/>
    <m/>
    <m/>
    <x v="0"/>
    <n v="5"/>
    <x v="1"/>
  </r>
  <r>
    <x v="24"/>
    <s v="0779e3a8ed27ee72d3a03290856bc189c919957f"/>
    <m/>
    <x v="0"/>
    <n v="30"/>
    <x v="1"/>
  </r>
  <r>
    <x v="24"/>
    <m/>
    <m/>
    <x v="0"/>
    <n v="30"/>
    <x v="1"/>
  </r>
  <r>
    <x v="24"/>
    <m/>
    <n v="1"/>
    <x v="7"/>
    <n v="30"/>
    <x v="584"/>
  </r>
  <r>
    <x v="24"/>
    <m/>
    <m/>
    <x v="0"/>
    <n v="30"/>
    <x v="1"/>
  </r>
  <r>
    <x v="24"/>
    <s v="ac19e03a1c66037e17e6f057c0a0bb004b2a3977"/>
    <m/>
    <x v="0"/>
    <n v="18"/>
    <x v="1"/>
  </r>
  <r>
    <x v="24"/>
    <m/>
    <m/>
    <x v="0"/>
    <n v="18"/>
    <x v="1"/>
  </r>
  <r>
    <x v="24"/>
    <m/>
    <n v="1"/>
    <x v="30"/>
    <n v="18"/>
    <x v="522"/>
  </r>
  <r>
    <x v="24"/>
    <m/>
    <m/>
    <x v="0"/>
    <n v="18"/>
    <x v="1"/>
  </r>
  <r>
    <x v="24"/>
    <s v="165f5e4a2f20f333b158db2ac7aa7bc31bfe904f"/>
    <m/>
    <x v="0"/>
    <n v="8"/>
    <x v="1"/>
  </r>
  <r>
    <x v="24"/>
    <m/>
    <m/>
    <x v="0"/>
    <n v="8"/>
    <x v="1"/>
  </r>
  <r>
    <x v="24"/>
    <m/>
    <n v="1"/>
    <x v="30"/>
    <n v="8"/>
    <x v="26"/>
  </r>
  <r>
    <x v="24"/>
    <m/>
    <m/>
    <x v="0"/>
    <n v="8"/>
    <x v="1"/>
  </r>
  <r>
    <x v="24"/>
    <s v="c1155169f13efd52013f56265878f8beb714fef8"/>
    <m/>
    <x v="0"/>
    <n v="22"/>
    <x v="1"/>
  </r>
  <r>
    <x v="24"/>
    <m/>
    <m/>
    <x v="0"/>
    <n v="22"/>
    <x v="1"/>
  </r>
  <r>
    <x v="24"/>
    <m/>
    <n v="1"/>
    <x v="30"/>
    <n v="22"/>
    <x v="588"/>
  </r>
  <r>
    <x v="24"/>
    <m/>
    <m/>
    <x v="0"/>
    <n v="22"/>
    <x v="1"/>
  </r>
  <r>
    <x v="24"/>
    <s v="cffe3c8bcfc12852b1413775c4b202ffcecdc46d"/>
    <m/>
    <x v="0"/>
    <n v="306"/>
    <x v="1"/>
  </r>
  <r>
    <x v="24"/>
    <m/>
    <m/>
    <x v="0"/>
    <n v="306"/>
    <x v="1"/>
  </r>
  <r>
    <x v="24"/>
    <m/>
    <n v="0.996"/>
    <x v="30"/>
    <n v="306"/>
    <x v="589"/>
  </r>
  <r>
    <x v="24"/>
    <m/>
    <n v="3.0000000000000001E-3"/>
    <x v="16"/>
    <n v="306"/>
    <x v="590"/>
  </r>
  <r>
    <x v="24"/>
    <m/>
    <m/>
    <x v="0"/>
    <n v="306"/>
    <x v="1"/>
  </r>
  <r>
    <x v="24"/>
    <s v="f0ac7d88bf725b11c0e1d55fe920ce7e7945afef"/>
    <m/>
    <x v="0"/>
    <n v="1"/>
    <x v="1"/>
  </r>
  <r>
    <x v="24"/>
    <m/>
    <m/>
    <x v="0"/>
    <n v="1"/>
    <x v="1"/>
  </r>
  <r>
    <x v="24"/>
    <m/>
    <n v="1"/>
    <x v="30"/>
    <n v="1"/>
    <x v="249"/>
  </r>
  <r>
    <x v="24"/>
    <m/>
    <m/>
    <x v="0"/>
    <n v="1"/>
    <x v="1"/>
  </r>
  <r>
    <x v="24"/>
    <s v="b32f849719c97dc9c73b22178329d4dda7ad1dd6"/>
    <m/>
    <x v="0"/>
    <n v="10"/>
    <x v="1"/>
  </r>
  <r>
    <x v="24"/>
    <m/>
    <m/>
    <x v="0"/>
    <n v="10"/>
    <x v="1"/>
  </r>
  <r>
    <x v="24"/>
    <m/>
    <n v="1"/>
    <x v="56"/>
    <n v="10"/>
    <x v="27"/>
  </r>
  <r>
    <x v="24"/>
    <m/>
    <m/>
    <x v="0"/>
    <n v="10"/>
    <x v="1"/>
  </r>
  <r>
    <x v="24"/>
    <s v="4acaf8a26e37986da49d51d14d26b7639699dde6"/>
    <m/>
    <x v="0"/>
    <n v="87"/>
    <x v="1"/>
  </r>
  <r>
    <x v="24"/>
    <m/>
    <m/>
    <x v="0"/>
    <n v="87"/>
    <x v="1"/>
  </r>
  <r>
    <x v="24"/>
    <m/>
    <n v="1"/>
    <x v="7"/>
    <n v="87"/>
    <x v="591"/>
  </r>
  <r>
    <x v="25"/>
    <m/>
    <m/>
    <x v="0"/>
    <n v="87"/>
    <x v="1"/>
  </r>
  <r>
    <x v="25"/>
    <s v="9df8f46db0152921264a6bd235cfd0fd655bf1bc"/>
    <m/>
    <x v="0"/>
    <n v="1426"/>
    <x v="1"/>
  </r>
  <r>
    <x v="25"/>
    <m/>
    <m/>
    <x v="0"/>
    <n v="1426"/>
    <x v="1"/>
  </r>
  <r>
    <x v="25"/>
    <m/>
    <n v="0.39300000000000002"/>
    <x v="18"/>
    <n v="1426"/>
    <x v="592"/>
  </r>
  <r>
    <x v="25"/>
    <m/>
    <n v="4.0000000000000001E-3"/>
    <x v="16"/>
    <n v="1426"/>
    <x v="593"/>
  </r>
  <r>
    <x v="25"/>
    <m/>
    <n v="0.59199999999999997"/>
    <x v="88"/>
    <n v="1426"/>
    <x v="594"/>
  </r>
  <r>
    <x v="25"/>
    <m/>
    <n v="8.9999999999999993E-3"/>
    <x v="39"/>
    <n v="1426"/>
    <x v="595"/>
  </r>
  <r>
    <x v="25"/>
    <m/>
    <m/>
    <x v="0"/>
    <n v="1426"/>
    <x v="1"/>
  </r>
  <r>
    <x v="25"/>
    <s v="630944421eebbbdbde600b6294e28ec992fc3fba"/>
    <m/>
    <x v="0"/>
    <n v="3"/>
    <x v="1"/>
  </r>
  <r>
    <x v="25"/>
    <m/>
    <m/>
    <x v="0"/>
    <n v="3"/>
    <x v="1"/>
  </r>
  <r>
    <x v="25"/>
    <m/>
    <n v="1"/>
    <x v="60"/>
    <n v="3"/>
    <x v="84"/>
  </r>
  <r>
    <x v="25"/>
    <m/>
    <m/>
    <x v="0"/>
    <n v="3"/>
    <x v="1"/>
  </r>
  <r>
    <x v="25"/>
    <s v="ab47b0b217ab40971a928bbe3d98bd315bbba716"/>
    <m/>
    <x v="0"/>
    <n v="36"/>
    <x v="1"/>
  </r>
  <r>
    <x v="25"/>
    <m/>
    <m/>
    <x v="0"/>
    <n v="36"/>
    <x v="1"/>
  </r>
  <r>
    <x v="25"/>
    <m/>
    <n v="1"/>
    <x v="60"/>
    <n v="36"/>
    <x v="596"/>
  </r>
  <r>
    <x v="25"/>
    <m/>
    <m/>
    <x v="0"/>
    <n v="36"/>
    <x v="1"/>
  </r>
  <r>
    <x v="25"/>
    <s v="8cd645a8fa0cce6313c4a15e4f3ec4fd8ac2787e"/>
    <m/>
    <x v="0"/>
    <n v="25"/>
    <x v="1"/>
  </r>
  <r>
    <x v="25"/>
    <m/>
    <m/>
    <x v="0"/>
    <n v="25"/>
    <x v="1"/>
  </r>
  <r>
    <x v="25"/>
    <m/>
    <n v="1"/>
    <x v="60"/>
    <n v="25"/>
    <x v="597"/>
  </r>
  <r>
    <x v="26"/>
    <m/>
    <m/>
    <x v="0"/>
    <n v="25"/>
    <x v="1"/>
  </r>
  <r>
    <x v="26"/>
    <s v="2fdfb48d51a31dedb28d34bde6c3a02c22ced969"/>
    <m/>
    <x v="0"/>
    <n v="4"/>
    <x v="1"/>
  </r>
  <r>
    <x v="26"/>
    <m/>
    <m/>
    <x v="0"/>
    <n v="4"/>
    <x v="1"/>
  </r>
  <r>
    <x v="26"/>
    <m/>
    <n v="1"/>
    <x v="36"/>
    <n v="4"/>
    <x v="64"/>
  </r>
  <r>
    <x v="26"/>
    <m/>
    <m/>
    <x v="0"/>
    <n v="4"/>
    <x v="1"/>
  </r>
  <r>
    <x v="26"/>
    <s v="25d983f9f5e97fdb93525a9686501e66314aaafb"/>
    <m/>
    <x v="0"/>
    <n v="28"/>
    <x v="1"/>
  </r>
  <r>
    <x v="26"/>
    <m/>
    <m/>
    <x v="0"/>
    <n v="28"/>
    <x v="1"/>
  </r>
  <r>
    <x v="26"/>
    <m/>
    <n v="1"/>
    <x v="38"/>
    <n v="28"/>
    <x v="598"/>
  </r>
  <r>
    <x v="26"/>
    <m/>
    <m/>
    <x v="0"/>
    <n v="28"/>
    <x v="1"/>
  </r>
  <r>
    <x v="26"/>
    <s v="f0596feddd0ffb4ffcb379371d03d0f44e516d0e"/>
    <m/>
    <x v="0"/>
    <n v="2"/>
    <x v="1"/>
  </r>
  <r>
    <x v="26"/>
    <m/>
    <m/>
    <x v="0"/>
    <n v="2"/>
    <x v="1"/>
  </r>
  <r>
    <x v="26"/>
    <m/>
    <n v="1"/>
    <x v="18"/>
    <n v="2"/>
    <x v="2"/>
  </r>
  <r>
    <x v="27"/>
    <m/>
    <m/>
    <x v="0"/>
    <n v="2"/>
    <x v="1"/>
  </r>
  <r>
    <x v="27"/>
    <s v="4bb1a6155bc7bfb7cb69ff6844d427f0159a888c"/>
    <m/>
    <x v="0"/>
    <n v="11"/>
    <x v="1"/>
  </r>
  <r>
    <x v="27"/>
    <m/>
    <m/>
    <x v="0"/>
    <n v="11"/>
    <x v="1"/>
  </r>
  <r>
    <x v="27"/>
    <m/>
    <n v="1"/>
    <x v="13"/>
    <n v="11"/>
    <x v="28"/>
  </r>
  <r>
    <x v="28"/>
    <m/>
    <m/>
    <x v="0"/>
    <n v="11"/>
    <x v="1"/>
  </r>
  <r>
    <x v="28"/>
    <s v="7bbc8d16db180835733c005d97064854c50f23a7"/>
    <m/>
    <x v="0"/>
    <n v="44"/>
    <x v="1"/>
  </r>
  <r>
    <x v="28"/>
    <m/>
    <m/>
    <x v="0"/>
    <n v="44"/>
    <x v="1"/>
  </r>
  <r>
    <x v="28"/>
    <m/>
    <n v="1"/>
    <x v="23"/>
    <n v="44"/>
    <x v="373"/>
  </r>
  <r>
    <x v="28"/>
    <m/>
    <m/>
    <x v="0"/>
    <n v="44"/>
    <x v="1"/>
  </r>
  <r>
    <x v="28"/>
    <s v="b8d9a168f7340b54e251310a1d43f5e6354e793b"/>
    <m/>
    <x v="0"/>
    <n v="10"/>
    <x v="1"/>
  </r>
  <r>
    <x v="28"/>
    <m/>
    <m/>
    <x v="0"/>
    <n v="10"/>
    <x v="1"/>
  </r>
  <r>
    <x v="28"/>
    <m/>
    <n v="1"/>
    <x v="9"/>
    <n v="10"/>
    <x v="27"/>
  </r>
  <r>
    <x v="28"/>
    <m/>
    <m/>
    <x v="0"/>
    <n v="10"/>
    <x v="1"/>
  </r>
  <r>
    <x v="28"/>
    <s v="bc9db9c8183917ffbc743424fb97297e9fa75643"/>
    <m/>
    <x v="0"/>
    <n v="254"/>
    <x v="1"/>
  </r>
  <r>
    <x v="28"/>
    <m/>
    <m/>
    <x v="0"/>
    <n v="254"/>
    <x v="1"/>
  </r>
  <r>
    <x v="28"/>
    <m/>
    <n v="0.33900000000000002"/>
    <x v="1"/>
    <n v="254"/>
    <x v="599"/>
  </r>
  <r>
    <x v="28"/>
    <m/>
    <n v="5.0000000000000001E-3"/>
    <x v="13"/>
    <n v="254"/>
    <x v="600"/>
  </r>
  <r>
    <x v="28"/>
    <m/>
    <n v="0.34699999999999998"/>
    <x v="25"/>
    <n v="254"/>
    <x v="601"/>
  </r>
  <r>
    <x v="28"/>
    <m/>
    <n v="0.30599999999999999"/>
    <x v="23"/>
    <n v="254"/>
    <x v="602"/>
  </r>
  <r>
    <x v="28"/>
    <m/>
    <m/>
    <x v="0"/>
    <n v="254"/>
    <x v="1"/>
  </r>
  <r>
    <x v="28"/>
    <s v="f2386b7f2941645d4d2a8538823961630bc8f15d"/>
    <m/>
    <x v="0"/>
    <n v="4"/>
    <x v="1"/>
  </r>
  <r>
    <x v="28"/>
    <m/>
    <m/>
    <x v="0"/>
    <n v="4"/>
    <x v="1"/>
  </r>
  <r>
    <x v="28"/>
    <m/>
    <n v="0.60099999999999998"/>
    <x v="60"/>
    <n v="4"/>
    <x v="603"/>
  </r>
  <r>
    <x v="28"/>
    <m/>
    <n v="0.39800000000000002"/>
    <x v="55"/>
    <n v="4"/>
    <x v="604"/>
  </r>
  <r>
    <x v="28"/>
    <m/>
    <m/>
    <x v="0"/>
    <n v="4"/>
    <x v="1"/>
  </r>
  <r>
    <x v="28"/>
    <s v="0dabee8227d445a18fa5e8e49b2be60ba2a0beef"/>
    <m/>
    <x v="0"/>
    <n v="3505"/>
    <x v="1"/>
  </r>
  <r>
    <x v="28"/>
    <m/>
    <m/>
    <x v="0"/>
    <n v="3505"/>
    <x v="1"/>
  </r>
  <r>
    <x v="28"/>
    <m/>
    <n v="5.0000000000000001E-3"/>
    <x v="60"/>
    <n v="3505"/>
    <x v="135"/>
  </r>
  <r>
    <x v="28"/>
    <m/>
    <n v="0"/>
    <x v="2"/>
    <n v="3505"/>
    <x v="1"/>
  </r>
  <r>
    <x v="28"/>
    <m/>
    <n v="4.2999999999999997E-2"/>
    <x v="50"/>
    <n v="3505"/>
    <x v="136"/>
  </r>
  <r>
    <x v="28"/>
    <m/>
    <n v="1.6E-2"/>
    <x v="61"/>
    <n v="3505"/>
    <x v="137"/>
  </r>
  <r>
    <x v="28"/>
    <m/>
    <n v="3.2000000000000001E-2"/>
    <x v="62"/>
    <n v="3505"/>
    <x v="138"/>
  </r>
  <r>
    <x v="28"/>
    <m/>
    <n v="0.121"/>
    <x v="63"/>
    <n v="3505"/>
    <x v="139"/>
  </r>
  <r>
    <x v="28"/>
    <m/>
    <n v="1.7999999999999999E-2"/>
    <x v="55"/>
    <n v="3505"/>
    <x v="140"/>
  </r>
  <r>
    <x v="28"/>
    <m/>
    <n v="2E-3"/>
    <x v="64"/>
    <n v="3505"/>
    <x v="141"/>
  </r>
  <r>
    <x v="28"/>
    <m/>
    <n v="0.28799999999999998"/>
    <x v="56"/>
    <n v="3505"/>
    <x v="142"/>
  </r>
  <r>
    <x v="28"/>
    <m/>
    <n v="0.28199999999999997"/>
    <x v="53"/>
    <n v="3505"/>
    <x v="143"/>
  </r>
  <r>
    <x v="28"/>
    <m/>
    <n v="8.9999999999999993E-3"/>
    <x v="65"/>
    <n v="3505"/>
    <x v="144"/>
  </r>
  <r>
    <x v="28"/>
    <m/>
    <n v="0.06"/>
    <x v="66"/>
    <n v="3505"/>
    <x v="145"/>
  </r>
  <r>
    <x v="28"/>
    <m/>
    <n v="6.0000000000000001E-3"/>
    <x v="7"/>
    <n v="3505"/>
    <x v="146"/>
  </r>
  <r>
    <x v="28"/>
    <m/>
    <n v="2.5000000000000001E-2"/>
    <x v="1"/>
    <n v="3505"/>
    <x v="147"/>
  </r>
  <r>
    <x v="28"/>
    <m/>
    <n v="3.0000000000000001E-3"/>
    <x v="57"/>
    <n v="3505"/>
    <x v="148"/>
  </r>
  <r>
    <x v="28"/>
    <m/>
    <n v="6.2E-2"/>
    <x v="58"/>
    <n v="3505"/>
    <x v="149"/>
  </r>
  <r>
    <x v="28"/>
    <m/>
    <n v="2E-3"/>
    <x v="8"/>
    <n v="3505"/>
    <x v="141"/>
  </r>
  <r>
    <x v="28"/>
    <m/>
    <n v="7.0000000000000001E-3"/>
    <x v="9"/>
    <n v="3505"/>
    <x v="150"/>
  </r>
  <r>
    <x v="28"/>
    <m/>
    <n v="8.9999999999999993E-3"/>
    <x v="11"/>
    <n v="3505"/>
    <x v="144"/>
  </r>
  <r>
    <x v="28"/>
    <m/>
    <n v="1E-3"/>
    <x v="15"/>
    <n v="3505"/>
    <x v="151"/>
  </r>
  <r>
    <x v="28"/>
    <m/>
    <m/>
    <x v="0"/>
    <n v="3505"/>
    <x v="1"/>
  </r>
  <r>
    <x v="28"/>
    <s v="87dc3ae516e1d12a632dc604710661e38ed7b3dd"/>
    <m/>
    <x v="0"/>
    <n v="3505"/>
    <x v="1"/>
  </r>
  <r>
    <x v="28"/>
    <m/>
    <m/>
    <x v="0"/>
    <n v="3505"/>
    <x v="1"/>
  </r>
  <r>
    <x v="28"/>
    <m/>
    <n v="5.0000000000000001E-3"/>
    <x v="60"/>
    <n v="3505"/>
    <x v="135"/>
  </r>
  <r>
    <x v="28"/>
    <m/>
    <n v="0"/>
    <x v="2"/>
    <n v="3505"/>
    <x v="1"/>
  </r>
  <r>
    <x v="28"/>
    <m/>
    <n v="4.2999999999999997E-2"/>
    <x v="50"/>
    <n v="3505"/>
    <x v="136"/>
  </r>
  <r>
    <x v="28"/>
    <m/>
    <n v="1.6E-2"/>
    <x v="61"/>
    <n v="3505"/>
    <x v="137"/>
  </r>
  <r>
    <x v="28"/>
    <m/>
    <n v="3.2000000000000001E-2"/>
    <x v="62"/>
    <n v="3505"/>
    <x v="138"/>
  </r>
  <r>
    <x v="28"/>
    <m/>
    <n v="0.121"/>
    <x v="63"/>
    <n v="3505"/>
    <x v="139"/>
  </r>
  <r>
    <x v="28"/>
    <m/>
    <n v="1.7999999999999999E-2"/>
    <x v="55"/>
    <n v="3505"/>
    <x v="140"/>
  </r>
  <r>
    <x v="28"/>
    <m/>
    <n v="2E-3"/>
    <x v="64"/>
    <n v="3505"/>
    <x v="141"/>
  </r>
  <r>
    <x v="28"/>
    <m/>
    <n v="0.28799999999999998"/>
    <x v="56"/>
    <n v="3505"/>
    <x v="142"/>
  </r>
  <r>
    <x v="28"/>
    <m/>
    <n v="0.28199999999999997"/>
    <x v="53"/>
    <n v="3505"/>
    <x v="143"/>
  </r>
  <r>
    <x v="28"/>
    <m/>
    <n v="8.9999999999999993E-3"/>
    <x v="65"/>
    <n v="3505"/>
    <x v="144"/>
  </r>
  <r>
    <x v="28"/>
    <m/>
    <n v="0.06"/>
    <x v="66"/>
    <n v="3505"/>
    <x v="145"/>
  </r>
  <r>
    <x v="28"/>
    <m/>
    <n v="6.0000000000000001E-3"/>
    <x v="7"/>
    <n v="3505"/>
    <x v="146"/>
  </r>
  <r>
    <x v="28"/>
    <m/>
    <n v="2.5000000000000001E-2"/>
    <x v="1"/>
    <n v="3505"/>
    <x v="147"/>
  </r>
  <r>
    <x v="28"/>
    <m/>
    <n v="3.0000000000000001E-3"/>
    <x v="57"/>
    <n v="3505"/>
    <x v="148"/>
  </r>
  <r>
    <x v="28"/>
    <m/>
    <n v="6.2E-2"/>
    <x v="58"/>
    <n v="3505"/>
    <x v="149"/>
  </r>
  <r>
    <x v="28"/>
    <m/>
    <n v="2E-3"/>
    <x v="8"/>
    <n v="3505"/>
    <x v="141"/>
  </r>
  <r>
    <x v="28"/>
    <m/>
    <n v="7.0000000000000001E-3"/>
    <x v="9"/>
    <n v="3505"/>
    <x v="150"/>
  </r>
  <r>
    <x v="28"/>
    <m/>
    <n v="8.9999999999999993E-3"/>
    <x v="11"/>
    <n v="3505"/>
    <x v="144"/>
  </r>
  <r>
    <x v="28"/>
    <m/>
    <n v="1E-3"/>
    <x v="15"/>
    <n v="3505"/>
    <x v="151"/>
  </r>
  <r>
    <x v="28"/>
    <m/>
    <m/>
    <x v="0"/>
    <n v="3505"/>
    <x v="1"/>
  </r>
  <r>
    <x v="28"/>
    <s v="0417b6581b906a2d8c05fbba41e3961c6beba490"/>
    <m/>
    <x v="0"/>
    <n v="2"/>
    <x v="1"/>
  </r>
  <r>
    <x v="28"/>
    <m/>
    <m/>
    <x v="0"/>
    <n v="2"/>
    <x v="1"/>
  </r>
  <r>
    <x v="28"/>
    <m/>
    <m/>
    <x v="0"/>
    <n v="2"/>
    <x v="1"/>
  </r>
  <r>
    <x v="28"/>
    <s v="8fe31447b9d21521aa8022a24b4b1c27747c2ba5"/>
    <m/>
    <x v="0"/>
    <n v="24"/>
    <x v="1"/>
  </r>
  <r>
    <x v="28"/>
    <m/>
    <m/>
    <x v="0"/>
    <n v="24"/>
    <x v="1"/>
  </r>
  <r>
    <x v="28"/>
    <m/>
    <n v="0.58199999999999996"/>
    <x v="60"/>
    <n v="24"/>
    <x v="605"/>
  </r>
  <r>
    <x v="28"/>
    <m/>
    <n v="0.14000000000000001"/>
    <x v="16"/>
    <n v="24"/>
    <x v="606"/>
  </r>
  <r>
    <x v="28"/>
    <m/>
    <m/>
    <x v="0"/>
    <n v="24"/>
    <x v="1"/>
  </r>
  <r>
    <x v="28"/>
    <s v="352eb1d4e79c4398a7c44f191bd1345f1f642f4d"/>
    <m/>
    <x v="0"/>
    <n v="7"/>
    <x v="1"/>
  </r>
  <r>
    <x v="28"/>
    <m/>
    <m/>
    <x v="0"/>
    <n v="7"/>
    <x v="1"/>
  </r>
  <r>
    <x v="28"/>
    <m/>
    <n v="1"/>
    <x v="1"/>
    <n v="7"/>
    <x v="507"/>
  </r>
  <r>
    <x v="29"/>
    <m/>
    <m/>
    <x v="0"/>
    <n v="7"/>
    <x v="1"/>
  </r>
  <r>
    <x v="29"/>
    <s v="19cceceb780ab13104d5a4e44c373472ac5f430d"/>
    <m/>
    <x v="0"/>
    <n v="30"/>
    <x v="1"/>
  </r>
  <r>
    <x v="29"/>
    <m/>
    <m/>
    <x v="0"/>
    <n v="30"/>
    <x v="1"/>
  </r>
  <r>
    <x v="29"/>
    <m/>
    <n v="0.182"/>
    <x v="17"/>
    <n v="30"/>
    <x v="607"/>
  </r>
  <r>
    <x v="30"/>
    <m/>
    <m/>
    <x v="0"/>
    <n v="30"/>
    <x v="1"/>
  </r>
  <r>
    <x v="30"/>
    <s v="869e0a15066618c67cb06ba1869bd0532e258db7"/>
    <m/>
    <x v="0"/>
    <n v="30"/>
    <x v="1"/>
  </r>
  <r>
    <x v="30"/>
    <m/>
    <m/>
    <x v="0"/>
    <n v="30"/>
    <x v="1"/>
  </r>
  <r>
    <x v="30"/>
    <m/>
    <n v="1"/>
    <x v="26"/>
    <n v="30"/>
    <x v="584"/>
  </r>
  <r>
    <x v="31"/>
    <m/>
    <m/>
    <x v="0"/>
    <n v="30"/>
    <x v="1"/>
  </r>
  <r>
    <x v="31"/>
    <s v="6511fae500f5d3c3205499d0b48c842c199222f4"/>
    <m/>
    <x v="0"/>
    <n v="1024"/>
    <x v="1"/>
  </r>
  <r>
    <x v="31"/>
    <m/>
    <m/>
    <x v="0"/>
    <n v="1024"/>
    <x v="1"/>
  </r>
  <r>
    <x v="31"/>
    <m/>
    <n v="1"/>
    <x v="6"/>
    <n v="1024"/>
    <x v="608"/>
  </r>
  <r>
    <x v="31"/>
    <m/>
    <m/>
    <x v="0"/>
    <n v="1024"/>
    <x v="1"/>
  </r>
  <r>
    <x v="31"/>
    <s v="df9cb2c79f98f5ab5471a95b36e7689600d686d2"/>
    <m/>
    <x v="0"/>
    <n v="9"/>
    <x v="1"/>
  </r>
  <r>
    <x v="31"/>
    <m/>
    <m/>
    <x v="0"/>
    <n v="9"/>
    <x v="1"/>
  </r>
  <r>
    <x v="31"/>
    <m/>
    <n v="1"/>
    <x v="15"/>
    <n v="9"/>
    <x v="94"/>
  </r>
  <r>
    <x v="31"/>
    <m/>
    <m/>
    <x v="0"/>
    <n v="9"/>
    <x v="1"/>
  </r>
  <r>
    <x v="31"/>
    <s v="99fa4e6058a24d6c4d7fde19ce940719c5bbc210"/>
    <m/>
    <x v="0"/>
    <n v="109"/>
    <x v="1"/>
  </r>
  <r>
    <x v="31"/>
    <m/>
    <m/>
    <x v="0"/>
    <n v="109"/>
    <x v="1"/>
  </r>
  <r>
    <x v="31"/>
    <m/>
    <n v="0.36899999999999999"/>
    <x v="11"/>
    <n v="109"/>
    <x v="609"/>
  </r>
  <r>
    <x v="31"/>
    <m/>
    <n v="0.28699999999999998"/>
    <x v="24"/>
    <n v="109"/>
    <x v="610"/>
  </r>
  <r>
    <x v="31"/>
    <m/>
    <n v="8.5999999999999993E-2"/>
    <x v="25"/>
    <n v="109"/>
    <x v="611"/>
  </r>
  <r>
    <x v="31"/>
    <m/>
    <n v="6.8000000000000005E-2"/>
    <x v="26"/>
    <n v="109"/>
    <x v="612"/>
  </r>
  <r>
    <x v="31"/>
    <m/>
    <n v="0.188"/>
    <x v="18"/>
    <n v="109"/>
    <x v="613"/>
  </r>
  <r>
    <x v="31"/>
    <m/>
    <m/>
    <x v="0"/>
    <n v="109"/>
    <x v="1"/>
  </r>
  <r>
    <x v="31"/>
    <s v="1ec7a22e8b10833d250892e62d7e0942b1dbb9f2"/>
    <m/>
    <x v="0"/>
    <n v="1435"/>
    <x v="1"/>
  </r>
  <r>
    <x v="31"/>
    <m/>
    <m/>
    <x v="0"/>
    <n v="1435"/>
    <x v="1"/>
  </r>
  <r>
    <x v="31"/>
    <m/>
    <n v="0.41099999999999998"/>
    <x v="18"/>
    <n v="1435"/>
    <x v="614"/>
  </r>
  <r>
    <x v="31"/>
    <m/>
    <n v="3.0000000000000001E-3"/>
    <x v="16"/>
    <n v="1435"/>
    <x v="615"/>
  </r>
  <r>
    <x v="31"/>
    <m/>
    <n v="0.57499999999999996"/>
    <x v="88"/>
    <n v="1435"/>
    <x v="616"/>
  </r>
  <r>
    <x v="31"/>
    <m/>
    <n v="8.9999999999999993E-3"/>
    <x v="39"/>
    <n v="1435"/>
    <x v="617"/>
  </r>
  <r>
    <x v="31"/>
    <m/>
    <m/>
    <x v="0"/>
    <n v="1435"/>
    <x v="1"/>
  </r>
  <r>
    <x v="31"/>
    <s v="b162d4c90ed069602ea2dbdac74771d2d97c14ee"/>
    <m/>
    <x v="0"/>
    <n v="53"/>
    <x v="1"/>
  </r>
  <r>
    <x v="31"/>
    <m/>
    <m/>
    <x v="0"/>
    <n v="53"/>
    <x v="1"/>
  </r>
  <r>
    <x v="31"/>
    <m/>
    <n v="0.44600000000000001"/>
    <x v="24"/>
    <n v="53"/>
    <x v="618"/>
  </r>
  <r>
    <x v="31"/>
    <m/>
    <n v="0.13100000000000001"/>
    <x v="25"/>
    <n v="53"/>
    <x v="619"/>
  </r>
  <r>
    <x v="31"/>
    <m/>
    <n v="0.108"/>
    <x v="26"/>
    <n v="53"/>
    <x v="620"/>
  </r>
  <r>
    <x v="31"/>
    <m/>
    <n v="0.313"/>
    <x v="18"/>
    <n v="53"/>
    <x v="621"/>
  </r>
  <r>
    <x v="31"/>
    <m/>
    <m/>
    <x v="0"/>
    <n v="53"/>
    <x v="1"/>
  </r>
  <r>
    <x v="31"/>
    <s v="3b97c0870427f676cf3ffbddabc5df8b1fa44fa5"/>
    <m/>
    <x v="0"/>
    <n v="53"/>
    <x v="1"/>
  </r>
  <r>
    <x v="31"/>
    <m/>
    <m/>
    <x v="0"/>
    <n v="53"/>
    <x v="1"/>
  </r>
  <r>
    <x v="31"/>
    <m/>
    <n v="0.44600000000000001"/>
    <x v="24"/>
    <n v="53"/>
    <x v="618"/>
  </r>
  <r>
    <x v="31"/>
    <m/>
    <n v="0.13100000000000001"/>
    <x v="25"/>
    <n v="53"/>
    <x v="619"/>
  </r>
  <r>
    <x v="31"/>
    <m/>
    <n v="0.108"/>
    <x v="26"/>
    <n v="53"/>
    <x v="620"/>
  </r>
  <r>
    <x v="31"/>
    <m/>
    <n v="0.313"/>
    <x v="18"/>
    <n v="53"/>
    <x v="621"/>
  </r>
  <r>
    <x v="31"/>
    <m/>
    <m/>
    <x v="0"/>
    <n v="53"/>
    <x v="1"/>
  </r>
  <r>
    <x v="31"/>
    <s v="5a44bf386eaba7d18a142206868bdbab15432eea"/>
    <m/>
    <x v="0"/>
    <n v="1426"/>
    <x v="1"/>
  </r>
  <r>
    <x v="31"/>
    <m/>
    <m/>
    <x v="0"/>
    <n v="1426"/>
    <x v="1"/>
  </r>
  <r>
    <x v="31"/>
    <m/>
    <n v="0.39300000000000002"/>
    <x v="18"/>
    <n v="1426"/>
    <x v="592"/>
  </r>
  <r>
    <x v="31"/>
    <m/>
    <n v="4.0000000000000001E-3"/>
    <x v="16"/>
    <n v="1426"/>
    <x v="593"/>
  </r>
  <r>
    <x v="31"/>
    <m/>
    <n v="0.59199999999999997"/>
    <x v="88"/>
    <n v="1426"/>
    <x v="594"/>
  </r>
  <r>
    <x v="31"/>
    <m/>
    <n v="8.9999999999999993E-3"/>
    <x v="39"/>
    <n v="1426"/>
    <x v="595"/>
  </r>
  <r>
    <x v="31"/>
    <m/>
    <m/>
    <x v="0"/>
    <n v="1426"/>
    <x v="1"/>
  </r>
  <r>
    <x v="31"/>
    <s v="bf5f075b3b73c242042be8fd2c0b9b60af5f0089"/>
    <m/>
    <x v="0"/>
    <n v="52"/>
    <x v="1"/>
  </r>
  <r>
    <x v="31"/>
    <m/>
    <m/>
    <x v="0"/>
    <n v="52"/>
    <x v="1"/>
  </r>
  <r>
    <x v="31"/>
    <m/>
    <n v="0.45400000000000001"/>
    <x v="24"/>
    <n v="52"/>
    <x v="35"/>
  </r>
  <r>
    <x v="31"/>
    <m/>
    <n v="0.13300000000000001"/>
    <x v="25"/>
    <n v="52"/>
    <x v="36"/>
  </r>
  <r>
    <x v="31"/>
    <m/>
    <n v="0.11"/>
    <x v="26"/>
    <n v="52"/>
    <x v="37"/>
  </r>
  <r>
    <x v="31"/>
    <m/>
    <n v="0.30099999999999999"/>
    <x v="18"/>
    <n v="52"/>
    <x v="38"/>
  </r>
  <r>
    <x v="31"/>
    <m/>
    <m/>
    <x v="0"/>
    <n v="52"/>
    <x v="1"/>
  </r>
  <r>
    <x v="31"/>
    <s v="86d6043139f01b438281dc19381bf98f663763a3"/>
    <m/>
    <x v="0"/>
    <n v="75"/>
    <x v="1"/>
  </r>
  <r>
    <x v="31"/>
    <m/>
    <m/>
    <x v="0"/>
    <n v="75"/>
    <x v="1"/>
  </r>
  <r>
    <x v="31"/>
    <m/>
    <n v="3.5000000000000003E-2"/>
    <x v="89"/>
    <n v="75"/>
    <x v="622"/>
  </r>
  <r>
    <x v="31"/>
    <m/>
    <n v="0.51"/>
    <x v="56"/>
    <n v="75"/>
    <x v="623"/>
  </r>
  <r>
    <x v="31"/>
    <m/>
    <n v="0.45400000000000001"/>
    <x v="24"/>
    <n v="75"/>
    <x v="624"/>
  </r>
  <r>
    <x v="31"/>
    <m/>
    <m/>
    <x v="0"/>
    <n v="75"/>
    <x v="1"/>
  </r>
  <r>
    <x v="31"/>
    <s v="9628f0418502a97aff046e9ae28bebdab4d6b9cd"/>
    <m/>
    <x v="0"/>
    <n v="111"/>
    <x v="1"/>
  </r>
  <r>
    <x v="31"/>
    <m/>
    <m/>
    <x v="0"/>
    <n v="111"/>
    <x v="1"/>
  </r>
  <r>
    <x v="31"/>
    <m/>
    <n v="0.46100000000000002"/>
    <x v="62"/>
    <n v="111"/>
    <x v="625"/>
  </r>
  <r>
    <x v="31"/>
    <m/>
    <n v="7.0000000000000001E-3"/>
    <x v="89"/>
    <n v="111"/>
    <x v="626"/>
  </r>
  <r>
    <x v="31"/>
    <m/>
    <n v="0.53"/>
    <x v="83"/>
    <n v="111"/>
    <x v="627"/>
  </r>
  <r>
    <x v="31"/>
    <m/>
    <m/>
    <x v="0"/>
    <n v="111"/>
    <x v="1"/>
  </r>
  <r>
    <x v="31"/>
    <s v="a503b4b57e57f81bebddd07ed75cf116f23de350"/>
    <m/>
    <x v="0"/>
    <n v="680"/>
    <x v="1"/>
  </r>
  <r>
    <x v="31"/>
    <m/>
    <m/>
    <x v="0"/>
    <n v="680"/>
    <x v="1"/>
  </r>
  <r>
    <x v="31"/>
    <m/>
    <n v="2.8000000000000001E-2"/>
    <x v="3"/>
    <n v="680"/>
    <x v="628"/>
  </r>
  <r>
    <x v="31"/>
    <m/>
    <n v="3.2000000000000001E-2"/>
    <x v="61"/>
    <n v="680"/>
    <x v="629"/>
  </r>
  <r>
    <x v="31"/>
    <m/>
    <n v="6.3E-2"/>
    <x v="62"/>
    <n v="680"/>
    <x v="630"/>
  </r>
  <r>
    <x v="31"/>
    <m/>
    <n v="1.6E-2"/>
    <x v="89"/>
    <n v="680"/>
    <x v="631"/>
  </r>
  <r>
    <x v="31"/>
    <m/>
    <n v="1E-3"/>
    <x v="55"/>
    <n v="680"/>
    <x v="632"/>
  </r>
  <r>
    <x v="31"/>
    <m/>
    <n v="0.14899999999999999"/>
    <x v="56"/>
    <n v="680"/>
    <x v="633"/>
  </r>
  <r>
    <x v="31"/>
    <m/>
    <n v="6.0000000000000001E-3"/>
    <x v="53"/>
    <n v="680"/>
    <x v="634"/>
  </r>
  <r>
    <x v="31"/>
    <m/>
    <n v="4.5999999999999999E-2"/>
    <x v="1"/>
    <n v="680"/>
    <x v="635"/>
  </r>
  <r>
    <x v="31"/>
    <m/>
    <n v="0.32900000000000001"/>
    <x v="24"/>
    <n v="680"/>
    <x v="636"/>
  </r>
  <r>
    <x v="31"/>
    <m/>
    <n v="3.9E-2"/>
    <x v="23"/>
    <n v="680"/>
    <x v="637"/>
  </r>
  <r>
    <x v="31"/>
    <m/>
    <n v="2.8000000000000001E-2"/>
    <x v="19"/>
    <n v="680"/>
    <x v="628"/>
  </r>
  <r>
    <x v="31"/>
    <m/>
    <n v="0.25700000000000001"/>
    <x v="83"/>
    <n v="680"/>
    <x v="638"/>
  </r>
  <r>
    <x v="31"/>
    <m/>
    <m/>
    <x v="0"/>
    <n v="680"/>
    <x v="1"/>
  </r>
  <r>
    <x v="31"/>
    <s v="00a7ed1705b7dc6b10ce8f59c06a482ceeeff94a"/>
    <m/>
    <x v="0"/>
    <n v="25"/>
    <x v="1"/>
  </r>
  <r>
    <x v="31"/>
    <m/>
    <m/>
    <x v="0"/>
    <n v="25"/>
    <x v="1"/>
  </r>
  <r>
    <x v="31"/>
    <m/>
    <n v="1"/>
    <x v="83"/>
    <n v="25"/>
    <x v="597"/>
  </r>
  <r>
    <x v="32"/>
    <m/>
    <m/>
    <x v="0"/>
    <n v="25"/>
    <x v="1"/>
  </r>
  <r>
    <x v="32"/>
    <s v="de1cfe29c20681b4b57bd027e701c314e0635829"/>
    <m/>
    <x v="0"/>
    <n v="4"/>
    <x v="1"/>
  </r>
  <r>
    <x v="32"/>
    <m/>
    <m/>
    <x v="0"/>
    <n v="4"/>
    <x v="1"/>
  </r>
  <r>
    <x v="32"/>
    <m/>
    <n v="1"/>
    <x v="23"/>
    <n v="4"/>
    <x v="64"/>
  </r>
  <r>
    <x v="32"/>
    <m/>
    <m/>
    <x v="0"/>
    <n v="4"/>
    <x v="1"/>
  </r>
  <r>
    <x v="32"/>
    <s v="a81767d4db70252fe9997d50a93ed3e7460202f1"/>
    <m/>
    <x v="0"/>
    <n v="10"/>
    <x v="1"/>
  </r>
  <r>
    <x v="32"/>
    <m/>
    <m/>
    <x v="0"/>
    <n v="10"/>
    <x v="1"/>
  </r>
  <r>
    <x v="32"/>
    <m/>
    <n v="1"/>
    <x v="23"/>
    <n v="10"/>
    <x v="27"/>
  </r>
  <r>
    <x v="32"/>
    <m/>
    <m/>
    <x v="0"/>
    <n v="10"/>
    <x v="1"/>
  </r>
  <r>
    <x v="32"/>
    <s v="688b0585cb2cc0cdeffb019f88643b2340c55d17"/>
    <m/>
    <x v="0"/>
    <n v="24"/>
    <x v="1"/>
  </r>
  <r>
    <x v="32"/>
    <m/>
    <m/>
    <x v="0"/>
    <n v="24"/>
    <x v="1"/>
  </r>
  <r>
    <x v="32"/>
    <m/>
    <n v="1"/>
    <x v="63"/>
    <n v="24"/>
    <x v="256"/>
  </r>
  <r>
    <x v="32"/>
    <m/>
    <m/>
    <x v="0"/>
    <n v="24"/>
    <x v="1"/>
  </r>
  <r>
    <x v="32"/>
    <s v="9ba412717035fa34502c89e5886fa3a3ae3e05d5"/>
    <m/>
    <x v="0"/>
    <n v="5921"/>
    <x v="1"/>
  </r>
  <r>
    <x v="32"/>
    <m/>
    <m/>
    <x v="0"/>
    <n v="5921"/>
    <x v="1"/>
  </r>
  <r>
    <x v="32"/>
    <m/>
    <n v="0"/>
    <x v="13"/>
    <n v="5921"/>
    <x v="1"/>
  </r>
  <r>
    <x v="32"/>
    <m/>
    <n v="0"/>
    <x v="36"/>
    <n v="5921"/>
    <x v="1"/>
  </r>
  <r>
    <x v="32"/>
    <m/>
    <n v="0.46100000000000002"/>
    <x v="24"/>
    <n v="5921"/>
    <x v="639"/>
  </r>
  <r>
    <x v="32"/>
    <m/>
    <n v="0.53200000000000003"/>
    <x v="25"/>
    <n v="5921"/>
    <x v="640"/>
  </r>
  <r>
    <x v="32"/>
    <m/>
    <n v="5.0000000000000001E-3"/>
    <x v="23"/>
    <n v="5921"/>
    <x v="641"/>
  </r>
  <r>
    <x v="32"/>
    <m/>
    <n v="0"/>
    <x v="16"/>
    <n v="5921"/>
    <x v="1"/>
  </r>
  <r>
    <x v="32"/>
    <m/>
    <m/>
    <x v="0"/>
    <n v="5921"/>
    <x v="1"/>
  </r>
  <r>
    <x v="32"/>
    <s v="16169267c6ece79e25f2722a50a3f915728fdb09"/>
    <m/>
    <x v="0"/>
    <n v="6"/>
    <x v="1"/>
  </r>
  <r>
    <x v="32"/>
    <m/>
    <m/>
    <x v="0"/>
    <n v="6"/>
    <x v="1"/>
  </r>
  <r>
    <x v="32"/>
    <m/>
    <n v="1"/>
    <x v="23"/>
    <n v="6"/>
    <x v="21"/>
  </r>
  <r>
    <x v="33"/>
    <m/>
    <m/>
    <x v="0"/>
    <n v="6"/>
    <x v="1"/>
  </r>
  <r>
    <x v="33"/>
    <s v="a7526c96e9a584c646294d4414acbad1b452a6f4"/>
    <m/>
    <x v="0"/>
    <n v="4"/>
    <x v="1"/>
  </r>
  <r>
    <x v="33"/>
    <m/>
    <m/>
    <x v="0"/>
    <n v="4"/>
    <x v="1"/>
  </r>
  <r>
    <x v="33"/>
    <m/>
    <n v="1"/>
    <x v="3"/>
    <n v="4"/>
    <x v="64"/>
  </r>
  <r>
    <x v="33"/>
    <m/>
    <m/>
    <x v="0"/>
    <n v="4"/>
    <x v="1"/>
  </r>
  <r>
    <x v="33"/>
    <s v="a51c7bcac0b93ea0a0da73974bac6c469075864d"/>
    <m/>
    <x v="0"/>
    <n v="206"/>
    <x v="1"/>
  </r>
  <r>
    <x v="33"/>
    <m/>
    <m/>
    <x v="0"/>
    <n v="206"/>
    <x v="1"/>
  </r>
  <r>
    <x v="33"/>
    <m/>
    <n v="0.254"/>
    <x v="3"/>
    <n v="206"/>
    <x v="642"/>
  </r>
  <r>
    <x v="33"/>
    <m/>
    <n v="0.57299999999999995"/>
    <x v="12"/>
    <n v="206"/>
    <x v="643"/>
  </r>
  <r>
    <x v="33"/>
    <m/>
    <n v="0.17100000000000001"/>
    <x v="13"/>
    <n v="206"/>
    <x v="644"/>
  </r>
  <r>
    <x v="33"/>
    <m/>
    <m/>
    <x v="0"/>
    <n v="206"/>
    <x v="1"/>
  </r>
  <r>
    <x v="33"/>
    <s v="06033e18fb1fe66d00f130227317d9ae531bb6f5"/>
    <m/>
    <x v="0"/>
    <n v="41"/>
    <x v="1"/>
  </r>
  <r>
    <x v="33"/>
    <m/>
    <m/>
    <x v="0"/>
    <n v="41"/>
    <x v="1"/>
  </r>
  <r>
    <x v="33"/>
    <m/>
    <n v="0.89"/>
    <x v="3"/>
    <n v="41"/>
    <x v="645"/>
  </r>
  <r>
    <x v="33"/>
    <m/>
    <n v="5.2999999999999999E-2"/>
    <x v="12"/>
    <n v="41"/>
    <x v="646"/>
  </r>
  <r>
    <x v="33"/>
    <m/>
    <n v="5.6000000000000001E-2"/>
    <x v="13"/>
    <n v="41"/>
    <x v="647"/>
  </r>
  <r>
    <x v="33"/>
    <m/>
    <m/>
    <x v="0"/>
    <n v="41"/>
    <x v="1"/>
  </r>
  <r>
    <x v="33"/>
    <s v="d900470dc3fbe19539a8404b5216974b9688f90e"/>
    <m/>
    <x v="0"/>
    <n v="7"/>
    <x v="1"/>
  </r>
  <r>
    <x v="33"/>
    <m/>
    <m/>
    <x v="0"/>
    <n v="7"/>
    <x v="1"/>
  </r>
  <r>
    <x v="33"/>
    <m/>
    <n v="1"/>
    <x v="12"/>
    <n v="7"/>
    <x v="507"/>
  </r>
  <r>
    <x v="33"/>
    <m/>
    <m/>
    <x v="0"/>
    <n v="7"/>
    <x v="1"/>
  </r>
  <r>
    <x v="33"/>
    <s v="9aeb3d4c5a70f8fb3616c5aea22c15db86b0d6e1"/>
    <m/>
    <x v="0"/>
    <n v="120"/>
    <x v="1"/>
  </r>
  <r>
    <x v="33"/>
    <m/>
    <m/>
    <x v="0"/>
    <n v="120"/>
    <x v="1"/>
  </r>
  <r>
    <x v="33"/>
    <m/>
    <n v="1"/>
    <x v="12"/>
    <n v="120"/>
    <x v="648"/>
  </r>
  <r>
    <x v="34"/>
    <m/>
    <m/>
    <x v="0"/>
    <n v="120"/>
    <x v="1"/>
  </r>
  <r>
    <x v="34"/>
    <s v="3ed5687c63dad092c22bf02112a58ff62ff92c00"/>
    <m/>
    <x v="0"/>
    <n v="2"/>
    <x v="1"/>
  </r>
  <r>
    <x v="34"/>
    <m/>
    <m/>
    <x v="0"/>
    <n v="2"/>
    <x v="1"/>
  </r>
  <r>
    <x v="34"/>
    <m/>
    <n v="1"/>
    <x v="90"/>
    <n v="2"/>
    <x v="2"/>
  </r>
  <r>
    <x v="35"/>
    <m/>
    <m/>
    <x v="0"/>
    <n v="2"/>
    <x v="1"/>
  </r>
  <r>
    <x v="35"/>
    <s v="71cbb04eb8262b0bdf255056f26101466c11b43d"/>
    <m/>
    <x v="0"/>
    <n v="2"/>
    <x v="1"/>
  </r>
  <r>
    <x v="35"/>
    <m/>
    <m/>
    <x v="0"/>
    <n v="2"/>
    <x v="1"/>
  </r>
  <r>
    <x v="35"/>
    <m/>
    <n v="1"/>
    <x v="36"/>
    <n v="2"/>
    <x v="2"/>
  </r>
  <r>
    <x v="36"/>
    <m/>
    <m/>
    <x v="0"/>
    <m/>
    <x v="6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M96" firstHeaderRow="1" firstDataRow="2" firstDataCol="1"/>
  <pivotFields count="6">
    <pivotField axis="axisCol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axis="axisRow" showAll="0">
      <items count="92">
        <item x="60"/>
        <item x="86"/>
        <item x="87"/>
        <item x="54"/>
        <item x="3"/>
        <item x="2"/>
        <item x="50"/>
        <item x="61"/>
        <item x="62"/>
        <item x="63"/>
        <item x="55"/>
        <item x="4"/>
        <item x="89"/>
        <item x="64"/>
        <item x="6"/>
        <item x="5"/>
        <item x="56"/>
        <item x="53"/>
        <item x="65"/>
        <item x="66"/>
        <item x="7"/>
        <item x="1"/>
        <item x="57"/>
        <item x="58"/>
        <item x="9"/>
        <item x="8"/>
        <item x="10"/>
        <item x="11"/>
        <item x="37"/>
        <item x="16"/>
        <item x="27"/>
        <item x="21"/>
        <item x="77"/>
        <item x="78"/>
        <item x="20"/>
        <item x="79"/>
        <item x="24"/>
        <item x="12"/>
        <item x="67"/>
        <item x="13"/>
        <item x="73"/>
        <item x="52"/>
        <item x="75"/>
        <item x="70"/>
        <item x="59"/>
        <item x="28"/>
        <item x="36"/>
        <item x="29"/>
        <item x="51"/>
        <item x="30"/>
        <item x="85"/>
        <item x="22"/>
        <item x="72"/>
        <item x="68"/>
        <item x="69"/>
        <item x="71"/>
        <item x="31"/>
        <item x="25"/>
        <item x="32"/>
        <item x="80"/>
        <item x="81"/>
        <item x="17"/>
        <item x="23"/>
        <item x="76"/>
        <item x="74"/>
        <item x="14"/>
        <item x="15"/>
        <item x="35"/>
        <item x="26"/>
        <item x="33"/>
        <item x="18"/>
        <item x="34"/>
        <item x="82"/>
        <item x="19"/>
        <item x="83"/>
        <item x="39"/>
        <item x="42"/>
        <item x="41"/>
        <item x="43"/>
        <item x="44"/>
        <item x="40"/>
        <item x="45"/>
        <item x="46"/>
        <item x="47"/>
        <item x="49"/>
        <item x="48"/>
        <item x="84"/>
        <item x="88"/>
        <item x="90"/>
        <item x="38"/>
        <item x="0"/>
        <item t="default"/>
      </items>
    </pivotField>
    <pivotField showAll="0"/>
    <pivotField dataField="1" showAll="0">
      <items count="651">
        <item x="1"/>
        <item x="165"/>
        <item x="521"/>
        <item x="632"/>
        <item x="340"/>
        <item x="307"/>
        <item x="569"/>
        <item x="200"/>
        <item x="515"/>
        <item x="581"/>
        <item x="626"/>
        <item x="475"/>
        <item x="489"/>
        <item x="590"/>
        <item x="12"/>
        <item x="481"/>
        <item x="249"/>
        <item x="30"/>
        <item x="112"/>
        <item x="309"/>
        <item x="163"/>
        <item x="248"/>
        <item x="484"/>
        <item x="550"/>
        <item x="600"/>
        <item x="414"/>
        <item x="238"/>
        <item x="98"/>
        <item x="32"/>
        <item x="528"/>
        <item x="506"/>
        <item x="253"/>
        <item x="109"/>
        <item x="304"/>
        <item x="434"/>
        <item x="231"/>
        <item x="267"/>
        <item x="337"/>
        <item x="604"/>
        <item x="262"/>
        <item x="474"/>
        <item x="385"/>
        <item x="128"/>
        <item x="523"/>
        <item x="490"/>
        <item x="530"/>
        <item x="302"/>
        <item x="3"/>
        <item x="2"/>
        <item x="63"/>
        <item x="438"/>
        <item x="67"/>
        <item x="646"/>
        <item x="285"/>
        <item x="428"/>
        <item x="531"/>
        <item x="291"/>
        <item x="647"/>
        <item x="377"/>
        <item x="603"/>
        <item x="477"/>
        <item x="40"/>
        <item x="169"/>
        <item x="487"/>
        <item x="622"/>
        <item x="371"/>
        <item x="61"/>
        <item x="321"/>
        <item x="237"/>
        <item x="41"/>
        <item x="208"/>
        <item x="440"/>
        <item x="341"/>
        <item x="407"/>
        <item x="311"/>
        <item x="303"/>
        <item x="562"/>
        <item x="574"/>
        <item x="472"/>
        <item x="84"/>
        <item x="540"/>
        <item x="295"/>
        <item x="96"/>
        <item x="172"/>
        <item x="102"/>
        <item x="69"/>
        <item x="476"/>
        <item x="501"/>
        <item x="606"/>
        <item x="251"/>
        <item x="234"/>
        <item x="287"/>
        <item x="151"/>
        <item x="220"/>
        <item x="188"/>
        <item x="113"/>
        <item x="465"/>
        <item x="255"/>
        <item x="564"/>
        <item x="194"/>
        <item x="258"/>
        <item x="576"/>
        <item x="162"/>
        <item x="68"/>
        <item x="415"/>
        <item x="413"/>
        <item x="104"/>
        <item x="164"/>
        <item x="64"/>
        <item x="634"/>
        <item x="197"/>
        <item x="292"/>
        <item x="157"/>
        <item x="615"/>
        <item x="107"/>
        <item x="160"/>
        <item x="187"/>
        <item x="86"/>
        <item x="240"/>
        <item x="409"/>
        <item x="266"/>
        <item x="554"/>
        <item x="511"/>
        <item x="114"/>
        <item x="59"/>
        <item x="387"/>
        <item x="398"/>
        <item x="48"/>
        <item x="226"/>
        <item x="189"/>
        <item x="105"/>
        <item x="436"/>
        <item x="260"/>
        <item x="553"/>
        <item x="129"/>
        <item x="121"/>
        <item x="127"/>
        <item x="324"/>
        <item x="24"/>
        <item x="54"/>
        <item x="212"/>
        <item x="101"/>
        <item x="607"/>
        <item x="593"/>
        <item x="37"/>
        <item x="620"/>
        <item x="221"/>
        <item x="218"/>
        <item x="241"/>
        <item x="202"/>
        <item x="21"/>
        <item x="543"/>
        <item x="294"/>
        <item x="310"/>
        <item x="239"/>
        <item x="192"/>
        <item x="170"/>
        <item x="500"/>
        <item x="427"/>
        <item x="168"/>
        <item x="431"/>
        <item x="443"/>
        <item x="383"/>
        <item x="288"/>
        <item x="17"/>
        <item x="293"/>
        <item x="283"/>
        <item x="58"/>
        <item x="510"/>
        <item x="36"/>
        <item x="619"/>
        <item x="507"/>
        <item x="141"/>
        <item x="449"/>
        <item x="317"/>
        <item x="483"/>
        <item x="60"/>
        <item x="612"/>
        <item x="404"/>
        <item x="196"/>
        <item x="257"/>
        <item x="426"/>
        <item x="254"/>
        <item x="496"/>
        <item x="504"/>
        <item x="548"/>
        <item x="222"/>
        <item x="26"/>
        <item x="318"/>
        <item x="45"/>
        <item x="503"/>
        <item x="210"/>
        <item x="206"/>
        <item x="392"/>
        <item x="343"/>
        <item x="534"/>
        <item x="99"/>
        <item x="505"/>
        <item x="106"/>
        <item x="94"/>
        <item x="539"/>
        <item x="88"/>
        <item x="9"/>
        <item x="89"/>
        <item x="611"/>
        <item x="50"/>
        <item x="181"/>
        <item x="437"/>
        <item x="397"/>
        <item x="110"/>
        <item x="27"/>
        <item x="103"/>
        <item x="517"/>
        <item x="148"/>
        <item x="250"/>
        <item x="458"/>
        <item x="631"/>
        <item x="498"/>
        <item x="28"/>
        <item x="549"/>
        <item x="485"/>
        <item x="541"/>
        <item x="235"/>
        <item x="386"/>
        <item x="207"/>
        <item x="482"/>
        <item x="25"/>
        <item x="5"/>
        <item x="286"/>
        <item x="166"/>
        <item x="290"/>
        <item x="219"/>
        <item x="595"/>
        <item x="617"/>
        <item x="380"/>
        <item x="344"/>
        <item x="435"/>
        <item x="313"/>
        <item x="479"/>
        <item x="560"/>
        <item x="276"/>
        <item x="444"/>
        <item x="14"/>
        <item x="605"/>
        <item x="429"/>
        <item x="555"/>
        <item x="211"/>
        <item x="205"/>
        <item x="466"/>
        <item x="224"/>
        <item x="53"/>
        <item x="122"/>
        <item x="572"/>
        <item x="516"/>
        <item x="227"/>
        <item x="259"/>
        <item x="130"/>
        <item x="38"/>
        <item x="232"/>
        <item x="62"/>
        <item x="332"/>
        <item x="133"/>
        <item x="100"/>
        <item x="557"/>
        <item x="119"/>
        <item x="418"/>
        <item x="621"/>
        <item x="83"/>
        <item x="261"/>
        <item x="263"/>
        <item x="97"/>
        <item x="406"/>
        <item x="135"/>
        <item x="497"/>
        <item x="499"/>
        <item x="216"/>
        <item x="462"/>
        <item x="95"/>
        <item x="522"/>
        <item x="272"/>
        <item x="509"/>
        <item x="538"/>
        <item x="563"/>
        <item x="628"/>
        <item x="375"/>
        <item x="51"/>
        <item x="376"/>
        <item x="275"/>
        <item x="73"/>
        <item x="126"/>
        <item x="159"/>
        <item x="306"/>
        <item x="613"/>
        <item x="491"/>
        <item x="559"/>
        <item x="372"/>
        <item x="146"/>
        <item x="445"/>
        <item x="11"/>
        <item x="323"/>
        <item x="464"/>
        <item x="629"/>
        <item x="571"/>
        <item x="588"/>
        <item x="191"/>
        <item x="575"/>
        <item x="199"/>
        <item x="47"/>
        <item x="35"/>
        <item x="618"/>
        <item x="154"/>
        <item x="508"/>
        <item x="134"/>
        <item x="256"/>
        <item x="125"/>
        <item x="55"/>
        <item x="150"/>
        <item x="223"/>
        <item x="395"/>
        <item x="29"/>
        <item x="225"/>
        <item x="297"/>
        <item x="597"/>
        <item x="179"/>
        <item x="470"/>
        <item x="353"/>
        <item x="273"/>
        <item x="637"/>
        <item x="46"/>
        <item x="598"/>
        <item x="289"/>
        <item x="236"/>
        <item x="320"/>
        <item x="641"/>
        <item x="584"/>
        <item x="111"/>
        <item x="158"/>
        <item x="186"/>
        <item x="378"/>
        <item x="42"/>
        <item x="635"/>
        <item x="610"/>
        <item x="82"/>
        <item x="193"/>
        <item x="144"/>
        <item x="420"/>
        <item x="66"/>
        <item x="201"/>
        <item x="448"/>
        <item x="402"/>
        <item x="312"/>
        <item x="568"/>
        <item x="532"/>
        <item x="624"/>
        <item x="213"/>
        <item x="644"/>
        <item x="43"/>
        <item x="296"/>
        <item x="7"/>
        <item x="456"/>
        <item x="439"/>
        <item x="596"/>
        <item x="44"/>
        <item x="645"/>
        <item x="308"/>
        <item x="502"/>
        <item x="270"/>
        <item x="185"/>
        <item x="116"/>
        <item x="442"/>
        <item x="342"/>
        <item x="447"/>
        <item x="214"/>
        <item x="623"/>
        <item x="65"/>
        <item x="217"/>
        <item x="469"/>
        <item x="609"/>
        <item x="52"/>
        <item x="265"/>
        <item x="228"/>
        <item x="22"/>
        <item x="630"/>
        <item x="93"/>
        <item x="450"/>
        <item x="195"/>
        <item x="580"/>
        <item x="373"/>
        <item x="417"/>
        <item x="118"/>
        <item x="284"/>
        <item x="478"/>
        <item x="120"/>
        <item x="421"/>
        <item x="183"/>
        <item x="495"/>
        <item x="20"/>
        <item x="356"/>
        <item x="233"/>
        <item x="625"/>
        <item x="370"/>
        <item x="315"/>
        <item x="155"/>
        <item x="642"/>
        <item x="454"/>
        <item x="545"/>
        <item x="180"/>
        <item x="334"/>
        <item x="446"/>
        <item x="298"/>
        <item x="369"/>
        <item x="137"/>
        <item x="243"/>
        <item x="264"/>
        <item x="452"/>
        <item x="558"/>
        <item x="526"/>
        <item x="486"/>
        <item x="480"/>
        <item x="627"/>
        <item x="441"/>
        <item x="277"/>
        <item x="156"/>
        <item x="278"/>
        <item x="140"/>
        <item x="153"/>
        <item x="322"/>
        <item x="394"/>
        <item x="184"/>
        <item x="244"/>
        <item x="544"/>
        <item x="173"/>
        <item x="19"/>
        <item x="338"/>
        <item x="468"/>
        <item x="424"/>
        <item x="399"/>
        <item x="348"/>
        <item x="408"/>
        <item x="382"/>
        <item x="412"/>
        <item x="56"/>
        <item x="252"/>
        <item x="455"/>
        <item x="391"/>
        <item x="379"/>
        <item x="579"/>
        <item x="388"/>
        <item x="602"/>
        <item x="85"/>
        <item x="561"/>
        <item x="178"/>
        <item x="453"/>
        <item x="599"/>
        <item x="92"/>
        <item x="591"/>
        <item x="147"/>
        <item x="536"/>
        <item x="339"/>
        <item x="357"/>
        <item x="601"/>
        <item x="72"/>
        <item x="577"/>
        <item x="567"/>
        <item x="174"/>
        <item x="271"/>
        <item x="513"/>
        <item x="347"/>
        <item x="331"/>
        <item x="190"/>
        <item x="6"/>
        <item x="492"/>
        <item x="457"/>
        <item x="633"/>
        <item x="518"/>
        <item x="423"/>
        <item x="514"/>
        <item x="10"/>
        <item x="327"/>
        <item x="533"/>
        <item x="316"/>
        <item x="587"/>
        <item x="299"/>
        <item x="432"/>
        <item x="138"/>
        <item x="365"/>
        <item x="215"/>
        <item x="416"/>
        <item x="643"/>
        <item x="245"/>
        <item x="16"/>
        <item x="648"/>
        <item x="198"/>
        <item x="161"/>
        <item x="529"/>
        <item x="49"/>
        <item x="204"/>
        <item x="461"/>
        <item x="573"/>
        <item x="268"/>
        <item x="167"/>
        <item x="326"/>
        <item x="8"/>
        <item x="345"/>
        <item x="13"/>
        <item x="471"/>
        <item x="152"/>
        <item x="242"/>
        <item x="585"/>
        <item x="108"/>
        <item x="512"/>
        <item x="4"/>
        <item x="325"/>
        <item x="136"/>
        <item x="519"/>
        <item x="246"/>
        <item x="132"/>
        <item x="535"/>
        <item x="556"/>
        <item x="269"/>
        <item x="565"/>
        <item x="488"/>
        <item x="430"/>
        <item x="300"/>
        <item x="335"/>
        <item x="425"/>
        <item x="328"/>
        <item x="405"/>
        <item x="403"/>
        <item x="537"/>
        <item x="493"/>
        <item x="638"/>
        <item x="362"/>
        <item x="70"/>
        <item x="527"/>
        <item x="473"/>
        <item x="15"/>
        <item x="301"/>
        <item x="336"/>
        <item x="351"/>
        <item x="459"/>
        <item x="145"/>
        <item x="149"/>
        <item x="33"/>
        <item x="636"/>
        <item x="115"/>
        <item x="359"/>
        <item x="433"/>
        <item x="460"/>
        <item x="319"/>
        <item x="314"/>
        <item x="177"/>
        <item x="79"/>
        <item x="551"/>
        <item x="566"/>
        <item x="494"/>
        <item x="389"/>
        <item x="39"/>
        <item x="31"/>
        <item x="18"/>
        <item x="182"/>
        <item x="525"/>
        <item x="364"/>
        <item x="333"/>
        <item x="520"/>
        <item x="578"/>
        <item x="582"/>
        <item x="589"/>
        <item x="400"/>
        <item x="346"/>
        <item x="419"/>
        <item x="381"/>
        <item x="422"/>
        <item x="384"/>
        <item x="279"/>
        <item x="282"/>
        <item x="329"/>
        <item x="552"/>
        <item x="363"/>
        <item x="546"/>
        <item x="542"/>
        <item x="75"/>
        <item x="401"/>
        <item x="350"/>
        <item x="209"/>
        <item x="139"/>
        <item x="374"/>
        <item x="390"/>
        <item x="175"/>
        <item x="23"/>
        <item x="463"/>
        <item x="367"/>
        <item x="203"/>
        <item x="358"/>
        <item x="274"/>
        <item x="71"/>
        <item x="592"/>
        <item x="524"/>
        <item x="330"/>
        <item x="451"/>
        <item x="247"/>
        <item x="396"/>
        <item x="547"/>
        <item x="614"/>
        <item x="230"/>
        <item x="352"/>
        <item x="281"/>
        <item x="131"/>
        <item x="123"/>
        <item x="366"/>
        <item x="305"/>
        <item x="570"/>
        <item x="467"/>
        <item x="355"/>
        <item x="229"/>
        <item x="586"/>
        <item x="393"/>
        <item x="90"/>
        <item x="616"/>
        <item x="594"/>
        <item x="117"/>
        <item x="361"/>
        <item x="124"/>
        <item x="57"/>
        <item x="143"/>
        <item x="360"/>
        <item x="142"/>
        <item x="171"/>
        <item x="354"/>
        <item x="608"/>
        <item x="349"/>
        <item x="176"/>
        <item x="34"/>
        <item x="91"/>
        <item x="280"/>
        <item x="87"/>
        <item x="583"/>
        <item x="411"/>
        <item x="76"/>
        <item x="639"/>
        <item x="368"/>
        <item x="410"/>
        <item x="640"/>
        <item x="78"/>
        <item x="77"/>
        <item x="80"/>
        <item x="74"/>
        <item x="81"/>
        <item x="0"/>
        <item x="649"/>
        <item t="default"/>
      </items>
    </pivotField>
  </pivotFields>
  <rowFields count="1">
    <field x="3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0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y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y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191"/>
  <sheetViews>
    <sheetView tabSelected="1" topLeftCell="AL98" zoomScale="70" zoomScaleNormal="70" workbookViewId="0">
      <selection activeCell="AU101" sqref="AU101"/>
    </sheetView>
  </sheetViews>
  <sheetFormatPr defaultRowHeight="15" x14ac:dyDescent="0.25"/>
  <cols>
    <col min="1" max="1" width="51.85546875" customWidth="1"/>
    <col min="2" max="2" width="16.28515625" bestFit="1" customWidth="1"/>
    <col min="3" max="3" width="8.7109375" bestFit="1" customWidth="1"/>
    <col min="4" max="4" width="15.42578125" bestFit="1" customWidth="1"/>
    <col min="5" max="5" width="15.7109375" bestFit="1" customWidth="1"/>
    <col min="6" max="6" width="14.28515625" bestFit="1" customWidth="1"/>
    <col min="7" max="7" width="10.7109375" bestFit="1" customWidth="1"/>
    <col min="8" max="8" width="11.42578125" bestFit="1" customWidth="1"/>
    <col min="9" max="9" width="11" bestFit="1" customWidth="1"/>
    <col min="10" max="10" width="8.85546875" bestFit="1" customWidth="1"/>
    <col min="11" max="11" width="12" bestFit="1" customWidth="1"/>
    <col min="12" max="12" width="14.42578125" bestFit="1" customWidth="1"/>
    <col min="13" max="13" width="13.5703125" bestFit="1" customWidth="1"/>
    <col min="14" max="14" width="10.28515625" bestFit="1" customWidth="1"/>
    <col min="15" max="15" width="13.42578125" bestFit="1" customWidth="1"/>
    <col min="16" max="16" width="11.7109375" bestFit="1" customWidth="1"/>
    <col min="17" max="17" width="11.5703125" bestFit="1" customWidth="1"/>
    <col min="18" max="18" width="10.7109375" bestFit="1" customWidth="1"/>
    <col min="19" max="19" width="11.140625" bestFit="1" customWidth="1"/>
    <col min="20" max="20" width="13.42578125" bestFit="1" customWidth="1"/>
    <col min="21" max="21" width="10.7109375" bestFit="1" customWidth="1"/>
    <col min="22" max="22" width="11.85546875" bestFit="1" customWidth="1"/>
    <col min="23" max="23" width="17.7109375" bestFit="1" customWidth="1"/>
    <col min="24" max="24" width="15.85546875" bestFit="1" customWidth="1"/>
    <col min="25" max="25" width="14.42578125" bestFit="1" customWidth="1"/>
    <col min="26" max="26" width="16.42578125" bestFit="1" customWidth="1"/>
    <col min="27" max="27" width="11.85546875" bestFit="1" customWidth="1"/>
    <col min="28" max="28" width="21.5703125" bestFit="1" customWidth="1"/>
    <col min="29" max="29" width="12.140625" bestFit="1" customWidth="1"/>
    <col min="30" max="30" width="13.140625" bestFit="1" customWidth="1"/>
    <col min="31" max="31" width="11.5703125" bestFit="1" customWidth="1"/>
    <col min="32" max="32" width="14.85546875" bestFit="1" customWidth="1"/>
    <col min="33" max="33" width="12" bestFit="1" customWidth="1"/>
    <col min="34" max="34" width="11.7109375" bestFit="1" customWidth="1"/>
    <col min="35" max="35" width="9.5703125" bestFit="1" customWidth="1"/>
    <col min="36" max="36" width="9.140625" bestFit="1" customWidth="1"/>
    <col min="37" max="37" width="12.85546875" bestFit="1" customWidth="1"/>
    <col min="38" max="38" width="7.28515625" bestFit="1" customWidth="1"/>
    <col min="39" max="39" width="11.28515625" bestFit="1" customWidth="1"/>
    <col min="42" max="42" width="51.85546875" bestFit="1" customWidth="1"/>
    <col min="43" max="43" width="15.140625" bestFit="1" customWidth="1"/>
  </cols>
  <sheetData>
    <row r="3" spans="1:80" x14ac:dyDescent="0.25">
      <c r="A3" s="3" t="s">
        <v>483</v>
      </c>
      <c r="B3" s="3" t="s">
        <v>482</v>
      </c>
      <c r="AP3" t="s">
        <v>483</v>
      </c>
      <c r="AQ3" t="s">
        <v>482</v>
      </c>
    </row>
    <row r="4" spans="1:80" x14ac:dyDescent="0.25">
      <c r="A4" s="3" t="s">
        <v>479</v>
      </c>
      <c r="B4" t="s">
        <v>442</v>
      </c>
      <c r="C4" t="s">
        <v>443</v>
      </c>
      <c r="D4" t="s">
        <v>444</v>
      </c>
      <c r="E4" t="s">
        <v>445</v>
      </c>
      <c r="F4" t="s">
        <v>446</v>
      </c>
      <c r="G4" t="s">
        <v>447</v>
      </c>
      <c r="H4" t="s">
        <v>448</v>
      </c>
      <c r="I4" t="s">
        <v>449</v>
      </c>
      <c r="J4" t="s">
        <v>450</v>
      </c>
      <c r="K4" t="s">
        <v>451</v>
      </c>
      <c r="L4" t="s">
        <v>452</v>
      </c>
      <c r="M4" t="s">
        <v>453</v>
      </c>
      <c r="N4" t="s">
        <v>454</v>
      </c>
      <c r="O4" t="s">
        <v>455</v>
      </c>
      <c r="P4" t="s">
        <v>456</v>
      </c>
      <c r="Q4" t="s">
        <v>457</v>
      </c>
      <c r="R4" t="s">
        <v>458</v>
      </c>
      <c r="S4" t="s">
        <v>459</v>
      </c>
      <c r="T4" t="s">
        <v>460</v>
      </c>
      <c r="U4" t="s">
        <v>461</v>
      </c>
      <c r="V4" t="s">
        <v>462</v>
      </c>
      <c r="W4" t="s">
        <v>463</v>
      </c>
      <c r="X4" t="s">
        <v>464</v>
      </c>
      <c r="Y4" t="s">
        <v>465</v>
      </c>
      <c r="Z4" t="s">
        <v>466</v>
      </c>
      <c r="AA4" t="s">
        <v>468</v>
      </c>
      <c r="AB4" t="s">
        <v>469</v>
      </c>
      <c r="AC4" t="s">
        <v>470</v>
      </c>
      <c r="AD4" t="s">
        <v>471</v>
      </c>
      <c r="AE4" t="s">
        <v>472</v>
      </c>
      <c r="AF4" t="s">
        <v>473</v>
      </c>
      <c r="AG4" t="s">
        <v>474</v>
      </c>
      <c r="AH4" t="s">
        <v>475</v>
      </c>
      <c r="AI4" t="s">
        <v>476</v>
      </c>
      <c r="AJ4" t="s">
        <v>477</v>
      </c>
      <c r="AK4" t="s">
        <v>478</v>
      </c>
      <c r="AL4" t="s">
        <v>480</v>
      </c>
      <c r="AM4" t="s">
        <v>481</v>
      </c>
      <c r="AP4" t="s">
        <v>479</v>
      </c>
      <c r="AQ4" t="s">
        <v>442</v>
      </c>
      <c r="AR4" t="s">
        <v>443</v>
      </c>
      <c r="AS4" t="s">
        <v>444</v>
      </c>
      <c r="AT4" t="s">
        <v>445</v>
      </c>
      <c r="AU4" t="s">
        <v>446</v>
      </c>
      <c r="AV4" t="s">
        <v>447</v>
      </c>
      <c r="AW4" t="s">
        <v>448</v>
      </c>
      <c r="AX4" t="s">
        <v>449</v>
      </c>
      <c r="AY4" t="s">
        <v>450</v>
      </c>
      <c r="AZ4" t="s">
        <v>451</v>
      </c>
      <c r="BA4" t="s">
        <v>452</v>
      </c>
      <c r="BB4" t="s">
        <v>453</v>
      </c>
      <c r="BC4" t="s">
        <v>454</v>
      </c>
      <c r="BD4" t="s">
        <v>455</v>
      </c>
      <c r="BE4" t="s">
        <v>456</v>
      </c>
      <c r="BF4" t="s">
        <v>457</v>
      </c>
      <c r="BG4" t="s">
        <v>458</v>
      </c>
      <c r="BH4" t="s">
        <v>459</v>
      </c>
      <c r="BI4" t="s">
        <v>460</v>
      </c>
      <c r="BJ4" t="s">
        <v>461</v>
      </c>
      <c r="BK4" t="s">
        <v>462</v>
      </c>
      <c r="BL4" t="s">
        <v>463</v>
      </c>
      <c r="BM4" t="s">
        <v>464</v>
      </c>
      <c r="BN4" t="s">
        <v>465</v>
      </c>
      <c r="BO4" t="s">
        <v>466</v>
      </c>
      <c r="BP4" t="s">
        <v>468</v>
      </c>
      <c r="BQ4" t="s">
        <v>469</v>
      </c>
      <c r="BR4" t="s">
        <v>470</v>
      </c>
      <c r="BS4" t="s">
        <v>471</v>
      </c>
      <c r="BT4" t="s">
        <v>472</v>
      </c>
      <c r="BU4" t="s">
        <v>473</v>
      </c>
      <c r="BV4" t="s">
        <v>474</v>
      </c>
      <c r="BW4" t="s">
        <v>475</v>
      </c>
      <c r="BX4" t="s">
        <v>476</v>
      </c>
      <c r="BY4" t="s">
        <v>477</v>
      </c>
      <c r="BZ4" t="s">
        <v>478</v>
      </c>
      <c r="CA4" t="s">
        <v>480</v>
      </c>
      <c r="CB4" t="s">
        <v>481</v>
      </c>
    </row>
    <row r="5" spans="1:80" x14ac:dyDescent="0.25">
      <c r="A5" s="4" t="s">
        <v>147</v>
      </c>
      <c r="B5" s="5"/>
      <c r="C5" s="5"/>
      <c r="D5" s="5"/>
      <c r="E5" s="5"/>
      <c r="F5" s="5"/>
      <c r="G5" s="5"/>
      <c r="H5" s="5"/>
      <c r="I5" s="5"/>
      <c r="J5" s="5"/>
      <c r="K5" s="5">
        <v>17.525000000000002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>
        <v>30</v>
      </c>
      <c r="AA5" s="5">
        <v>64</v>
      </c>
      <c r="AB5" s="5"/>
      <c r="AC5" s="5"/>
      <c r="AD5" s="5">
        <v>51.422000000000011</v>
      </c>
      <c r="AE5" s="5"/>
      <c r="AF5" s="5"/>
      <c r="AG5" s="5"/>
      <c r="AH5" s="5"/>
      <c r="AI5" s="5"/>
      <c r="AJ5" s="5"/>
      <c r="AK5" s="5"/>
      <c r="AL5" s="5"/>
      <c r="AM5" s="5">
        <v>162.947</v>
      </c>
      <c r="AP5" t="s">
        <v>147</v>
      </c>
      <c r="AQ5" s="6">
        <f t="shared" ref="AQ5:AY5" si="0">(0)/162.947</f>
        <v>0</v>
      </c>
      <c r="AR5" s="6">
        <f t="shared" si="0"/>
        <v>0</v>
      </c>
      <c r="AS5" s="6">
        <f t="shared" si="0"/>
        <v>0</v>
      </c>
      <c r="AT5" s="6">
        <f t="shared" si="0"/>
        <v>0</v>
      </c>
      <c r="AU5" s="6">
        <f t="shared" si="0"/>
        <v>0</v>
      </c>
      <c r="AV5" s="6">
        <f t="shared" si="0"/>
        <v>0</v>
      </c>
      <c r="AW5" s="6">
        <f t="shared" si="0"/>
        <v>0</v>
      </c>
      <c r="AX5" s="6">
        <f t="shared" si="0"/>
        <v>0</v>
      </c>
      <c r="AY5" s="6">
        <f t="shared" si="0"/>
        <v>0</v>
      </c>
      <c r="AZ5" s="6">
        <v>0.10755030776878373</v>
      </c>
      <c r="BA5" s="6">
        <f t="shared" ref="BA5:BN5" si="1">(0)/162.947</f>
        <v>0</v>
      </c>
      <c r="BB5" s="6">
        <f t="shared" si="1"/>
        <v>0</v>
      </c>
      <c r="BC5" s="6">
        <f t="shared" si="1"/>
        <v>0</v>
      </c>
      <c r="BD5" s="6">
        <f t="shared" si="1"/>
        <v>0</v>
      </c>
      <c r="BE5" s="6">
        <f t="shared" si="1"/>
        <v>0</v>
      </c>
      <c r="BF5" s="6">
        <f t="shared" si="1"/>
        <v>0</v>
      </c>
      <c r="BG5" s="6">
        <f t="shared" si="1"/>
        <v>0</v>
      </c>
      <c r="BH5" s="6">
        <f t="shared" si="1"/>
        <v>0</v>
      </c>
      <c r="BI5" s="6">
        <f t="shared" si="1"/>
        <v>0</v>
      </c>
      <c r="BJ5" s="6">
        <f t="shared" si="1"/>
        <v>0</v>
      </c>
      <c r="BK5" s="6">
        <f t="shared" si="1"/>
        <v>0</v>
      </c>
      <c r="BL5" s="6">
        <f t="shared" si="1"/>
        <v>0</v>
      </c>
      <c r="BM5" s="6">
        <f t="shared" si="1"/>
        <v>0</v>
      </c>
      <c r="BN5" s="6">
        <f t="shared" si="1"/>
        <v>0</v>
      </c>
      <c r="BO5" s="6">
        <v>0.18410894339877384</v>
      </c>
      <c r="BP5" s="6">
        <v>0.39276574591738417</v>
      </c>
      <c r="BQ5" s="6">
        <f>(0)/162.947</f>
        <v>0</v>
      </c>
      <c r="BR5" s="6">
        <f>(0)/162.947</f>
        <v>0</v>
      </c>
      <c r="BS5" s="6">
        <v>0.31557500291505836</v>
      </c>
      <c r="BT5" s="6">
        <f t="shared" ref="BT5:BZ5" si="2">(0)/162.947</f>
        <v>0</v>
      </c>
      <c r="BU5" s="6">
        <f t="shared" si="2"/>
        <v>0</v>
      </c>
      <c r="BV5" s="6">
        <f t="shared" si="2"/>
        <v>0</v>
      </c>
      <c r="BW5" s="6">
        <f t="shared" si="2"/>
        <v>0</v>
      </c>
      <c r="BX5" s="6">
        <f t="shared" si="2"/>
        <v>0</v>
      </c>
      <c r="BY5" s="6">
        <f t="shared" si="2"/>
        <v>0</v>
      </c>
      <c r="BZ5" s="6">
        <f t="shared" si="2"/>
        <v>0</v>
      </c>
      <c r="CA5">
        <f>0</f>
        <v>0</v>
      </c>
      <c r="CB5">
        <v>162.947</v>
      </c>
    </row>
    <row r="6" spans="1:80" x14ac:dyDescent="0.25">
      <c r="A6" s="4" t="s">
        <v>314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>
        <v>14.975999999999999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>
        <v>14.975999999999999</v>
      </c>
      <c r="AP6" t="s">
        <v>314</v>
      </c>
      <c r="AQ6" s="6">
        <f t="shared" ref="AQ6:BM6" si="3">(0)/14.976</f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3"/>
        <v>0</v>
      </c>
      <c r="AX6" s="6">
        <f t="shared" si="3"/>
        <v>0</v>
      </c>
      <c r="AY6" s="6">
        <f t="shared" si="3"/>
        <v>0</v>
      </c>
      <c r="AZ6" s="6">
        <f t="shared" si="3"/>
        <v>0</v>
      </c>
      <c r="BA6" s="6">
        <f t="shared" si="3"/>
        <v>0</v>
      </c>
      <c r="BB6" s="6">
        <f t="shared" si="3"/>
        <v>0</v>
      </c>
      <c r="BC6" s="6">
        <f t="shared" si="3"/>
        <v>0</v>
      </c>
      <c r="BD6" s="6">
        <f t="shared" si="3"/>
        <v>0</v>
      </c>
      <c r="BE6" s="6">
        <f t="shared" si="3"/>
        <v>0</v>
      </c>
      <c r="BF6" s="6">
        <f t="shared" si="3"/>
        <v>0</v>
      </c>
      <c r="BG6" s="6">
        <f t="shared" si="3"/>
        <v>0</v>
      </c>
      <c r="BH6" s="6">
        <f t="shared" si="3"/>
        <v>0</v>
      </c>
      <c r="BI6" s="6">
        <f t="shared" si="3"/>
        <v>0</v>
      </c>
      <c r="BJ6" s="6">
        <f t="shared" si="3"/>
        <v>0</v>
      </c>
      <c r="BK6" s="6">
        <f t="shared" si="3"/>
        <v>0</v>
      </c>
      <c r="BL6" s="6">
        <f t="shared" si="3"/>
        <v>0</v>
      </c>
      <c r="BM6" s="6">
        <f t="shared" si="3"/>
        <v>0</v>
      </c>
      <c r="BN6" s="6">
        <v>1</v>
      </c>
      <c r="BO6" s="6">
        <f t="shared" ref="BO6:BZ6" si="4">(0)/14.976</f>
        <v>0</v>
      </c>
      <c r="BP6" s="6">
        <f t="shared" si="4"/>
        <v>0</v>
      </c>
      <c r="BQ6" s="6">
        <f t="shared" si="4"/>
        <v>0</v>
      </c>
      <c r="BR6" s="6">
        <f t="shared" si="4"/>
        <v>0</v>
      </c>
      <c r="BS6" s="6">
        <f t="shared" si="4"/>
        <v>0</v>
      </c>
      <c r="BT6" s="6">
        <f t="shared" si="4"/>
        <v>0</v>
      </c>
      <c r="BU6" s="6">
        <f t="shared" si="4"/>
        <v>0</v>
      </c>
      <c r="BV6" s="6">
        <f t="shared" si="4"/>
        <v>0</v>
      </c>
      <c r="BW6" s="6">
        <f t="shared" si="4"/>
        <v>0</v>
      </c>
      <c r="BX6" s="6">
        <f t="shared" si="4"/>
        <v>0</v>
      </c>
      <c r="BY6" s="6">
        <f t="shared" si="4"/>
        <v>0</v>
      </c>
      <c r="BZ6" s="6">
        <f t="shared" si="4"/>
        <v>0</v>
      </c>
      <c r="CA6">
        <f>0</f>
        <v>0</v>
      </c>
      <c r="CB6">
        <v>14.975999999999999</v>
      </c>
    </row>
    <row r="7" spans="1:80" x14ac:dyDescent="0.25">
      <c r="A7" s="4" t="s">
        <v>334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>
        <v>1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>
        <v>1</v>
      </c>
      <c r="AP7" t="s">
        <v>334</v>
      </c>
      <c r="AQ7" s="6">
        <f t="shared" ref="AQ7:BM7" si="5">(0)/1</f>
        <v>0</v>
      </c>
      <c r="AR7" s="6">
        <f t="shared" si="5"/>
        <v>0</v>
      </c>
      <c r="AS7" s="6">
        <f t="shared" si="5"/>
        <v>0</v>
      </c>
      <c r="AT7" s="6">
        <f t="shared" si="5"/>
        <v>0</v>
      </c>
      <c r="AU7" s="6">
        <f t="shared" si="5"/>
        <v>0</v>
      </c>
      <c r="AV7" s="6">
        <f t="shared" si="5"/>
        <v>0</v>
      </c>
      <c r="AW7" s="6">
        <f t="shared" si="5"/>
        <v>0</v>
      </c>
      <c r="AX7" s="6">
        <f t="shared" si="5"/>
        <v>0</v>
      </c>
      <c r="AY7" s="6">
        <f t="shared" si="5"/>
        <v>0</v>
      </c>
      <c r="AZ7" s="6">
        <f t="shared" si="5"/>
        <v>0</v>
      </c>
      <c r="BA7" s="6">
        <f t="shared" si="5"/>
        <v>0</v>
      </c>
      <c r="BB7" s="6">
        <f t="shared" si="5"/>
        <v>0</v>
      </c>
      <c r="BC7" s="6">
        <f t="shared" si="5"/>
        <v>0</v>
      </c>
      <c r="BD7" s="6">
        <f t="shared" si="5"/>
        <v>0</v>
      </c>
      <c r="BE7" s="6">
        <f t="shared" si="5"/>
        <v>0</v>
      </c>
      <c r="BF7" s="6">
        <f t="shared" si="5"/>
        <v>0</v>
      </c>
      <c r="BG7" s="6">
        <f t="shared" si="5"/>
        <v>0</v>
      </c>
      <c r="BH7" s="6">
        <f t="shared" si="5"/>
        <v>0</v>
      </c>
      <c r="BI7" s="6">
        <f t="shared" si="5"/>
        <v>0</v>
      </c>
      <c r="BJ7" s="6">
        <f t="shared" si="5"/>
        <v>0</v>
      </c>
      <c r="BK7" s="6">
        <f t="shared" si="5"/>
        <v>0</v>
      </c>
      <c r="BL7" s="6">
        <f t="shared" si="5"/>
        <v>0</v>
      </c>
      <c r="BM7" s="6">
        <f t="shared" si="5"/>
        <v>0</v>
      </c>
      <c r="BN7" s="6">
        <v>1</v>
      </c>
      <c r="BO7" s="6">
        <f t="shared" ref="BO7:BZ7" si="6">(0)/1</f>
        <v>0</v>
      </c>
      <c r="BP7" s="6">
        <f t="shared" si="6"/>
        <v>0</v>
      </c>
      <c r="BQ7" s="6">
        <f t="shared" si="6"/>
        <v>0</v>
      </c>
      <c r="BR7" s="6">
        <f t="shared" si="6"/>
        <v>0</v>
      </c>
      <c r="BS7" s="6">
        <f t="shared" si="6"/>
        <v>0</v>
      </c>
      <c r="BT7" s="6">
        <f t="shared" si="6"/>
        <v>0</v>
      </c>
      <c r="BU7" s="6">
        <f t="shared" si="6"/>
        <v>0</v>
      </c>
      <c r="BV7" s="6">
        <f t="shared" si="6"/>
        <v>0</v>
      </c>
      <c r="BW7" s="6">
        <f t="shared" si="6"/>
        <v>0</v>
      </c>
      <c r="BX7" s="6">
        <f t="shared" si="6"/>
        <v>0</v>
      </c>
      <c r="BY7" s="6">
        <f t="shared" si="6"/>
        <v>0</v>
      </c>
      <c r="BZ7" s="6">
        <f t="shared" si="6"/>
        <v>0</v>
      </c>
      <c r="CA7">
        <f>0</f>
        <v>0</v>
      </c>
      <c r="CB7">
        <v>1</v>
      </c>
    </row>
    <row r="8" spans="1:80" x14ac:dyDescent="0.25">
      <c r="A8" s="4" t="s">
        <v>122</v>
      </c>
      <c r="B8" s="5"/>
      <c r="C8" s="5"/>
      <c r="D8" s="5"/>
      <c r="E8" s="5"/>
      <c r="F8" s="5"/>
      <c r="G8" s="5"/>
      <c r="H8" s="5"/>
      <c r="I8" s="5"/>
      <c r="J8" s="5">
        <v>1.3080000000000001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>
        <v>1.3080000000000001</v>
      </c>
      <c r="AP8" t="s">
        <v>122</v>
      </c>
      <c r="AQ8" s="6">
        <f t="shared" ref="AQ8:AX8" si="7">(0)/1.308</f>
        <v>0</v>
      </c>
      <c r="AR8" s="6">
        <f t="shared" si="7"/>
        <v>0</v>
      </c>
      <c r="AS8" s="6">
        <f t="shared" si="7"/>
        <v>0</v>
      </c>
      <c r="AT8" s="6">
        <f t="shared" si="7"/>
        <v>0</v>
      </c>
      <c r="AU8" s="6">
        <f t="shared" si="7"/>
        <v>0</v>
      </c>
      <c r="AV8" s="6">
        <f t="shared" si="7"/>
        <v>0</v>
      </c>
      <c r="AW8" s="6">
        <f t="shared" si="7"/>
        <v>0</v>
      </c>
      <c r="AX8" s="6">
        <f t="shared" si="7"/>
        <v>0</v>
      </c>
      <c r="AY8" s="6">
        <v>1</v>
      </c>
      <c r="AZ8" s="6">
        <f t="shared" ref="AZ8:BZ8" si="8">(0)/1.308</f>
        <v>0</v>
      </c>
      <c r="BA8" s="6">
        <f t="shared" si="8"/>
        <v>0</v>
      </c>
      <c r="BB8" s="6">
        <f t="shared" si="8"/>
        <v>0</v>
      </c>
      <c r="BC8" s="6">
        <f t="shared" si="8"/>
        <v>0</v>
      </c>
      <c r="BD8" s="6">
        <f t="shared" si="8"/>
        <v>0</v>
      </c>
      <c r="BE8" s="6">
        <f t="shared" si="8"/>
        <v>0</v>
      </c>
      <c r="BF8" s="6">
        <f t="shared" si="8"/>
        <v>0</v>
      </c>
      <c r="BG8" s="6">
        <f t="shared" si="8"/>
        <v>0</v>
      </c>
      <c r="BH8" s="6">
        <f t="shared" si="8"/>
        <v>0</v>
      </c>
      <c r="BI8" s="6">
        <f t="shared" si="8"/>
        <v>0</v>
      </c>
      <c r="BJ8" s="6">
        <f t="shared" si="8"/>
        <v>0</v>
      </c>
      <c r="BK8" s="6">
        <f t="shared" si="8"/>
        <v>0</v>
      </c>
      <c r="BL8" s="6">
        <f t="shared" si="8"/>
        <v>0</v>
      </c>
      <c r="BM8" s="6">
        <f t="shared" si="8"/>
        <v>0</v>
      </c>
      <c r="BN8" s="6">
        <f t="shared" si="8"/>
        <v>0</v>
      </c>
      <c r="BO8" s="6">
        <f t="shared" si="8"/>
        <v>0</v>
      </c>
      <c r="BP8" s="6">
        <f t="shared" si="8"/>
        <v>0</v>
      </c>
      <c r="BQ8" s="6">
        <f t="shared" si="8"/>
        <v>0</v>
      </c>
      <c r="BR8" s="6">
        <f t="shared" si="8"/>
        <v>0</v>
      </c>
      <c r="BS8" s="6">
        <f t="shared" si="8"/>
        <v>0</v>
      </c>
      <c r="BT8" s="6">
        <f t="shared" si="8"/>
        <v>0</v>
      </c>
      <c r="BU8" s="6">
        <f t="shared" si="8"/>
        <v>0</v>
      </c>
      <c r="BV8" s="6">
        <f t="shared" si="8"/>
        <v>0</v>
      </c>
      <c r="BW8" s="6">
        <f t="shared" si="8"/>
        <v>0</v>
      </c>
      <c r="BX8" s="6">
        <f t="shared" si="8"/>
        <v>0</v>
      </c>
      <c r="BY8" s="6">
        <f t="shared" si="8"/>
        <v>0</v>
      </c>
      <c r="BZ8" s="6">
        <f t="shared" si="8"/>
        <v>0</v>
      </c>
      <c r="CA8">
        <f>0</f>
        <v>0</v>
      </c>
      <c r="CB8">
        <v>1.3080000000000001</v>
      </c>
    </row>
    <row r="9" spans="1:80" x14ac:dyDescent="0.25">
      <c r="A9" s="4" t="s">
        <v>13</v>
      </c>
      <c r="B9" s="5">
        <v>148.80000000000001</v>
      </c>
      <c r="C9" s="5"/>
      <c r="D9" s="5"/>
      <c r="E9" s="5"/>
      <c r="F9" s="5"/>
      <c r="G9" s="5"/>
      <c r="H9" s="5"/>
      <c r="I9" s="5"/>
      <c r="J9" s="5">
        <v>8.5020000000000007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>
        <v>19.04</v>
      </c>
      <c r="AH9" s="5"/>
      <c r="AI9" s="5">
        <v>92.813999999999993</v>
      </c>
      <c r="AJ9" s="5"/>
      <c r="AK9" s="5"/>
      <c r="AL9" s="5"/>
      <c r="AM9" s="5">
        <v>269.15600000000001</v>
      </c>
      <c r="AP9" t="s">
        <v>13</v>
      </c>
      <c r="AQ9" s="6">
        <v>0.55283924564193254</v>
      </c>
      <c r="AR9" s="6">
        <f t="shared" ref="AR9:AX9" si="9">(0)/269.156</f>
        <v>0</v>
      </c>
      <c r="AS9" s="6">
        <f t="shared" si="9"/>
        <v>0</v>
      </c>
      <c r="AT9" s="6">
        <f t="shared" si="9"/>
        <v>0</v>
      </c>
      <c r="AU9" s="6">
        <f t="shared" si="9"/>
        <v>0</v>
      </c>
      <c r="AV9" s="6">
        <f t="shared" si="9"/>
        <v>0</v>
      </c>
      <c r="AW9" s="6">
        <f t="shared" si="9"/>
        <v>0</v>
      </c>
      <c r="AX9" s="6">
        <f t="shared" si="9"/>
        <v>0</v>
      </c>
      <c r="AY9" s="6">
        <v>3.1587629478815264E-2</v>
      </c>
      <c r="AZ9" s="6">
        <f t="shared" ref="AZ9:BU9" si="10">(0)/269.156</f>
        <v>0</v>
      </c>
      <c r="BA9" s="6">
        <f t="shared" si="10"/>
        <v>0</v>
      </c>
      <c r="BB9" s="6">
        <f t="shared" si="10"/>
        <v>0</v>
      </c>
      <c r="BC9" s="6">
        <f t="shared" si="10"/>
        <v>0</v>
      </c>
      <c r="BD9" s="6">
        <f t="shared" si="10"/>
        <v>0</v>
      </c>
      <c r="BE9" s="6">
        <f t="shared" si="10"/>
        <v>0</v>
      </c>
      <c r="BF9" s="6">
        <f t="shared" si="10"/>
        <v>0</v>
      </c>
      <c r="BG9" s="6">
        <f t="shared" si="10"/>
        <v>0</v>
      </c>
      <c r="BH9" s="6">
        <f t="shared" si="10"/>
        <v>0</v>
      </c>
      <c r="BI9" s="6">
        <f t="shared" si="10"/>
        <v>0</v>
      </c>
      <c r="BJ9" s="6">
        <f t="shared" si="10"/>
        <v>0</v>
      </c>
      <c r="BK9" s="6">
        <f t="shared" si="10"/>
        <v>0</v>
      </c>
      <c r="BL9" s="6">
        <f t="shared" si="10"/>
        <v>0</v>
      </c>
      <c r="BM9" s="6">
        <f t="shared" si="10"/>
        <v>0</v>
      </c>
      <c r="BN9" s="6">
        <f t="shared" si="10"/>
        <v>0</v>
      </c>
      <c r="BO9" s="6">
        <f t="shared" si="10"/>
        <v>0</v>
      </c>
      <c r="BP9" s="6">
        <f t="shared" si="10"/>
        <v>0</v>
      </c>
      <c r="BQ9" s="6">
        <f t="shared" si="10"/>
        <v>0</v>
      </c>
      <c r="BR9" s="6">
        <f t="shared" si="10"/>
        <v>0</v>
      </c>
      <c r="BS9" s="6">
        <f t="shared" si="10"/>
        <v>0</v>
      </c>
      <c r="BT9" s="6">
        <f t="shared" si="10"/>
        <v>0</v>
      </c>
      <c r="BU9" s="6">
        <f t="shared" si="10"/>
        <v>0</v>
      </c>
      <c r="BV9" s="6">
        <v>7.0739645410096738E-2</v>
      </c>
      <c r="BW9" s="6">
        <f>(0)/269.156</f>
        <v>0</v>
      </c>
      <c r="BX9" s="6">
        <v>0.34483347946915538</v>
      </c>
      <c r="BY9" s="6">
        <f>(0)/269.156</f>
        <v>0</v>
      </c>
      <c r="BZ9" s="6">
        <f>(0)/269.156</f>
        <v>0</v>
      </c>
      <c r="CA9">
        <f>0</f>
        <v>0</v>
      </c>
      <c r="CB9">
        <v>269.15600000000001</v>
      </c>
    </row>
    <row r="10" spans="1:80" x14ac:dyDescent="0.25">
      <c r="A10" s="4" t="s">
        <v>12</v>
      </c>
      <c r="B10" s="5">
        <v>1.86</v>
      </c>
      <c r="C10" s="5"/>
      <c r="D10" s="5"/>
      <c r="E10" s="5"/>
      <c r="F10" s="5"/>
      <c r="G10" s="5"/>
      <c r="H10" s="5"/>
      <c r="I10" s="5"/>
      <c r="J10" s="5"/>
      <c r="K10" s="5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0</v>
      </c>
      <c r="AE10" s="5"/>
      <c r="AF10" s="5"/>
      <c r="AG10" s="5"/>
      <c r="AH10" s="5"/>
      <c r="AI10" s="5"/>
      <c r="AJ10" s="5"/>
      <c r="AK10" s="5"/>
      <c r="AL10" s="5"/>
      <c r="AM10" s="5">
        <v>1.86</v>
      </c>
      <c r="AP10" t="s">
        <v>12</v>
      </c>
      <c r="AQ10" s="6">
        <v>1</v>
      </c>
      <c r="AR10" s="6">
        <f t="shared" ref="AR10:AY10" si="11">(0)/1.86</f>
        <v>0</v>
      </c>
      <c r="AS10" s="6">
        <f t="shared" si="11"/>
        <v>0</v>
      </c>
      <c r="AT10" s="6">
        <f t="shared" si="11"/>
        <v>0</v>
      </c>
      <c r="AU10" s="6">
        <f t="shared" si="11"/>
        <v>0</v>
      </c>
      <c r="AV10" s="6">
        <f t="shared" si="11"/>
        <v>0</v>
      </c>
      <c r="AW10" s="6">
        <f t="shared" si="11"/>
        <v>0</v>
      </c>
      <c r="AX10" s="6">
        <f t="shared" si="11"/>
        <v>0</v>
      </c>
      <c r="AY10" s="6">
        <f t="shared" si="11"/>
        <v>0</v>
      </c>
      <c r="AZ10" s="6">
        <v>0</v>
      </c>
      <c r="BA10" s="6">
        <f t="shared" ref="BA10:BR10" si="12">(0)/1.86</f>
        <v>0</v>
      </c>
      <c r="BB10" s="6">
        <f t="shared" si="12"/>
        <v>0</v>
      </c>
      <c r="BC10" s="6">
        <f t="shared" si="12"/>
        <v>0</v>
      </c>
      <c r="BD10" s="6">
        <f t="shared" si="12"/>
        <v>0</v>
      </c>
      <c r="BE10" s="6">
        <f t="shared" si="12"/>
        <v>0</v>
      </c>
      <c r="BF10" s="6">
        <f t="shared" si="12"/>
        <v>0</v>
      </c>
      <c r="BG10" s="6">
        <f t="shared" si="12"/>
        <v>0</v>
      </c>
      <c r="BH10" s="6">
        <f t="shared" si="12"/>
        <v>0</v>
      </c>
      <c r="BI10" s="6">
        <f t="shared" si="12"/>
        <v>0</v>
      </c>
      <c r="BJ10" s="6">
        <f t="shared" si="12"/>
        <v>0</v>
      </c>
      <c r="BK10" s="6">
        <f t="shared" si="12"/>
        <v>0</v>
      </c>
      <c r="BL10" s="6">
        <f t="shared" si="12"/>
        <v>0</v>
      </c>
      <c r="BM10" s="6">
        <f t="shared" si="12"/>
        <v>0</v>
      </c>
      <c r="BN10" s="6">
        <f t="shared" si="12"/>
        <v>0</v>
      </c>
      <c r="BO10" s="6">
        <f t="shared" si="12"/>
        <v>0</v>
      </c>
      <c r="BP10" s="6">
        <f t="shared" si="12"/>
        <v>0</v>
      </c>
      <c r="BQ10" s="6">
        <f t="shared" si="12"/>
        <v>0</v>
      </c>
      <c r="BR10" s="6">
        <f t="shared" si="12"/>
        <v>0</v>
      </c>
      <c r="BS10" s="6">
        <v>0</v>
      </c>
      <c r="BT10" s="6">
        <f t="shared" ref="BT10:BZ10" si="13">(0)/1.86</f>
        <v>0</v>
      </c>
      <c r="BU10" s="6">
        <f t="shared" si="13"/>
        <v>0</v>
      </c>
      <c r="BV10" s="6">
        <f t="shared" si="13"/>
        <v>0</v>
      </c>
      <c r="BW10" s="6">
        <f t="shared" si="13"/>
        <v>0</v>
      </c>
      <c r="BX10" s="6">
        <f t="shared" si="13"/>
        <v>0</v>
      </c>
      <c r="BY10" s="6">
        <f t="shared" si="13"/>
        <v>0</v>
      </c>
      <c r="BZ10" s="6">
        <f t="shared" si="13"/>
        <v>0</v>
      </c>
      <c r="CA10">
        <f>0</f>
        <v>0</v>
      </c>
      <c r="CB10">
        <v>1.86</v>
      </c>
    </row>
    <row r="11" spans="1:80" x14ac:dyDescent="0.25">
      <c r="A11" s="4" t="s">
        <v>104</v>
      </c>
      <c r="B11" s="5"/>
      <c r="C11" s="5"/>
      <c r="D11" s="5"/>
      <c r="E11" s="5"/>
      <c r="F11" s="5"/>
      <c r="G11" s="5"/>
      <c r="H11" s="5">
        <v>31.344000000000001</v>
      </c>
      <c r="I11" s="5">
        <v>9.3119999999999994</v>
      </c>
      <c r="J11" s="5">
        <v>16.131999999999998</v>
      </c>
      <c r="K11" s="5">
        <v>1409.1519999999996</v>
      </c>
      <c r="L11" s="5"/>
      <c r="M11" s="5">
        <v>6.2519999999999998</v>
      </c>
      <c r="N11" s="5"/>
      <c r="O11" s="5"/>
      <c r="P11" s="5"/>
      <c r="Q11" s="5"/>
      <c r="R11" s="5">
        <v>0.69300000000000006</v>
      </c>
      <c r="S11" s="5"/>
      <c r="T11" s="5"/>
      <c r="U11" s="5">
        <v>51.3</v>
      </c>
      <c r="V11" s="5"/>
      <c r="W11" s="5"/>
      <c r="X11" s="5"/>
      <c r="Y11" s="5">
        <v>8.1440000000000001</v>
      </c>
      <c r="Z11" s="5"/>
      <c r="AA11" s="5"/>
      <c r="AB11" s="5"/>
      <c r="AC11" s="5"/>
      <c r="AD11" s="5">
        <v>301.42999999999995</v>
      </c>
      <c r="AE11" s="5"/>
      <c r="AF11" s="5"/>
      <c r="AG11" s="5"/>
      <c r="AH11" s="5"/>
      <c r="AI11" s="5"/>
      <c r="AJ11" s="5"/>
      <c r="AK11" s="5"/>
      <c r="AL11" s="5"/>
      <c r="AM11" s="5">
        <v>1833.7589999999996</v>
      </c>
      <c r="AP11" t="s">
        <v>104</v>
      </c>
      <c r="AQ11" s="6">
        <f t="shared" ref="AQ11:AV11" si="14">(0)/1833.759</f>
        <v>0</v>
      </c>
      <c r="AR11" s="6">
        <f t="shared" si="14"/>
        <v>0</v>
      </c>
      <c r="AS11" s="6">
        <f t="shared" si="14"/>
        <v>0</v>
      </c>
      <c r="AT11" s="6">
        <f t="shared" si="14"/>
        <v>0</v>
      </c>
      <c r="AU11" s="6">
        <f t="shared" si="14"/>
        <v>0</v>
      </c>
      <c r="AV11" s="6">
        <f t="shared" si="14"/>
        <v>0</v>
      </c>
      <c r="AW11" s="6">
        <v>1.7092758644947352E-2</v>
      </c>
      <c r="AX11" s="6">
        <v>5.0780936862477579E-3</v>
      </c>
      <c r="AY11" s="6">
        <v>8.797230170376806E-3</v>
      </c>
      <c r="AZ11" s="6">
        <v>0.76844994353129281</v>
      </c>
      <c r="BA11" s="6">
        <f>(0)/1833.759</f>
        <v>0</v>
      </c>
      <c r="BB11" s="6">
        <v>3.4093902197617032E-3</v>
      </c>
      <c r="BC11" s="6">
        <f>(0)/1833.759</f>
        <v>0</v>
      </c>
      <c r="BD11" s="6">
        <f>(0)/1833.759</f>
        <v>0</v>
      </c>
      <c r="BE11" s="6">
        <f>(0)/1833.759</f>
        <v>0</v>
      </c>
      <c r="BF11" s="6">
        <f>(0)/1833.759</f>
        <v>0</v>
      </c>
      <c r="BG11" s="6">
        <v>3.7791225564537119E-4</v>
      </c>
      <c r="BH11" s="6">
        <f>(0)/1833.759</f>
        <v>0</v>
      </c>
      <c r="BI11" s="6">
        <f>(0)/1833.759</f>
        <v>0</v>
      </c>
      <c r="BJ11" s="6">
        <v>2.79753228205015E-2</v>
      </c>
      <c r="BK11" s="6">
        <f>(0)/1833.759</f>
        <v>0</v>
      </c>
      <c r="BL11" s="6">
        <f>(0)/1833.759</f>
        <v>0</v>
      </c>
      <c r="BM11" s="6">
        <f>(0)/1833.759</f>
        <v>0</v>
      </c>
      <c r="BN11" s="6">
        <v>4.4411506637458912E-3</v>
      </c>
      <c r="BO11" s="6">
        <f>(0)/1833.759</f>
        <v>0</v>
      </c>
      <c r="BP11" s="6">
        <f>(0)/1833.759</f>
        <v>0</v>
      </c>
      <c r="BQ11" s="6">
        <f>(0)/1833.759</f>
        <v>0</v>
      </c>
      <c r="BR11" s="6">
        <f>(0)/1833.759</f>
        <v>0</v>
      </c>
      <c r="BS11" s="6">
        <v>0.16437819800748082</v>
      </c>
      <c r="BT11" s="6">
        <f t="shared" ref="BT11:BZ11" si="15">(0)/1833.759</f>
        <v>0</v>
      </c>
      <c r="BU11" s="6">
        <f t="shared" si="15"/>
        <v>0</v>
      </c>
      <c r="BV11" s="6">
        <f t="shared" si="15"/>
        <v>0</v>
      </c>
      <c r="BW11" s="6">
        <f t="shared" si="15"/>
        <v>0</v>
      </c>
      <c r="BX11" s="6">
        <f t="shared" si="15"/>
        <v>0</v>
      </c>
      <c r="BY11" s="6">
        <f t="shared" si="15"/>
        <v>0</v>
      </c>
      <c r="BZ11" s="6">
        <f t="shared" si="15"/>
        <v>0</v>
      </c>
      <c r="CA11">
        <f>0</f>
        <v>0</v>
      </c>
      <c r="CB11">
        <v>1833.7589999999996</v>
      </c>
    </row>
    <row r="12" spans="1:80" x14ac:dyDescent="0.25">
      <c r="A12" s="4" t="s">
        <v>148</v>
      </c>
      <c r="B12" s="5"/>
      <c r="C12" s="5"/>
      <c r="D12" s="5"/>
      <c r="E12" s="5"/>
      <c r="F12" s="5"/>
      <c r="G12" s="5"/>
      <c r="H12" s="5"/>
      <c r="I12" s="5"/>
      <c r="J12" s="5"/>
      <c r="K12" s="5">
        <v>56.08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>
        <v>112.16</v>
      </c>
      <c r="AE12" s="5"/>
      <c r="AF12" s="5"/>
      <c r="AG12" s="5">
        <v>21.76</v>
      </c>
      <c r="AH12" s="5"/>
      <c r="AI12" s="5"/>
      <c r="AJ12" s="5"/>
      <c r="AK12" s="5"/>
      <c r="AL12" s="5"/>
      <c r="AM12" s="5">
        <v>190</v>
      </c>
      <c r="AP12" t="s">
        <v>148</v>
      </c>
      <c r="AQ12" s="6">
        <f t="shared" ref="AQ12:AY12" si="16">(0)/190</f>
        <v>0</v>
      </c>
      <c r="AR12" s="6">
        <f t="shared" si="16"/>
        <v>0</v>
      </c>
      <c r="AS12" s="6">
        <f t="shared" si="16"/>
        <v>0</v>
      </c>
      <c r="AT12" s="6">
        <f t="shared" si="16"/>
        <v>0</v>
      </c>
      <c r="AU12" s="6">
        <f t="shared" si="16"/>
        <v>0</v>
      </c>
      <c r="AV12" s="6">
        <f t="shared" si="16"/>
        <v>0</v>
      </c>
      <c r="AW12" s="6">
        <f t="shared" si="16"/>
        <v>0</v>
      </c>
      <c r="AX12" s="6">
        <f t="shared" si="16"/>
        <v>0</v>
      </c>
      <c r="AY12" s="6">
        <f t="shared" si="16"/>
        <v>0</v>
      </c>
      <c r="AZ12" s="6">
        <v>0.29515789473684212</v>
      </c>
      <c r="BA12" s="6">
        <f t="shared" ref="BA12:BR12" si="17">(0)/190</f>
        <v>0</v>
      </c>
      <c r="BB12" s="6">
        <f t="shared" si="17"/>
        <v>0</v>
      </c>
      <c r="BC12" s="6">
        <f t="shared" si="17"/>
        <v>0</v>
      </c>
      <c r="BD12" s="6">
        <f t="shared" si="17"/>
        <v>0</v>
      </c>
      <c r="BE12" s="6">
        <f t="shared" si="17"/>
        <v>0</v>
      </c>
      <c r="BF12" s="6">
        <f t="shared" si="17"/>
        <v>0</v>
      </c>
      <c r="BG12" s="6">
        <f t="shared" si="17"/>
        <v>0</v>
      </c>
      <c r="BH12" s="6">
        <f t="shared" si="17"/>
        <v>0</v>
      </c>
      <c r="BI12" s="6">
        <f t="shared" si="17"/>
        <v>0</v>
      </c>
      <c r="BJ12" s="6">
        <f t="shared" si="17"/>
        <v>0</v>
      </c>
      <c r="BK12" s="6">
        <f t="shared" si="17"/>
        <v>0</v>
      </c>
      <c r="BL12" s="6">
        <f t="shared" si="17"/>
        <v>0</v>
      </c>
      <c r="BM12" s="6">
        <f t="shared" si="17"/>
        <v>0</v>
      </c>
      <c r="BN12" s="6">
        <f t="shared" si="17"/>
        <v>0</v>
      </c>
      <c r="BO12" s="6">
        <f t="shared" si="17"/>
        <v>0</v>
      </c>
      <c r="BP12" s="6">
        <f t="shared" si="17"/>
        <v>0</v>
      </c>
      <c r="BQ12" s="6">
        <f t="shared" si="17"/>
        <v>0</v>
      </c>
      <c r="BR12" s="6">
        <f t="shared" si="17"/>
        <v>0</v>
      </c>
      <c r="BS12" s="6">
        <v>0.59031578947368424</v>
      </c>
      <c r="BT12" s="6">
        <f>(0)/190</f>
        <v>0</v>
      </c>
      <c r="BU12" s="6">
        <f>(0)/190</f>
        <v>0</v>
      </c>
      <c r="BV12" s="6">
        <v>0.1145263157894737</v>
      </c>
      <c r="BW12" s="6">
        <f>(0)/190</f>
        <v>0</v>
      </c>
      <c r="BX12" s="6">
        <f>(0)/190</f>
        <v>0</v>
      </c>
      <c r="BY12" s="6">
        <f>(0)/190</f>
        <v>0</v>
      </c>
      <c r="BZ12" s="6">
        <f>(0)/190</f>
        <v>0</v>
      </c>
      <c r="CA12">
        <f>0</f>
        <v>0</v>
      </c>
      <c r="CB12">
        <v>190</v>
      </c>
    </row>
    <row r="13" spans="1:80" x14ac:dyDescent="0.25">
      <c r="A13" s="4" t="s">
        <v>149</v>
      </c>
      <c r="B13" s="5"/>
      <c r="C13" s="5"/>
      <c r="D13" s="5"/>
      <c r="E13" s="5"/>
      <c r="F13" s="5"/>
      <c r="G13" s="5"/>
      <c r="H13" s="5"/>
      <c r="I13" s="5"/>
      <c r="J13" s="5"/>
      <c r="K13" s="5">
        <v>112.16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v>224.32</v>
      </c>
      <c r="AE13" s="5"/>
      <c r="AF13" s="5"/>
      <c r="AG13" s="5">
        <v>94.010999999999996</v>
      </c>
      <c r="AH13" s="5"/>
      <c r="AI13" s="5"/>
      <c r="AJ13" s="5"/>
      <c r="AK13" s="5"/>
      <c r="AL13" s="5"/>
      <c r="AM13" s="5">
        <v>430.49099999999999</v>
      </c>
      <c r="AP13" t="s">
        <v>149</v>
      </c>
      <c r="AQ13" s="6">
        <f t="shared" ref="AQ13:AY13" si="18">(0)/430.491</f>
        <v>0</v>
      </c>
      <c r="AR13" s="6">
        <f t="shared" si="18"/>
        <v>0</v>
      </c>
      <c r="AS13" s="6">
        <f t="shared" si="18"/>
        <v>0</v>
      </c>
      <c r="AT13" s="6">
        <f t="shared" si="18"/>
        <v>0</v>
      </c>
      <c r="AU13" s="6">
        <f t="shared" si="18"/>
        <v>0</v>
      </c>
      <c r="AV13" s="6">
        <f t="shared" si="18"/>
        <v>0</v>
      </c>
      <c r="AW13" s="6">
        <f t="shared" si="18"/>
        <v>0</v>
      </c>
      <c r="AX13" s="6">
        <f t="shared" si="18"/>
        <v>0</v>
      </c>
      <c r="AY13" s="6">
        <f t="shared" si="18"/>
        <v>0</v>
      </c>
      <c r="AZ13" s="6">
        <v>0.2605397093086731</v>
      </c>
      <c r="BA13" s="6">
        <f t="shared" ref="BA13:BR13" si="19">(0)/430.491</f>
        <v>0</v>
      </c>
      <c r="BB13" s="6">
        <f t="shared" si="19"/>
        <v>0</v>
      </c>
      <c r="BC13" s="6">
        <f t="shared" si="19"/>
        <v>0</v>
      </c>
      <c r="BD13" s="6">
        <f t="shared" si="19"/>
        <v>0</v>
      </c>
      <c r="BE13" s="6">
        <f t="shared" si="19"/>
        <v>0</v>
      </c>
      <c r="BF13" s="6">
        <f t="shared" si="19"/>
        <v>0</v>
      </c>
      <c r="BG13" s="6">
        <f t="shared" si="19"/>
        <v>0</v>
      </c>
      <c r="BH13" s="6">
        <f t="shared" si="19"/>
        <v>0</v>
      </c>
      <c r="BI13" s="6">
        <f t="shared" si="19"/>
        <v>0</v>
      </c>
      <c r="BJ13" s="6">
        <f t="shared" si="19"/>
        <v>0</v>
      </c>
      <c r="BK13" s="6">
        <f t="shared" si="19"/>
        <v>0</v>
      </c>
      <c r="BL13" s="6">
        <f t="shared" si="19"/>
        <v>0</v>
      </c>
      <c r="BM13" s="6">
        <f t="shared" si="19"/>
        <v>0</v>
      </c>
      <c r="BN13" s="6">
        <f t="shared" si="19"/>
        <v>0</v>
      </c>
      <c r="BO13" s="6">
        <f t="shared" si="19"/>
        <v>0</v>
      </c>
      <c r="BP13" s="6">
        <f t="shared" si="19"/>
        <v>0</v>
      </c>
      <c r="BQ13" s="6">
        <f t="shared" si="19"/>
        <v>0</v>
      </c>
      <c r="BR13" s="6">
        <f t="shared" si="19"/>
        <v>0</v>
      </c>
      <c r="BS13" s="6">
        <v>0.52107941861734619</v>
      </c>
      <c r="BT13" s="6">
        <f>(0)/430.491</f>
        <v>0</v>
      </c>
      <c r="BU13" s="6">
        <f>(0)/430.491</f>
        <v>0</v>
      </c>
      <c r="BV13" s="6">
        <v>0.21838087207398063</v>
      </c>
      <c r="BW13" s="6">
        <f>(0)/430.491</f>
        <v>0</v>
      </c>
      <c r="BX13" s="6">
        <f>(0)/430.491</f>
        <v>0</v>
      </c>
      <c r="BY13" s="6">
        <f>(0)/430.491</f>
        <v>0</v>
      </c>
      <c r="BZ13" s="6">
        <f>(0)/430.491</f>
        <v>0</v>
      </c>
      <c r="CA13">
        <f>0</f>
        <v>0</v>
      </c>
      <c r="CB13">
        <v>430.49099999999999</v>
      </c>
    </row>
    <row r="14" spans="1:80" x14ac:dyDescent="0.25">
      <c r="A14" s="4" t="s">
        <v>150</v>
      </c>
      <c r="B14" s="5"/>
      <c r="C14" s="5"/>
      <c r="D14" s="5"/>
      <c r="E14" s="5"/>
      <c r="F14" s="5"/>
      <c r="G14" s="5"/>
      <c r="H14" s="5"/>
      <c r="I14" s="5"/>
      <c r="J14" s="5"/>
      <c r="K14" s="5">
        <v>424.10499999999996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>
        <v>848.20999999999992</v>
      </c>
      <c r="AE14" s="5"/>
      <c r="AF14" s="5"/>
      <c r="AG14" s="5"/>
      <c r="AH14" s="5">
        <v>24</v>
      </c>
      <c r="AI14" s="5"/>
      <c r="AJ14" s="5"/>
      <c r="AK14" s="5"/>
      <c r="AL14" s="5"/>
      <c r="AM14" s="5">
        <v>1296.3149999999998</v>
      </c>
      <c r="AP14" t="s">
        <v>150</v>
      </c>
      <c r="AQ14" s="6">
        <f t="shared" ref="AQ14:AY14" si="20">(0)/1296.315</f>
        <v>0</v>
      </c>
      <c r="AR14" s="6">
        <f t="shared" si="20"/>
        <v>0</v>
      </c>
      <c r="AS14" s="6">
        <f t="shared" si="20"/>
        <v>0</v>
      </c>
      <c r="AT14" s="6">
        <f t="shared" si="20"/>
        <v>0</v>
      </c>
      <c r="AU14" s="6">
        <f t="shared" si="20"/>
        <v>0</v>
      </c>
      <c r="AV14" s="6">
        <f t="shared" si="20"/>
        <v>0</v>
      </c>
      <c r="AW14" s="6">
        <f t="shared" si="20"/>
        <v>0</v>
      </c>
      <c r="AX14" s="6">
        <f t="shared" si="20"/>
        <v>0</v>
      </c>
      <c r="AY14" s="6">
        <f t="shared" si="20"/>
        <v>0</v>
      </c>
      <c r="AZ14" s="6">
        <v>0.32716199380551797</v>
      </c>
      <c r="BA14" s="6">
        <f t="shared" ref="BA14:BR14" si="21">(0)/1296.315</f>
        <v>0</v>
      </c>
      <c r="BB14" s="6">
        <f t="shared" si="21"/>
        <v>0</v>
      </c>
      <c r="BC14" s="6">
        <f t="shared" si="21"/>
        <v>0</v>
      </c>
      <c r="BD14" s="6">
        <f t="shared" si="21"/>
        <v>0</v>
      </c>
      <c r="BE14" s="6">
        <f t="shared" si="21"/>
        <v>0</v>
      </c>
      <c r="BF14" s="6">
        <f t="shared" si="21"/>
        <v>0</v>
      </c>
      <c r="BG14" s="6">
        <f t="shared" si="21"/>
        <v>0</v>
      </c>
      <c r="BH14" s="6">
        <f t="shared" si="21"/>
        <v>0</v>
      </c>
      <c r="BI14" s="6">
        <f t="shared" si="21"/>
        <v>0</v>
      </c>
      <c r="BJ14" s="6">
        <f t="shared" si="21"/>
        <v>0</v>
      </c>
      <c r="BK14" s="6">
        <f t="shared" si="21"/>
        <v>0</v>
      </c>
      <c r="BL14" s="6">
        <f t="shared" si="21"/>
        <v>0</v>
      </c>
      <c r="BM14" s="6">
        <f t="shared" si="21"/>
        <v>0</v>
      </c>
      <c r="BN14" s="6">
        <f t="shared" si="21"/>
        <v>0</v>
      </c>
      <c r="BO14" s="6">
        <f t="shared" si="21"/>
        <v>0</v>
      </c>
      <c r="BP14" s="6">
        <f t="shared" si="21"/>
        <v>0</v>
      </c>
      <c r="BQ14" s="6">
        <f t="shared" si="21"/>
        <v>0</v>
      </c>
      <c r="BR14" s="6">
        <f t="shared" si="21"/>
        <v>0</v>
      </c>
      <c r="BS14" s="6">
        <v>0.65432398761103594</v>
      </c>
      <c r="BT14" s="6">
        <f>(0)/1296.315</f>
        <v>0</v>
      </c>
      <c r="BU14" s="6">
        <f>(0)/1296.315</f>
        <v>0</v>
      </c>
      <c r="BV14" s="6">
        <f>(0)/1296.315</f>
        <v>0</v>
      </c>
      <c r="BW14" s="6">
        <v>1.8514018583446156E-2</v>
      </c>
      <c r="BX14" s="6">
        <f>(0)/1296.315</f>
        <v>0</v>
      </c>
      <c r="BY14" s="6">
        <f>(0)/1296.315</f>
        <v>0</v>
      </c>
      <c r="BZ14" s="6">
        <f>(0)/1296.315</f>
        <v>0</v>
      </c>
      <c r="CA14">
        <f>0</f>
        <v>0</v>
      </c>
      <c r="CB14">
        <v>1296.3149999999998</v>
      </c>
    </row>
    <row r="15" spans="1:80" x14ac:dyDescent="0.25">
      <c r="A15" s="4" t="s">
        <v>123</v>
      </c>
      <c r="B15" s="5"/>
      <c r="C15" s="5"/>
      <c r="D15" s="5"/>
      <c r="E15" s="5"/>
      <c r="F15" s="5"/>
      <c r="G15" s="5"/>
      <c r="H15" s="5"/>
      <c r="I15" s="5"/>
      <c r="J15" s="5">
        <v>3.27</v>
      </c>
      <c r="K15" s="5">
        <v>63.089999999999996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127.77199999999999</v>
      </c>
      <c r="AE15" s="5"/>
      <c r="AF15" s="5"/>
      <c r="AG15" s="5">
        <v>0.68</v>
      </c>
      <c r="AH15" s="5"/>
      <c r="AI15" s="5"/>
      <c r="AJ15" s="5"/>
      <c r="AK15" s="5"/>
      <c r="AL15" s="5"/>
      <c r="AM15" s="5">
        <v>194.81200000000001</v>
      </c>
      <c r="AP15" t="s">
        <v>123</v>
      </c>
      <c r="AQ15" s="6">
        <f t="shared" ref="AQ15:AX15" si="22">(0)/194.812</f>
        <v>0</v>
      </c>
      <c r="AR15" s="6">
        <f t="shared" si="22"/>
        <v>0</v>
      </c>
      <c r="AS15" s="6">
        <f t="shared" si="22"/>
        <v>0</v>
      </c>
      <c r="AT15" s="6">
        <f t="shared" si="22"/>
        <v>0</v>
      </c>
      <c r="AU15" s="6">
        <f t="shared" si="22"/>
        <v>0</v>
      </c>
      <c r="AV15" s="6">
        <f t="shared" si="22"/>
        <v>0</v>
      </c>
      <c r="AW15" s="6">
        <f t="shared" si="22"/>
        <v>0</v>
      </c>
      <c r="AX15" s="6">
        <f t="shared" si="22"/>
        <v>0</v>
      </c>
      <c r="AY15" s="6">
        <v>1.6785413629550539E-2</v>
      </c>
      <c r="AZ15" s="6">
        <v>0.3238506868160072</v>
      </c>
      <c r="BA15" s="6">
        <f t="shared" ref="BA15:BR15" si="23">(0)/194.812</f>
        <v>0</v>
      </c>
      <c r="BB15" s="6">
        <f t="shared" si="23"/>
        <v>0</v>
      </c>
      <c r="BC15" s="6">
        <f t="shared" si="23"/>
        <v>0</v>
      </c>
      <c r="BD15" s="6">
        <f t="shared" si="23"/>
        <v>0</v>
      </c>
      <c r="BE15" s="6">
        <f t="shared" si="23"/>
        <v>0</v>
      </c>
      <c r="BF15" s="6">
        <f t="shared" si="23"/>
        <v>0</v>
      </c>
      <c r="BG15" s="6">
        <f t="shared" si="23"/>
        <v>0</v>
      </c>
      <c r="BH15" s="6">
        <f t="shared" si="23"/>
        <v>0</v>
      </c>
      <c r="BI15" s="6">
        <f t="shared" si="23"/>
        <v>0</v>
      </c>
      <c r="BJ15" s="6">
        <f t="shared" si="23"/>
        <v>0</v>
      </c>
      <c r="BK15" s="6">
        <f t="shared" si="23"/>
        <v>0</v>
      </c>
      <c r="BL15" s="6">
        <f t="shared" si="23"/>
        <v>0</v>
      </c>
      <c r="BM15" s="6">
        <f t="shared" si="23"/>
        <v>0</v>
      </c>
      <c r="BN15" s="6">
        <f t="shared" si="23"/>
        <v>0</v>
      </c>
      <c r="BO15" s="6">
        <f t="shared" si="23"/>
        <v>0</v>
      </c>
      <c r="BP15" s="6">
        <f t="shared" si="23"/>
        <v>0</v>
      </c>
      <c r="BQ15" s="6">
        <f t="shared" si="23"/>
        <v>0</v>
      </c>
      <c r="BR15" s="6">
        <f t="shared" si="23"/>
        <v>0</v>
      </c>
      <c r="BS15" s="6">
        <v>0.65587335482413811</v>
      </c>
      <c r="BT15" s="6">
        <f>(0)/194.812</f>
        <v>0</v>
      </c>
      <c r="BU15" s="6">
        <f>(0)/194.812</f>
        <v>0</v>
      </c>
      <c r="BV15" s="6">
        <v>3.490544730304088E-3</v>
      </c>
      <c r="BW15" s="6">
        <f>(0)/194.812</f>
        <v>0</v>
      </c>
      <c r="BX15" s="6">
        <f>(0)/194.812</f>
        <v>0</v>
      </c>
      <c r="BY15" s="6">
        <f>(0)/194.812</f>
        <v>0</v>
      </c>
      <c r="BZ15" s="6">
        <f>(0)/194.812</f>
        <v>0</v>
      </c>
      <c r="CA15">
        <f>0</f>
        <v>0</v>
      </c>
      <c r="CB15">
        <v>194.81200000000001</v>
      </c>
    </row>
    <row r="16" spans="1:80" x14ac:dyDescent="0.25">
      <c r="A16" s="4" t="s">
        <v>14</v>
      </c>
      <c r="B16" s="5">
        <v>12.09</v>
      </c>
      <c r="C16" s="5"/>
      <c r="D16" s="5"/>
      <c r="E16" s="5"/>
      <c r="F16" s="5"/>
      <c r="G16" s="5"/>
      <c r="H16" s="5"/>
      <c r="I16" s="5"/>
      <c r="J16" s="5">
        <v>5.45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>
        <v>17.54</v>
      </c>
      <c r="AP16" t="s">
        <v>14</v>
      </c>
      <c r="AQ16" s="6">
        <v>0.68928164196123154</v>
      </c>
      <c r="AR16" s="6">
        <f t="shared" ref="AR16:AX16" si="24">(0)/17.54</f>
        <v>0</v>
      </c>
      <c r="AS16" s="6">
        <f t="shared" si="24"/>
        <v>0</v>
      </c>
      <c r="AT16" s="6">
        <f t="shared" si="24"/>
        <v>0</v>
      </c>
      <c r="AU16" s="6">
        <f t="shared" si="24"/>
        <v>0</v>
      </c>
      <c r="AV16" s="6">
        <f t="shared" si="24"/>
        <v>0</v>
      </c>
      <c r="AW16" s="6">
        <f t="shared" si="24"/>
        <v>0</v>
      </c>
      <c r="AX16" s="6">
        <f t="shared" si="24"/>
        <v>0</v>
      </c>
      <c r="AY16" s="6">
        <v>0.31071835803876857</v>
      </c>
      <c r="AZ16" s="6">
        <f t="shared" ref="AZ16:BZ16" si="25">(0)/17.54</f>
        <v>0</v>
      </c>
      <c r="BA16" s="6">
        <f t="shared" si="25"/>
        <v>0</v>
      </c>
      <c r="BB16" s="6">
        <f t="shared" si="25"/>
        <v>0</v>
      </c>
      <c r="BC16" s="6">
        <f t="shared" si="25"/>
        <v>0</v>
      </c>
      <c r="BD16" s="6">
        <f t="shared" si="25"/>
        <v>0</v>
      </c>
      <c r="BE16" s="6">
        <f t="shared" si="25"/>
        <v>0</v>
      </c>
      <c r="BF16" s="6">
        <f t="shared" si="25"/>
        <v>0</v>
      </c>
      <c r="BG16" s="6">
        <f t="shared" si="25"/>
        <v>0</v>
      </c>
      <c r="BH16" s="6">
        <f t="shared" si="25"/>
        <v>0</v>
      </c>
      <c r="BI16" s="6">
        <f t="shared" si="25"/>
        <v>0</v>
      </c>
      <c r="BJ16" s="6">
        <f t="shared" si="25"/>
        <v>0</v>
      </c>
      <c r="BK16" s="6">
        <f t="shared" si="25"/>
        <v>0</v>
      </c>
      <c r="BL16" s="6">
        <f t="shared" si="25"/>
        <v>0</v>
      </c>
      <c r="BM16" s="6">
        <f t="shared" si="25"/>
        <v>0</v>
      </c>
      <c r="BN16" s="6">
        <f t="shared" si="25"/>
        <v>0</v>
      </c>
      <c r="BO16" s="6">
        <f t="shared" si="25"/>
        <v>0</v>
      </c>
      <c r="BP16" s="6">
        <f t="shared" si="25"/>
        <v>0</v>
      </c>
      <c r="BQ16" s="6">
        <f t="shared" si="25"/>
        <v>0</v>
      </c>
      <c r="BR16" s="6">
        <f t="shared" si="25"/>
        <v>0</v>
      </c>
      <c r="BS16" s="6">
        <f t="shared" si="25"/>
        <v>0</v>
      </c>
      <c r="BT16" s="6">
        <f t="shared" si="25"/>
        <v>0</v>
      </c>
      <c r="BU16" s="6">
        <f t="shared" si="25"/>
        <v>0</v>
      </c>
      <c r="BV16" s="6">
        <f t="shared" si="25"/>
        <v>0</v>
      </c>
      <c r="BW16" s="6">
        <f t="shared" si="25"/>
        <v>0</v>
      </c>
      <c r="BX16" s="6">
        <f t="shared" si="25"/>
        <v>0</v>
      </c>
      <c r="BY16" s="6">
        <f t="shared" si="25"/>
        <v>0</v>
      </c>
      <c r="BZ16" s="6">
        <f t="shared" si="25"/>
        <v>0</v>
      </c>
      <c r="CA16">
        <f>0</f>
        <v>0</v>
      </c>
      <c r="CB16">
        <v>17.54</v>
      </c>
    </row>
    <row r="17" spans="1:80" x14ac:dyDescent="0.25">
      <c r="A17" s="4" t="s">
        <v>417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14.282000000000002</v>
      </c>
      <c r="AH17" s="5"/>
      <c r="AI17" s="5"/>
      <c r="AJ17" s="5"/>
      <c r="AK17" s="5"/>
      <c r="AL17" s="5"/>
      <c r="AM17" s="5">
        <v>14.282000000000002</v>
      </c>
      <c r="AP17" t="s">
        <v>417</v>
      </c>
      <c r="AQ17" s="6">
        <f t="shared" ref="AQ17:BU17" si="26">(0)/14.282</f>
        <v>0</v>
      </c>
      <c r="AR17" s="6">
        <f t="shared" si="26"/>
        <v>0</v>
      </c>
      <c r="AS17" s="6">
        <f t="shared" si="26"/>
        <v>0</v>
      </c>
      <c r="AT17" s="6">
        <f t="shared" si="26"/>
        <v>0</v>
      </c>
      <c r="AU17" s="6">
        <f t="shared" si="26"/>
        <v>0</v>
      </c>
      <c r="AV17" s="6">
        <f t="shared" si="26"/>
        <v>0</v>
      </c>
      <c r="AW17" s="6">
        <f t="shared" si="26"/>
        <v>0</v>
      </c>
      <c r="AX17" s="6">
        <f t="shared" si="26"/>
        <v>0</v>
      </c>
      <c r="AY17" s="6">
        <f t="shared" si="26"/>
        <v>0</v>
      </c>
      <c r="AZ17" s="6">
        <f t="shared" si="26"/>
        <v>0</v>
      </c>
      <c r="BA17" s="6">
        <f t="shared" si="26"/>
        <v>0</v>
      </c>
      <c r="BB17" s="6">
        <f t="shared" si="26"/>
        <v>0</v>
      </c>
      <c r="BC17" s="6">
        <f t="shared" si="26"/>
        <v>0</v>
      </c>
      <c r="BD17" s="6">
        <f t="shared" si="26"/>
        <v>0</v>
      </c>
      <c r="BE17" s="6">
        <f t="shared" si="26"/>
        <v>0</v>
      </c>
      <c r="BF17" s="6">
        <f t="shared" si="26"/>
        <v>0</v>
      </c>
      <c r="BG17" s="6">
        <f t="shared" si="26"/>
        <v>0</v>
      </c>
      <c r="BH17" s="6">
        <f t="shared" si="26"/>
        <v>0</v>
      </c>
      <c r="BI17" s="6">
        <f t="shared" si="26"/>
        <v>0</v>
      </c>
      <c r="BJ17" s="6">
        <f t="shared" si="26"/>
        <v>0</v>
      </c>
      <c r="BK17" s="6">
        <f t="shared" si="26"/>
        <v>0</v>
      </c>
      <c r="BL17" s="6">
        <f t="shared" si="26"/>
        <v>0</v>
      </c>
      <c r="BM17" s="6">
        <f t="shared" si="26"/>
        <v>0</v>
      </c>
      <c r="BN17" s="6">
        <f t="shared" si="26"/>
        <v>0</v>
      </c>
      <c r="BO17" s="6">
        <f t="shared" si="26"/>
        <v>0</v>
      </c>
      <c r="BP17" s="6">
        <f t="shared" si="26"/>
        <v>0</v>
      </c>
      <c r="BQ17" s="6">
        <f t="shared" si="26"/>
        <v>0</v>
      </c>
      <c r="BR17" s="6">
        <f t="shared" si="26"/>
        <v>0</v>
      </c>
      <c r="BS17" s="6">
        <f t="shared" si="26"/>
        <v>0</v>
      </c>
      <c r="BT17" s="6">
        <f t="shared" si="26"/>
        <v>0</v>
      </c>
      <c r="BU17" s="6">
        <f t="shared" si="26"/>
        <v>0</v>
      </c>
      <c r="BV17" s="6">
        <v>1</v>
      </c>
      <c r="BW17" s="6">
        <f>(0)/14.282</f>
        <v>0</v>
      </c>
      <c r="BX17" s="6">
        <f>(0)/14.282</f>
        <v>0</v>
      </c>
      <c r="BY17" s="6">
        <f>(0)/14.282</f>
        <v>0</v>
      </c>
      <c r="BZ17" s="6">
        <f>(0)/14.282</f>
        <v>0</v>
      </c>
      <c r="CA17">
        <f>0</f>
        <v>0</v>
      </c>
      <c r="CB17">
        <v>14.282000000000002</v>
      </c>
    </row>
    <row r="18" spans="1:80" x14ac:dyDescent="0.25">
      <c r="A18" s="4" t="s">
        <v>151</v>
      </c>
      <c r="B18" s="5"/>
      <c r="C18" s="5"/>
      <c r="D18" s="5"/>
      <c r="E18" s="5"/>
      <c r="F18" s="5"/>
      <c r="G18" s="5"/>
      <c r="H18" s="5"/>
      <c r="I18" s="5"/>
      <c r="J18" s="5"/>
      <c r="K18" s="5">
        <v>7.01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>
        <v>14.02</v>
      </c>
      <c r="AE18" s="5"/>
      <c r="AF18" s="5"/>
      <c r="AG18" s="5"/>
      <c r="AH18" s="5"/>
      <c r="AI18" s="5"/>
      <c r="AJ18" s="5"/>
      <c r="AK18" s="5"/>
      <c r="AL18" s="5"/>
      <c r="AM18" s="5">
        <v>21.03</v>
      </c>
      <c r="AP18" t="s">
        <v>151</v>
      </c>
      <c r="AQ18" s="6">
        <f t="shared" ref="AQ18:AY18" si="27">(0)/21.03</f>
        <v>0</v>
      </c>
      <c r="AR18" s="6">
        <f t="shared" si="27"/>
        <v>0</v>
      </c>
      <c r="AS18" s="6">
        <f t="shared" si="27"/>
        <v>0</v>
      </c>
      <c r="AT18" s="6">
        <f t="shared" si="27"/>
        <v>0</v>
      </c>
      <c r="AU18" s="6">
        <f t="shared" si="27"/>
        <v>0</v>
      </c>
      <c r="AV18" s="6">
        <f t="shared" si="27"/>
        <v>0</v>
      </c>
      <c r="AW18" s="6">
        <f t="shared" si="27"/>
        <v>0</v>
      </c>
      <c r="AX18" s="6">
        <f t="shared" si="27"/>
        <v>0</v>
      </c>
      <c r="AY18" s="6">
        <f t="shared" si="27"/>
        <v>0</v>
      </c>
      <c r="AZ18" s="6">
        <v>0.33333333333333331</v>
      </c>
      <c r="BA18" s="6">
        <f t="shared" ref="BA18:BR18" si="28">(0)/21.03</f>
        <v>0</v>
      </c>
      <c r="BB18" s="6">
        <f t="shared" si="28"/>
        <v>0</v>
      </c>
      <c r="BC18" s="6">
        <f t="shared" si="28"/>
        <v>0</v>
      </c>
      <c r="BD18" s="6">
        <f t="shared" si="28"/>
        <v>0</v>
      </c>
      <c r="BE18" s="6">
        <f t="shared" si="28"/>
        <v>0</v>
      </c>
      <c r="BF18" s="6">
        <f t="shared" si="28"/>
        <v>0</v>
      </c>
      <c r="BG18" s="6">
        <f t="shared" si="28"/>
        <v>0</v>
      </c>
      <c r="BH18" s="6">
        <f t="shared" si="28"/>
        <v>0</v>
      </c>
      <c r="BI18" s="6">
        <f t="shared" si="28"/>
        <v>0</v>
      </c>
      <c r="BJ18" s="6">
        <f t="shared" si="28"/>
        <v>0</v>
      </c>
      <c r="BK18" s="6">
        <f t="shared" si="28"/>
        <v>0</v>
      </c>
      <c r="BL18" s="6">
        <f t="shared" si="28"/>
        <v>0</v>
      </c>
      <c r="BM18" s="6">
        <f t="shared" si="28"/>
        <v>0</v>
      </c>
      <c r="BN18" s="6">
        <f t="shared" si="28"/>
        <v>0</v>
      </c>
      <c r="BO18" s="6">
        <f t="shared" si="28"/>
        <v>0</v>
      </c>
      <c r="BP18" s="6">
        <f t="shared" si="28"/>
        <v>0</v>
      </c>
      <c r="BQ18" s="6">
        <f t="shared" si="28"/>
        <v>0</v>
      </c>
      <c r="BR18" s="6">
        <f t="shared" si="28"/>
        <v>0</v>
      </c>
      <c r="BS18" s="6">
        <v>0.66666666666666663</v>
      </c>
      <c r="BT18" s="6">
        <f t="shared" ref="BT18:BZ18" si="29">(0)/21.03</f>
        <v>0</v>
      </c>
      <c r="BU18" s="6">
        <f t="shared" si="29"/>
        <v>0</v>
      </c>
      <c r="BV18" s="6">
        <f t="shared" si="29"/>
        <v>0</v>
      </c>
      <c r="BW18" s="6">
        <f t="shared" si="29"/>
        <v>0</v>
      </c>
      <c r="BX18" s="6">
        <f t="shared" si="29"/>
        <v>0</v>
      </c>
      <c r="BY18" s="6">
        <f t="shared" si="29"/>
        <v>0</v>
      </c>
      <c r="BZ18" s="6">
        <f t="shared" si="29"/>
        <v>0</v>
      </c>
      <c r="CA18">
        <f>0</f>
        <v>0</v>
      </c>
      <c r="CB18">
        <v>21.03</v>
      </c>
    </row>
    <row r="19" spans="1:80" x14ac:dyDescent="0.25">
      <c r="A19" s="4" t="s">
        <v>16</v>
      </c>
      <c r="B19" s="5">
        <v>35.339999999999996</v>
      </c>
      <c r="C19" s="5"/>
      <c r="D19" s="5"/>
      <c r="E19" s="5"/>
      <c r="F19" s="5">
        <v>223.64999999999998</v>
      </c>
      <c r="G19" s="5"/>
      <c r="H19" s="5">
        <v>3</v>
      </c>
      <c r="I19" s="5"/>
      <c r="J19" s="5">
        <v>1.377</v>
      </c>
      <c r="K19" s="5"/>
      <c r="L19" s="5"/>
      <c r="M19" s="5"/>
      <c r="N19" s="5"/>
      <c r="O19" s="5"/>
      <c r="P19" s="5"/>
      <c r="Q19" s="5">
        <v>39.872999999999998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>
        <v>1024</v>
      </c>
      <c r="AH19" s="5"/>
      <c r="AI19" s="5"/>
      <c r="AJ19" s="5"/>
      <c r="AK19" s="5"/>
      <c r="AL19" s="5"/>
      <c r="AM19" s="5">
        <v>1327.24</v>
      </c>
      <c r="AP19" t="s">
        <v>16</v>
      </c>
      <c r="AQ19" s="6">
        <v>2.6626683945631533E-2</v>
      </c>
      <c r="AR19" s="6">
        <f>(0)/1327.24</f>
        <v>0</v>
      </c>
      <c r="AS19" s="6">
        <f>(0)/1327.24</f>
        <v>0</v>
      </c>
      <c r="AT19" s="6">
        <f>(0)/1327.24</f>
        <v>0</v>
      </c>
      <c r="AU19" s="6">
        <v>0.16850757963894999</v>
      </c>
      <c r="AV19" s="6">
        <f>(0)/1327.24</f>
        <v>0</v>
      </c>
      <c r="AW19" s="6">
        <v>2.2603297067598925E-3</v>
      </c>
      <c r="AX19" s="6">
        <f>(0)/1327.24</f>
        <v>0</v>
      </c>
      <c r="AY19" s="6">
        <v>1.0374913354027908E-3</v>
      </c>
      <c r="AZ19" s="6">
        <f t="shared" ref="AZ19:BE19" si="30">(0)/1327.24</f>
        <v>0</v>
      </c>
      <c r="BA19" s="6">
        <f t="shared" si="30"/>
        <v>0</v>
      </c>
      <c r="BB19" s="6">
        <f t="shared" si="30"/>
        <v>0</v>
      </c>
      <c r="BC19" s="6">
        <f t="shared" si="30"/>
        <v>0</v>
      </c>
      <c r="BD19" s="6">
        <f t="shared" si="30"/>
        <v>0</v>
      </c>
      <c r="BE19" s="6">
        <f t="shared" si="30"/>
        <v>0</v>
      </c>
      <c r="BF19" s="6">
        <v>3.0042042132545733E-2</v>
      </c>
      <c r="BG19" s="6">
        <f t="shared" ref="BG19:BU19" si="31">(0)/1327.24</f>
        <v>0</v>
      </c>
      <c r="BH19" s="6">
        <f t="shared" si="31"/>
        <v>0</v>
      </c>
      <c r="BI19" s="6">
        <f t="shared" si="31"/>
        <v>0</v>
      </c>
      <c r="BJ19" s="6">
        <f t="shared" si="31"/>
        <v>0</v>
      </c>
      <c r="BK19" s="6">
        <f t="shared" si="31"/>
        <v>0</v>
      </c>
      <c r="BL19" s="6">
        <f t="shared" si="31"/>
        <v>0</v>
      </c>
      <c r="BM19" s="6">
        <f t="shared" si="31"/>
        <v>0</v>
      </c>
      <c r="BN19" s="6">
        <f t="shared" si="31"/>
        <v>0</v>
      </c>
      <c r="BO19" s="6">
        <f t="shared" si="31"/>
        <v>0</v>
      </c>
      <c r="BP19" s="6">
        <f t="shared" si="31"/>
        <v>0</v>
      </c>
      <c r="BQ19" s="6">
        <f t="shared" si="31"/>
        <v>0</v>
      </c>
      <c r="BR19" s="6">
        <f t="shared" si="31"/>
        <v>0</v>
      </c>
      <c r="BS19" s="6">
        <f t="shared" si="31"/>
        <v>0</v>
      </c>
      <c r="BT19" s="6">
        <f t="shared" si="31"/>
        <v>0</v>
      </c>
      <c r="BU19" s="6">
        <f t="shared" si="31"/>
        <v>0</v>
      </c>
      <c r="BV19" s="6">
        <v>0.77152587324071009</v>
      </c>
      <c r="BW19" s="6">
        <f>(0)/1327.24</f>
        <v>0</v>
      </c>
      <c r="BX19" s="6">
        <f>(0)/1327.24</f>
        <v>0</v>
      </c>
      <c r="BY19" s="6">
        <f>(0)/1327.24</f>
        <v>0</v>
      </c>
      <c r="BZ19" s="6">
        <f>(0)/1327.24</f>
        <v>0</v>
      </c>
      <c r="CA19">
        <f>0</f>
        <v>0</v>
      </c>
      <c r="CB19">
        <v>1327.24</v>
      </c>
    </row>
    <row r="20" spans="1:80" x14ac:dyDescent="0.25">
      <c r="A20" s="4" t="s">
        <v>15</v>
      </c>
      <c r="B20" s="5">
        <v>99.51</v>
      </c>
      <c r="C20" s="5"/>
      <c r="D20" s="5"/>
      <c r="E20" s="5"/>
      <c r="F20" s="5"/>
      <c r="G20" s="5"/>
      <c r="H20" s="5"/>
      <c r="I20" s="5"/>
      <c r="J20" s="5">
        <v>10.246</v>
      </c>
      <c r="K20" s="5"/>
      <c r="L20" s="5"/>
      <c r="M20" s="5">
        <v>3.4309999999999996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>
        <v>113.187</v>
      </c>
      <c r="AP20" t="s">
        <v>15</v>
      </c>
      <c r="AQ20" s="6">
        <v>0.87916456836915902</v>
      </c>
      <c r="AR20" s="6">
        <f t="shared" ref="AR20:AX20" si="32">(0)/113.187</f>
        <v>0</v>
      </c>
      <c r="AS20" s="6">
        <f t="shared" si="32"/>
        <v>0</v>
      </c>
      <c r="AT20" s="6">
        <f t="shared" si="32"/>
        <v>0</v>
      </c>
      <c r="AU20" s="6">
        <f t="shared" si="32"/>
        <v>0</v>
      </c>
      <c r="AV20" s="6">
        <f t="shared" si="32"/>
        <v>0</v>
      </c>
      <c r="AW20" s="6">
        <f t="shared" si="32"/>
        <v>0</v>
      </c>
      <c r="AX20" s="6">
        <f t="shared" si="32"/>
        <v>0</v>
      </c>
      <c r="AY20" s="6">
        <v>9.0522763214856833E-2</v>
      </c>
      <c r="AZ20" s="6">
        <f>(0)/113.187</f>
        <v>0</v>
      </c>
      <c r="BA20" s="6">
        <f>(0)/113.187</f>
        <v>0</v>
      </c>
      <c r="BB20" s="6">
        <v>3.0312668415984165E-2</v>
      </c>
      <c r="BC20" s="6">
        <f t="shared" ref="BC20:BZ20" si="33">(0)/113.187</f>
        <v>0</v>
      </c>
      <c r="BD20" s="6">
        <f t="shared" si="33"/>
        <v>0</v>
      </c>
      <c r="BE20" s="6">
        <f t="shared" si="33"/>
        <v>0</v>
      </c>
      <c r="BF20" s="6">
        <f t="shared" si="33"/>
        <v>0</v>
      </c>
      <c r="BG20" s="6">
        <f t="shared" si="33"/>
        <v>0</v>
      </c>
      <c r="BH20" s="6">
        <f t="shared" si="33"/>
        <v>0</v>
      </c>
      <c r="BI20" s="6">
        <f t="shared" si="33"/>
        <v>0</v>
      </c>
      <c r="BJ20" s="6">
        <f t="shared" si="33"/>
        <v>0</v>
      </c>
      <c r="BK20" s="6">
        <f t="shared" si="33"/>
        <v>0</v>
      </c>
      <c r="BL20" s="6">
        <f t="shared" si="33"/>
        <v>0</v>
      </c>
      <c r="BM20" s="6">
        <f t="shared" si="33"/>
        <v>0</v>
      </c>
      <c r="BN20" s="6">
        <f t="shared" si="33"/>
        <v>0</v>
      </c>
      <c r="BO20" s="6">
        <f t="shared" si="33"/>
        <v>0</v>
      </c>
      <c r="BP20" s="6">
        <f t="shared" si="33"/>
        <v>0</v>
      </c>
      <c r="BQ20" s="6">
        <f t="shared" si="33"/>
        <v>0</v>
      </c>
      <c r="BR20" s="6">
        <f t="shared" si="33"/>
        <v>0</v>
      </c>
      <c r="BS20" s="6">
        <f t="shared" si="33"/>
        <v>0</v>
      </c>
      <c r="BT20" s="6">
        <f t="shared" si="33"/>
        <v>0</v>
      </c>
      <c r="BU20" s="6">
        <f t="shared" si="33"/>
        <v>0</v>
      </c>
      <c r="BV20" s="6">
        <f t="shared" si="33"/>
        <v>0</v>
      </c>
      <c r="BW20" s="6">
        <f t="shared" si="33"/>
        <v>0</v>
      </c>
      <c r="BX20" s="6">
        <f t="shared" si="33"/>
        <v>0</v>
      </c>
      <c r="BY20" s="6">
        <f t="shared" si="33"/>
        <v>0</v>
      </c>
      <c r="BZ20" s="6">
        <f t="shared" si="33"/>
        <v>0</v>
      </c>
      <c r="CA20">
        <f>0</f>
        <v>0</v>
      </c>
      <c r="CB20">
        <v>113.187</v>
      </c>
    </row>
    <row r="21" spans="1:80" x14ac:dyDescent="0.25">
      <c r="A21" s="4" t="s">
        <v>124</v>
      </c>
      <c r="B21" s="5"/>
      <c r="C21" s="5"/>
      <c r="D21" s="5"/>
      <c r="E21" s="5"/>
      <c r="F21" s="5"/>
      <c r="G21" s="5"/>
      <c r="H21" s="5"/>
      <c r="I21" s="5"/>
      <c r="J21" s="5">
        <v>3.9239999999999995</v>
      </c>
      <c r="K21" s="5">
        <v>1009.4399999999999</v>
      </c>
      <c r="L21" s="5"/>
      <c r="M21" s="5"/>
      <c r="N21" s="5"/>
      <c r="O21" s="5"/>
      <c r="P21" s="5"/>
      <c r="Q21" s="5"/>
      <c r="R21" s="5">
        <v>2.7720000000000002</v>
      </c>
      <c r="S21" s="5"/>
      <c r="T21" s="5"/>
      <c r="U21" s="5"/>
      <c r="V21" s="5"/>
      <c r="W21" s="5"/>
      <c r="X21" s="5"/>
      <c r="Y21" s="5"/>
      <c r="Z21" s="5">
        <v>10</v>
      </c>
      <c r="AA21" s="5"/>
      <c r="AB21" s="5"/>
      <c r="AC21" s="5"/>
      <c r="AD21" s="5">
        <v>2018.8799999999999</v>
      </c>
      <c r="AE21" s="5"/>
      <c r="AF21" s="5"/>
      <c r="AG21" s="5">
        <v>139.57</v>
      </c>
      <c r="AH21" s="5"/>
      <c r="AI21" s="5"/>
      <c r="AJ21" s="5"/>
      <c r="AK21" s="5"/>
      <c r="AL21" s="5"/>
      <c r="AM21" s="5">
        <v>3184.5859999999998</v>
      </c>
      <c r="AP21" t="s">
        <v>124</v>
      </c>
      <c r="AQ21" s="6">
        <f t="shared" ref="AQ21:AX21" si="34">(0)/3184.586</f>
        <v>0</v>
      </c>
      <c r="AR21" s="6">
        <f t="shared" si="34"/>
        <v>0</v>
      </c>
      <c r="AS21" s="6">
        <f t="shared" si="34"/>
        <v>0</v>
      </c>
      <c r="AT21" s="6">
        <f t="shared" si="34"/>
        <v>0</v>
      </c>
      <c r="AU21" s="6">
        <f t="shared" si="34"/>
        <v>0</v>
      </c>
      <c r="AV21" s="6">
        <f t="shared" si="34"/>
        <v>0</v>
      </c>
      <c r="AW21" s="6">
        <f t="shared" si="34"/>
        <v>0</v>
      </c>
      <c r="AX21" s="6">
        <f t="shared" si="34"/>
        <v>0</v>
      </c>
      <c r="AY21" s="6">
        <v>1.2321852824825582E-3</v>
      </c>
      <c r="AZ21" s="6">
        <v>0.31697683780560487</v>
      </c>
      <c r="BA21" s="6">
        <f t="shared" ref="BA21:BF21" si="35">(0)/3184.586</f>
        <v>0</v>
      </c>
      <c r="BB21" s="6">
        <f t="shared" si="35"/>
        <v>0</v>
      </c>
      <c r="BC21" s="6">
        <f t="shared" si="35"/>
        <v>0</v>
      </c>
      <c r="BD21" s="6">
        <f t="shared" si="35"/>
        <v>0</v>
      </c>
      <c r="BE21" s="6">
        <f t="shared" si="35"/>
        <v>0</v>
      </c>
      <c r="BF21" s="6">
        <f t="shared" si="35"/>
        <v>0</v>
      </c>
      <c r="BG21" s="6">
        <v>8.7044281423079815E-4</v>
      </c>
      <c r="BH21" s="6">
        <f t="shared" ref="BH21:BN21" si="36">(0)/3184.586</f>
        <v>0</v>
      </c>
      <c r="BI21" s="6">
        <f t="shared" si="36"/>
        <v>0</v>
      </c>
      <c r="BJ21" s="6">
        <f t="shared" si="36"/>
        <v>0</v>
      </c>
      <c r="BK21" s="6">
        <f t="shared" si="36"/>
        <v>0</v>
      </c>
      <c r="BL21" s="6">
        <f t="shared" si="36"/>
        <v>0</v>
      </c>
      <c r="BM21" s="6">
        <f t="shared" si="36"/>
        <v>0</v>
      </c>
      <c r="BN21" s="6">
        <f t="shared" si="36"/>
        <v>0</v>
      </c>
      <c r="BO21" s="6">
        <v>3.1401255924631962E-3</v>
      </c>
      <c r="BP21" s="6">
        <f>(0)/3184.586</f>
        <v>0</v>
      </c>
      <c r="BQ21" s="6">
        <f>(0)/3184.586</f>
        <v>0</v>
      </c>
      <c r="BR21" s="6">
        <f>(0)/3184.586</f>
        <v>0</v>
      </c>
      <c r="BS21" s="6">
        <v>0.63395367561120974</v>
      </c>
      <c r="BT21" s="6">
        <f>(0)/3184.586</f>
        <v>0</v>
      </c>
      <c r="BU21" s="6">
        <f>(0)/3184.586</f>
        <v>0</v>
      </c>
      <c r="BV21" s="6">
        <v>4.3826732894008832E-2</v>
      </c>
      <c r="BW21" s="6">
        <f>(0)/3184.586</f>
        <v>0</v>
      </c>
      <c r="BX21" s="6">
        <f>(0)/3184.586</f>
        <v>0</v>
      </c>
      <c r="BY21" s="6">
        <f>(0)/3184.586</f>
        <v>0</v>
      </c>
      <c r="BZ21" s="6">
        <f>(0)/3184.586</f>
        <v>0</v>
      </c>
      <c r="CA21">
        <f>0</f>
        <v>0</v>
      </c>
      <c r="CB21">
        <v>3184.5859999999998</v>
      </c>
    </row>
    <row r="22" spans="1:80" x14ac:dyDescent="0.25">
      <c r="A22" s="4" t="s">
        <v>120</v>
      </c>
      <c r="B22" s="5"/>
      <c r="C22" s="5"/>
      <c r="D22" s="5"/>
      <c r="E22" s="5"/>
      <c r="F22" s="5"/>
      <c r="G22" s="5"/>
      <c r="H22" s="5"/>
      <c r="I22" s="5"/>
      <c r="J22" s="5">
        <v>26.945</v>
      </c>
      <c r="K22" s="5">
        <v>988.40999999999985</v>
      </c>
      <c r="L22" s="5">
        <v>64.063999999999993</v>
      </c>
      <c r="M22" s="5"/>
      <c r="N22" s="5"/>
      <c r="O22" s="5"/>
      <c r="P22" s="5"/>
      <c r="Q22" s="5"/>
      <c r="R22" s="5">
        <v>2.7720000000000002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>
        <v>1976.8199999999997</v>
      </c>
      <c r="AE22" s="5"/>
      <c r="AF22" s="5"/>
      <c r="AG22" s="5">
        <v>4.08</v>
      </c>
      <c r="AH22" s="5"/>
      <c r="AI22" s="5"/>
      <c r="AJ22" s="5"/>
      <c r="AK22" s="5"/>
      <c r="AL22" s="5"/>
      <c r="AM22" s="5">
        <v>3063.0909999999994</v>
      </c>
      <c r="AP22" t="s">
        <v>120</v>
      </c>
      <c r="AQ22" s="6">
        <f t="shared" ref="AQ22:AX22" si="37">(0)/3063.091</f>
        <v>0</v>
      </c>
      <c r="AR22" s="6">
        <f t="shared" si="37"/>
        <v>0</v>
      </c>
      <c r="AS22" s="6">
        <f t="shared" si="37"/>
        <v>0</v>
      </c>
      <c r="AT22" s="6">
        <f t="shared" si="37"/>
        <v>0</v>
      </c>
      <c r="AU22" s="6">
        <f t="shared" si="37"/>
        <v>0</v>
      </c>
      <c r="AV22" s="6">
        <f t="shared" si="37"/>
        <v>0</v>
      </c>
      <c r="AW22" s="6">
        <f t="shared" si="37"/>
        <v>0</v>
      </c>
      <c r="AX22" s="6">
        <f t="shared" si="37"/>
        <v>0</v>
      </c>
      <c r="AY22" s="6">
        <v>8.7966697691971955E-3</v>
      </c>
      <c r="AZ22" s="6">
        <v>0.32268385105111147</v>
      </c>
      <c r="BA22" s="6">
        <v>2.0914821009235442E-2</v>
      </c>
      <c r="BB22" s="6">
        <f>(0)/3063.091</f>
        <v>0</v>
      </c>
      <c r="BC22" s="6">
        <f>(0)/3063.091</f>
        <v>0</v>
      </c>
      <c r="BD22" s="6">
        <f>(0)/3063.091</f>
        <v>0</v>
      </c>
      <c r="BE22" s="6">
        <f>(0)/3063.091</f>
        <v>0</v>
      </c>
      <c r="BF22" s="6">
        <f>(0)/3063.091</f>
        <v>0</v>
      </c>
      <c r="BG22" s="6">
        <v>9.0496821674576459E-4</v>
      </c>
      <c r="BH22" s="6">
        <f t="shared" ref="BH22:BR22" si="38">(0)/3063.091</f>
        <v>0</v>
      </c>
      <c r="BI22" s="6">
        <f t="shared" si="38"/>
        <v>0</v>
      </c>
      <c r="BJ22" s="6">
        <f t="shared" si="38"/>
        <v>0</v>
      </c>
      <c r="BK22" s="6">
        <f t="shared" si="38"/>
        <v>0</v>
      </c>
      <c r="BL22" s="6">
        <f t="shared" si="38"/>
        <v>0</v>
      </c>
      <c r="BM22" s="6">
        <f t="shared" si="38"/>
        <v>0</v>
      </c>
      <c r="BN22" s="6">
        <f t="shared" si="38"/>
        <v>0</v>
      </c>
      <c r="BO22" s="6">
        <f t="shared" si="38"/>
        <v>0</v>
      </c>
      <c r="BP22" s="6">
        <f t="shared" si="38"/>
        <v>0</v>
      </c>
      <c r="BQ22" s="6">
        <f t="shared" si="38"/>
        <v>0</v>
      </c>
      <c r="BR22" s="6">
        <f t="shared" si="38"/>
        <v>0</v>
      </c>
      <c r="BS22" s="6">
        <v>0.64536770210222294</v>
      </c>
      <c r="BT22" s="6">
        <f>(0)/3063.091</f>
        <v>0</v>
      </c>
      <c r="BU22" s="6">
        <f>(0)/3063.091</f>
        <v>0</v>
      </c>
      <c r="BV22" s="6">
        <v>1.3319878514872724E-3</v>
      </c>
      <c r="BW22" s="6">
        <f>(0)/3063.091</f>
        <v>0</v>
      </c>
      <c r="BX22" s="6">
        <f>(0)/3063.091</f>
        <v>0</v>
      </c>
      <c r="BY22" s="6">
        <f>(0)/3063.091</f>
        <v>0</v>
      </c>
      <c r="BZ22" s="6">
        <f>(0)/3063.091</f>
        <v>0</v>
      </c>
      <c r="CA22">
        <f>0</f>
        <v>0</v>
      </c>
      <c r="CB22">
        <v>3063.0909999999994</v>
      </c>
    </row>
    <row r="23" spans="1:80" x14ac:dyDescent="0.25">
      <c r="A23" s="4" t="s">
        <v>152</v>
      </c>
      <c r="B23" s="5"/>
      <c r="C23" s="5"/>
      <c r="D23" s="5"/>
      <c r="E23" s="5"/>
      <c r="F23" s="5"/>
      <c r="G23" s="5"/>
      <c r="H23" s="5"/>
      <c r="I23" s="5"/>
      <c r="J23" s="5"/>
      <c r="K23" s="5">
        <v>31.544999999999998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>
        <v>63.089999999999996</v>
      </c>
      <c r="AE23" s="5"/>
      <c r="AF23" s="5"/>
      <c r="AG23" s="5"/>
      <c r="AH23" s="5"/>
      <c r="AI23" s="5"/>
      <c r="AJ23" s="5"/>
      <c r="AK23" s="5"/>
      <c r="AL23" s="5"/>
      <c r="AM23" s="5">
        <v>94.634999999999991</v>
      </c>
      <c r="AP23" t="s">
        <v>152</v>
      </c>
      <c r="AQ23" s="6">
        <f t="shared" ref="AQ23:AY23" si="39">(0)/94.635</f>
        <v>0</v>
      </c>
      <c r="AR23" s="6">
        <f t="shared" si="39"/>
        <v>0</v>
      </c>
      <c r="AS23" s="6">
        <f t="shared" si="39"/>
        <v>0</v>
      </c>
      <c r="AT23" s="6">
        <f t="shared" si="39"/>
        <v>0</v>
      </c>
      <c r="AU23" s="6">
        <f t="shared" si="39"/>
        <v>0</v>
      </c>
      <c r="AV23" s="6">
        <f t="shared" si="39"/>
        <v>0</v>
      </c>
      <c r="AW23" s="6">
        <f t="shared" si="39"/>
        <v>0</v>
      </c>
      <c r="AX23" s="6">
        <f t="shared" si="39"/>
        <v>0</v>
      </c>
      <c r="AY23" s="6">
        <f t="shared" si="39"/>
        <v>0</v>
      </c>
      <c r="AZ23" s="6">
        <v>0.33333333333333337</v>
      </c>
      <c r="BA23" s="6">
        <f t="shared" ref="BA23:BR23" si="40">(0)/94.635</f>
        <v>0</v>
      </c>
      <c r="BB23" s="6">
        <f t="shared" si="40"/>
        <v>0</v>
      </c>
      <c r="BC23" s="6">
        <f t="shared" si="40"/>
        <v>0</v>
      </c>
      <c r="BD23" s="6">
        <f t="shared" si="40"/>
        <v>0</v>
      </c>
      <c r="BE23" s="6">
        <f t="shared" si="40"/>
        <v>0</v>
      </c>
      <c r="BF23" s="6">
        <f t="shared" si="40"/>
        <v>0</v>
      </c>
      <c r="BG23" s="6">
        <f t="shared" si="40"/>
        <v>0</v>
      </c>
      <c r="BH23" s="6">
        <f t="shared" si="40"/>
        <v>0</v>
      </c>
      <c r="BI23" s="6">
        <f t="shared" si="40"/>
        <v>0</v>
      </c>
      <c r="BJ23" s="6">
        <f t="shared" si="40"/>
        <v>0</v>
      </c>
      <c r="BK23" s="6">
        <f t="shared" si="40"/>
        <v>0</v>
      </c>
      <c r="BL23" s="6">
        <f t="shared" si="40"/>
        <v>0</v>
      </c>
      <c r="BM23" s="6">
        <f t="shared" si="40"/>
        <v>0</v>
      </c>
      <c r="BN23" s="6">
        <f t="shared" si="40"/>
        <v>0</v>
      </c>
      <c r="BO23" s="6">
        <f t="shared" si="40"/>
        <v>0</v>
      </c>
      <c r="BP23" s="6">
        <f t="shared" si="40"/>
        <v>0</v>
      </c>
      <c r="BQ23" s="6">
        <f t="shared" si="40"/>
        <v>0</v>
      </c>
      <c r="BR23" s="6">
        <f t="shared" si="40"/>
        <v>0</v>
      </c>
      <c r="BS23" s="6">
        <v>0.66666666666666674</v>
      </c>
      <c r="BT23" s="6">
        <f t="shared" ref="BT23:BZ23" si="41">(0)/94.635</f>
        <v>0</v>
      </c>
      <c r="BU23" s="6">
        <f t="shared" si="41"/>
        <v>0</v>
      </c>
      <c r="BV23" s="6">
        <f t="shared" si="41"/>
        <v>0</v>
      </c>
      <c r="BW23" s="6">
        <f t="shared" si="41"/>
        <v>0</v>
      </c>
      <c r="BX23" s="6">
        <f t="shared" si="41"/>
        <v>0</v>
      </c>
      <c r="BY23" s="6">
        <f t="shared" si="41"/>
        <v>0</v>
      </c>
      <c r="BZ23" s="6">
        <f t="shared" si="41"/>
        <v>0</v>
      </c>
      <c r="CA23">
        <f>0</f>
        <v>0</v>
      </c>
      <c r="CB23">
        <v>94.634999999999991</v>
      </c>
    </row>
    <row r="24" spans="1:80" x14ac:dyDescent="0.25">
      <c r="A24" s="4" t="s">
        <v>153</v>
      </c>
      <c r="B24" s="5"/>
      <c r="C24" s="5"/>
      <c r="D24" s="5"/>
      <c r="E24" s="5"/>
      <c r="F24" s="5"/>
      <c r="G24" s="5"/>
      <c r="H24" s="5"/>
      <c r="I24" s="5"/>
      <c r="J24" s="5"/>
      <c r="K24" s="5">
        <v>210.29999999999998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>
        <v>420.59999999999997</v>
      </c>
      <c r="AE24" s="5"/>
      <c r="AF24" s="5"/>
      <c r="AG24" s="5"/>
      <c r="AH24" s="5"/>
      <c r="AI24" s="5"/>
      <c r="AJ24" s="5"/>
      <c r="AK24" s="5"/>
      <c r="AL24" s="5"/>
      <c r="AM24" s="5">
        <v>630.9</v>
      </c>
      <c r="AP24" t="s">
        <v>153</v>
      </c>
      <c r="AQ24" s="6">
        <f t="shared" ref="AQ24:AY24" si="42">(0)/630.9</f>
        <v>0</v>
      </c>
      <c r="AR24" s="6">
        <f t="shared" si="42"/>
        <v>0</v>
      </c>
      <c r="AS24" s="6">
        <f t="shared" si="42"/>
        <v>0</v>
      </c>
      <c r="AT24" s="6">
        <f t="shared" si="42"/>
        <v>0</v>
      </c>
      <c r="AU24" s="6">
        <f t="shared" si="42"/>
        <v>0</v>
      </c>
      <c r="AV24" s="6">
        <f t="shared" si="42"/>
        <v>0</v>
      </c>
      <c r="AW24" s="6">
        <f t="shared" si="42"/>
        <v>0</v>
      </c>
      <c r="AX24" s="6">
        <f t="shared" si="42"/>
        <v>0</v>
      </c>
      <c r="AY24" s="6">
        <f t="shared" si="42"/>
        <v>0</v>
      </c>
      <c r="AZ24" s="6">
        <v>0.33333333333333331</v>
      </c>
      <c r="BA24" s="6">
        <f t="shared" ref="BA24:BR24" si="43">(0)/630.9</f>
        <v>0</v>
      </c>
      <c r="BB24" s="6">
        <f t="shared" si="43"/>
        <v>0</v>
      </c>
      <c r="BC24" s="6">
        <f t="shared" si="43"/>
        <v>0</v>
      </c>
      <c r="BD24" s="6">
        <f t="shared" si="43"/>
        <v>0</v>
      </c>
      <c r="BE24" s="6">
        <f t="shared" si="43"/>
        <v>0</v>
      </c>
      <c r="BF24" s="6">
        <f t="shared" si="43"/>
        <v>0</v>
      </c>
      <c r="BG24" s="6">
        <f t="shared" si="43"/>
        <v>0</v>
      </c>
      <c r="BH24" s="6">
        <f t="shared" si="43"/>
        <v>0</v>
      </c>
      <c r="BI24" s="6">
        <f t="shared" si="43"/>
        <v>0</v>
      </c>
      <c r="BJ24" s="6">
        <f t="shared" si="43"/>
        <v>0</v>
      </c>
      <c r="BK24" s="6">
        <f t="shared" si="43"/>
        <v>0</v>
      </c>
      <c r="BL24" s="6">
        <f t="shared" si="43"/>
        <v>0</v>
      </c>
      <c r="BM24" s="6">
        <f t="shared" si="43"/>
        <v>0</v>
      </c>
      <c r="BN24" s="6">
        <f t="shared" si="43"/>
        <v>0</v>
      </c>
      <c r="BO24" s="6">
        <f t="shared" si="43"/>
        <v>0</v>
      </c>
      <c r="BP24" s="6">
        <f t="shared" si="43"/>
        <v>0</v>
      </c>
      <c r="BQ24" s="6">
        <f t="shared" si="43"/>
        <v>0</v>
      </c>
      <c r="BR24" s="6">
        <f t="shared" si="43"/>
        <v>0</v>
      </c>
      <c r="BS24" s="6">
        <v>0.66666666666666663</v>
      </c>
      <c r="BT24" s="6">
        <f t="shared" ref="BT24:BZ24" si="44">(0)/630.9</f>
        <v>0</v>
      </c>
      <c r="BU24" s="6">
        <f t="shared" si="44"/>
        <v>0</v>
      </c>
      <c r="BV24" s="6">
        <f t="shared" si="44"/>
        <v>0</v>
      </c>
      <c r="BW24" s="6">
        <f t="shared" si="44"/>
        <v>0</v>
      </c>
      <c r="BX24" s="6">
        <f t="shared" si="44"/>
        <v>0</v>
      </c>
      <c r="BY24" s="6">
        <f t="shared" si="44"/>
        <v>0</v>
      </c>
      <c r="BZ24" s="6">
        <f t="shared" si="44"/>
        <v>0</v>
      </c>
      <c r="CA24">
        <f>0</f>
        <v>0</v>
      </c>
      <c r="CB24">
        <v>630.9</v>
      </c>
    </row>
    <row r="25" spans="1:80" x14ac:dyDescent="0.25">
      <c r="A25" s="4" t="s">
        <v>17</v>
      </c>
      <c r="B25" s="5">
        <v>12.09</v>
      </c>
      <c r="C25" s="5"/>
      <c r="D25" s="5"/>
      <c r="E25" s="5"/>
      <c r="F25" s="5"/>
      <c r="G25" s="5"/>
      <c r="H25" s="5">
        <v>32</v>
      </c>
      <c r="I25" s="5"/>
      <c r="J25" s="5">
        <v>5.0140000000000002</v>
      </c>
      <c r="K25" s="5">
        <v>21.03</v>
      </c>
      <c r="L25" s="5"/>
      <c r="M25" s="5"/>
      <c r="N25" s="5">
        <v>10.57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v>925</v>
      </c>
      <c r="AA25" s="5"/>
      <c r="AB25" s="5"/>
      <c r="AC25" s="5"/>
      <c r="AD25" s="5">
        <v>42.06</v>
      </c>
      <c r="AE25" s="5"/>
      <c r="AF25" s="5"/>
      <c r="AG25" s="5"/>
      <c r="AH25" s="5"/>
      <c r="AI25" s="5"/>
      <c r="AJ25" s="5"/>
      <c r="AK25" s="5"/>
      <c r="AL25" s="5"/>
      <c r="AM25" s="5">
        <v>1047.7639999999999</v>
      </c>
      <c r="AP25" t="s">
        <v>17</v>
      </c>
      <c r="AQ25" s="6">
        <v>1.1538857987103968E-2</v>
      </c>
      <c r="AR25" s="6">
        <f>(0)/1047.764</f>
        <v>0</v>
      </c>
      <c r="AS25" s="6">
        <f>(0)/1047.764</f>
        <v>0</v>
      </c>
      <c r="AT25" s="6">
        <f>(0)/1047.764</f>
        <v>0</v>
      </c>
      <c r="AU25" s="6">
        <f>(0)/1047.764</f>
        <v>0</v>
      </c>
      <c r="AV25" s="6">
        <f>(0)/1047.764</f>
        <v>0</v>
      </c>
      <c r="AW25" s="6">
        <v>3.0541228749985688E-2</v>
      </c>
      <c r="AX25" s="6">
        <f>(0)/1047.764</f>
        <v>0</v>
      </c>
      <c r="AY25" s="6">
        <v>4.7854287797633828E-3</v>
      </c>
      <c r="AZ25" s="6">
        <v>2.0071313769131221E-2</v>
      </c>
      <c r="BA25" s="6">
        <f>(0)/1047.764</f>
        <v>0</v>
      </c>
      <c r="BB25" s="6">
        <f>(0)/1047.764</f>
        <v>0</v>
      </c>
      <c r="BC25" s="6">
        <v>1.0088149621479647E-2</v>
      </c>
      <c r="BD25" s="6">
        <f t="shared" ref="BD25:BN25" si="45">(0)/1047.764</f>
        <v>0</v>
      </c>
      <c r="BE25" s="6">
        <f t="shared" si="45"/>
        <v>0</v>
      </c>
      <c r="BF25" s="6">
        <f t="shared" si="45"/>
        <v>0</v>
      </c>
      <c r="BG25" s="6">
        <f t="shared" si="45"/>
        <v>0</v>
      </c>
      <c r="BH25" s="6">
        <f t="shared" si="45"/>
        <v>0</v>
      </c>
      <c r="BI25" s="6">
        <f t="shared" si="45"/>
        <v>0</v>
      </c>
      <c r="BJ25" s="6">
        <f t="shared" si="45"/>
        <v>0</v>
      </c>
      <c r="BK25" s="6">
        <f t="shared" si="45"/>
        <v>0</v>
      </c>
      <c r="BL25" s="6">
        <f t="shared" si="45"/>
        <v>0</v>
      </c>
      <c r="BM25" s="6">
        <f t="shared" si="45"/>
        <v>0</v>
      </c>
      <c r="BN25" s="6">
        <f t="shared" si="45"/>
        <v>0</v>
      </c>
      <c r="BO25" s="6">
        <v>0.88283239355427379</v>
      </c>
      <c r="BP25" s="6">
        <f>(0)/1047.764</f>
        <v>0</v>
      </c>
      <c r="BQ25" s="6">
        <f>(0)/1047.764</f>
        <v>0</v>
      </c>
      <c r="BR25" s="6">
        <f>(0)/1047.764</f>
        <v>0</v>
      </c>
      <c r="BS25" s="6">
        <v>4.0142627538262442E-2</v>
      </c>
      <c r="BT25" s="6">
        <f t="shared" ref="BT25:BZ25" si="46">(0)/1047.764</f>
        <v>0</v>
      </c>
      <c r="BU25" s="6">
        <f t="shared" si="46"/>
        <v>0</v>
      </c>
      <c r="BV25" s="6">
        <f t="shared" si="46"/>
        <v>0</v>
      </c>
      <c r="BW25" s="6">
        <f t="shared" si="46"/>
        <v>0</v>
      </c>
      <c r="BX25" s="6">
        <f t="shared" si="46"/>
        <v>0</v>
      </c>
      <c r="BY25" s="6">
        <f t="shared" si="46"/>
        <v>0</v>
      </c>
      <c r="BZ25" s="6">
        <f t="shared" si="46"/>
        <v>0</v>
      </c>
      <c r="CA25">
        <f>0</f>
        <v>0</v>
      </c>
      <c r="CB25">
        <v>1047.7639999999999</v>
      </c>
    </row>
    <row r="26" spans="1:80" x14ac:dyDescent="0.25">
      <c r="A26" s="4" t="s">
        <v>10</v>
      </c>
      <c r="B26" s="5">
        <v>136.85</v>
      </c>
      <c r="C26" s="5"/>
      <c r="D26" s="5"/>
      <c r="E26" s="5"/>
      <c r="F26" s="5"/>
      <c r="G26" s="5"/>
      <c r="H26" s="5"/>
      <c r="I26" s="5"/>
      <c r="J26" s="5">
        <v>39.027999999999999</v>
      </c>
      <c r="K26" s="5">
        <v>87.625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>
        <v>268.35599999999999</v>
      </c>
      <c r="AE26" s="5"/>
      <c r="AF26" s="5"/>
      <c r="AG26" s="5">
        <v>31.28</v>
      </c>
      <c r="AH26" s="5"/>
      <c r="AI26" s="5"/>
      <c r="AJ26" s="5"/>
      <c r="AK26" s="5"/>
      <c r="AL26" s="5"/>
      <c r="AM26" s="5">
        <v>563.1389999999999</v>
      </c>
      <c r="AP26" t="s">
        <v>10</v>
      </c>
      <c r="AQ26" s="6">
        <v>0.24301282631819146</v>
      </c>
      <c r="AR26" s="6">
        <f t="shared" ref="AR26:AX26" si="47">(0)/563.139</f>
        <v>0</v>
      </c>
      <c r="AS26" s="6">
        <f t="shared" si="47"/>
        <v>0</v>
      </c>
      <c r="AT26" s="6">
        <f t="shared" si="47"/>
        <v>0</v>
      </c>
      <c r="AU26" s="6">
        <f t="shared" si="47"/>
        <v>0</v>
      </c>
      <c r="AV26" s="6">
        <f t="shared" si="47"/>
        <v>0</v>
      </c>
      <c r="AW26" s="6">
        <f t="shared" si="47"/>
        <v>0</v>
      </c>
      <c r="AX26" s="6">
        <f t="shared" si="47"/>
        <v>0</v>
      </c>
      <c r="AY26" s="6">
        <v>6.9304381333915796E-2</v>
      </c>
      <c r="AZ26" s="6">
        <v>0.15560101502470974</v>
      </c>
      <c r="BA26" s="6">
        <f t="shared" ref="BA26:BR26" si="48">(0)/563.139</f>
        <v>0</v>
      </c>
      <c r="BB26" s="6">
        <f t="shared" si="48"/>
        <v>0</v>
      </c>
      <c r="BC26" s="6">
        <f t="shared" si="48"/>
        <v>0</v>
      </c>
      <c r="BD26" s="6">
        <f t="shared" si="48"/>
        <v>0</v>
      </c>
      <c r="BE26" s="6">
        <f t="shared" si="48"/>
        <v>0</v>
      </c>
      <c r="BF26" s="6">
        <f t="shared" si="48"/>
        <v>0</v>
      </c>
      <c r="BG26" s="6">
        <f t="shared" si="48"/>
        <v>0</v>
      </c>
      <c r="BH26" s="6">
        <f t="shared" si="48"/>
        <v>0</v>
      </c>
      <c r="BI26" s="6">
        <f t="shared" si="48"/>
        <v>0</v>
      </c>
      <c r="BJ26" s="6">
        <f t="shared" si="48"/>
        <v>0</v>
      </c>
      <c r="BK26" s="6">
        <f t="shared" si="48"/>
        <v>0</v>
      </c>
      <c r="BL26" s="6">
        <f t="shared" si="48"/>
        <v>0</v>
      </c>
      <c r="BM26" s="6">
        <f t="shared" si="48"/>
        <v>0</v>
      </c>
      <c r="BN26" s="6">
        <f t="shared" si="48"/>
        <v>0</v>
      </c>
      <c r="BO26" s="6">
        <f t="shared" si="48"/>
        <v>0</v>
      </c>
      <c r="BP26" s="6">
        <f t="shared" si="48"/>
        <v>0</v>
      </c>
      <c r="BQ26" s="6">
        <f t="shared" si="48"/>
        <v>0</v>
      </c>
      <c r="BR26" s="6">
        <f t="shared" si="48"/>
        <v>0</v>
      </c>
      <c r="BS26" s="6">
        <v>0.4765359884504537</v>
      </c>
      <c r="BT26" s="6">
        <f>(0)/563.139</f>
        <v>0</v>
      </c>
      <c r="BU26" s="6">
        <f>(0)/563.139</f>
        <v>0</v>
      </c>
      <c r="BV26" s="6">
        <v>5.5545788872729478E-2</v>
      </c>
      <c r="BW26" s="6">
        <f>(0)/563.139</f>
        <v>0</v>
      </c>
      <c r="BX26" s="6">
        <f>(0)/563.139</f>
        <v>0</v>
      </c>
      <c r="BY26" s="6">
        <f>(0)/563.139</f>
        <v>0</v>
      </c>
      <c r="BZ26" s="6">
        <f>(0)/563.139</f>
        <v>0</v>
      </c>
      <c r="CA26">
        <f>0</f>
        <v>0</v>
      </c>
      <c r="CB26">
        <v>563.1389999999999</v>
      </c>
    </row>
    <row r="27" spans="1:80" x14ac:dyDescent="0.25">
      <c r="A27" s="4" t="s">
        <v>125</v>
      </c>
      <c r="B27" s="5"/>
      <c r="C27" s="5"/>
      <c r="D27" s="5"/>
      <c r="E27" s="5"/>
      <c r="F27" s="5"/>
      <c r="G27" s="5"/>
      <c r="H27" s="5"/>
      <c r="I27" s="5"/>
      <c r="J27" s="5">
        <v>5.4310000000000009</v>
      </c>
      <c r="K27" s="5">
        <v>10.515000000000001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>
        <v>21.03</v>
      </c>
      <c r="AE27" s="5"/>
      <c r="AF27" s="5"/>
      <c r="AG27" s="5"/>
      <c r="AH27" s="5"/>
      <c r="AI27" s="5"/>
      <c r="AJ27" s="5"/>
      <c r="AK27" s="5"/>
      <c r="AL27" s="5"/>
      <c r="AM27" s="5">
        <v>36.975999999999999</v>
      </c>
      <c r="AP27" t="s">
        <v>125</v>
      </c>
      <c r="AQ27" s="6">
        <f t="shared" ref="AQ27:AX27" si="49">(0)/36.976</f>
        <v>0</v>
      </c>
      <c r="AR27" s="6">
        <f t="shared" si="49"/>
        <v>0</v>
      </c>
      <c r="AS27" s="6">
        <f t="shared" si="49"/>
        <v>0</v>
      </c>
      <c r="AT27" s="6">
        <f t="shared" si="49"/>
        <v>0</v>
      </c>
      <c r="AU27" s="6">
        <f t="shared" si="49"/>
        <v>0</v>
      </c>
      <c r="AV27" s="6">
        <f t="shared" si="49"/>
        <v>0</v>
      </c>
      <c r="AW27" s="6">
        <f t="shared" si="49"/>
        <v>0</v>
      </c>
      <c r="AX27" s="6">
        <f t="shared" si="49"/>
        <v>0</v>
      </c>
      <c r="AY27" s="6">
        <v>0.14687905668541759</v>
      </c>
      <c r="AZ27" s="6">
        <v>0.28437364777152752</v>
      </c>
      <c r="BA27" s="6">
        <f t="shared" ref="BA27:BR27" si="50">(0)/36.976</f>
        <v>0</v>
      </c>
      <c r="BB27" s="6">
        <f t="shared" si="50"/>
        <v>0</v>
      </c>
      <c r="BC27" s="6">
        <f t="shared" si="50"/>
        <v>0</v>
      </c>
      <c r="BD27" s="6">
        <f t="shared" si="50"/>
        <v>0</v>
      </c>
      <c r="BE27" s="6">
        <f t="shared" si="50"/>
        <v>0</v>
      </c>
      <c r="BF27" s="6">
        <f t="shared" si="50"/>
        <v>0</v>
      </c>
      <c r="BG27" s="6">
        <f t="shared" si="50"/>
        <v>0</v>
      </c>
      <c r="BH27" s="6">
        <f t="shared" si="50"/>
        <v>0</v>
      </c>
      <c r="BI27" s="6">
        <f t="shared" si="50"/>
        <v>0</v>
      </c>
      <c r="BJ27" s="6">
        <f t="shared" si="50"/>
        <v>0</v>
      </c>
      <c r="BK27" s="6">
        <f t="shared" si="50"/>
        <v>0</v>
      </c>
      <c r="BL27" s="6">
        <f t="shared" si="50"/>
        <v>0</v>
      </c>
      <c r="BM27" s="6">
        <f t="shared" si="50"/>
        <v>0</v>
      </c>
      <c r="BN27" s="6">
        <f t="shared" si="50"/>
        <v>0</v>
      </c>
      <c r="BO27" s="6">
        <f t="shared" si="50"/>
        <v>0</v>
      </c>
      <c r="BP27" s="6">
        <f t="shared" si="50"/>
        <v>0</v>
      </c>
      <c r="BQ27" s="6">
        <f t="shared" si="50"/>
        <v>0</v>
      </c>
      <c r="BR27" s="6">
        <f t="shared" si="50"/>
        <v>0</v>
      </c>
      <c r="BS27" s="6">
        <v>0.56874729554305503</v>
      </c>
      <c r="BT27" s="6">
        <f t="shared" ref="BT27:BZ27" si="51">(0)/36.976</f>
        <v>0</v>
      </c>
      <c r="BU27" s="6">
        <f t="shared" si="51"/>
        <v>0</v>
      </c>
      <c r="BV27" s="6">
        <f t="shared" si="51"/>
        <v>0</v>
      </c>
      <c r="BW27" s="6">
        <f t="shared" si="51"/>
        <v>0</v>
      </c>
      <c r="BX27" s="6">
        <f t="shared" si="51"/>
        <v>0</v>
      </c>
      <c r="BY27" s="6">
        <f t="shared" si="51"/>
        <v>0</v>
      </c>
      <c r="BZ27" s="6">
        <f t="shared" si="51"/>
        <v>0</v>
      </c>
      <c r="CA27">
        <f>0</f>
        <v>0</v>
      </c>
      <c r="CB27">
        <v>36.975999999999999</v>
      </c>
    </row>
    <row r="28" spans="1:80" x14ac:dyDescent="0.25">
      <c r="A28" s="4" t="s">
        <v>126</v>
      </c>
      <c r="B28" s="5"/>
      <c r="C28" s="5"/>
      <c r="D28" s="5"/>
      <c r="E28" s="5"/>
      <c r="F28" s="5"/>
      <c r="G28" s="5"/>
      <c r="H28" s="5"/>
      <c r="I28" s="5"/>
      <c r="J28" s="5">
        <v>3.9239999999999995</v>
      </c>
      <c r="K28" s="5">
        <v>217.31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434.62</v>
      </c>
      <c r="AE28" s="5"/>
      <c r="AF28" s="5"/>
      <c r="AG28" s="5"/>
      <c r="AH28" s="5"/>
      <c r="AI28" s="5"/>
      <c r="AJ28" s="5"/>
      <c r="AK28" s="5"/>
      <c r="AL28" s="5"/>
      <c r="AM28" s="5">
        <v>655.85400000000004</v>
      </c>
      <c r="AP28" t="s">
        <v>126</v>
      </c>
      <c r="AQ28" s="6">
        <f t="shared" ref="AQ28:AX28" si="52">(0)/655.854</f>
        <v>0</v>
      </c>
      <c r="AR28" s="6">
        <f t="shared" si="52"/>
        <v>0</v>
      </c>
      <c r="AS28" s="6">
        <f t="shared" si="52"/>
        <v>0</v>
      </c>
      <c r="AT28" s="6">
        <f t="shared" si="52"/>
        <v>0</v>
      </c>
      <c r="AU28" s="6">
        <f t="shared" si="52"/>
        <v>0</v>
      </c>
      <c r="AV28" s="6">
        <f t="shared" si="52"/>
        <v>0</v>
      </c>
      <c r="AW28" s="6">
        <f t="shared" si="52"/>
        <v>0</v>
      </c>
      <c r="AX28" s="6">
        <f t="shared" si="52"/>
        <v>0</v>
      </c>
      <c r="AY28" s="6">
        <v>5.9830389080496559E-3</v>
      </c>
      <c r="AZ28" s="6">
        <v>0.33133898703065012</v>
      </c>
      <c r="BA28" s="6">
        <f t="shared" ref="BA28:BR28" si="53">(0)/655.854</f>
        <v>0</v>
      </c>
      <c r="BB28" s="6">
        <f t="shared" si="53"/>
        <v>0</v>
      </c>
      <c r="BC28" s="6">
        <f t="shared" si="53"/>
        <v>0</v>
      </c>
      <c r="BD28" s="6">
        <f t="shared" si="53"/>
        <v>0</v>
      </c>
      <c r="BE28" s="6">
        <f t="shared" si="53"/>
        <v>0</v>
      </c>
      <c r="BF28" s="6">
        <f t="shared" si="53"/>
        <v>0</v>
      </c>
      <c r="BG28" s="6">
        <f t="shared" si="53"/>
        <v>0</v>
      </c>
      <c r="BH28" s="6">
        <f t="shared" si="53"/>
        <v>0</v>
      </c>
      <c r="BI28" s="6">
        <f t="shared" si="53"/>
        <v>0</v>
      </c>
      <c r="BJ28" s="6">
        <f t="shared" si="53"/>
        <v>0</v>
      </c>
      <c r="BK28" s="6">
        <f t="shared" si="53"/>
        <v>0</v>
      </c>
      <c r="BL28" s="6">
        <f t="shared" si="53"/>
        <v>0</v>
      </c>
      <c r="BM28" s="6">
        <f t="shared" si="53"/>
        <v>0</v>
      </c>
      <c r="BN28" s="6">
        <f t="shared" si="53"/>
        <v>0</v>
      </c>
      <c r="BO28" s="6">
        <f t="shared" si="53"/>
        <v>0</v>
      </c>
      <c r="BP28" s="6">
        <f t="shared" si="53"/>
        <v>0</v>
      </c>
      <c r="BQ28" s="6">
        <f t="shared" si="53"/>
        <v>0</v>
      </c>
      <c r="BR28" s="6">
        <f t="shared" si="53"/>
        <v>0</v>
      </c>
      <c r="BS28" s="6">
        <v>0.66267797406130025</v>
      </c>
      <c r="BT28" s="6">
        <f t="shared" ref="BT28:BZ28" si="54">(0)/655.854</f>
        <v>0</v>
      </c>
      <c r="BU28" s="6">
        <f t="shared" si="54"/>
        <v>0</v>
      </c>
      <c r="BV28" s="6">
        <f t="shared" si="54"/>
        <v>0</v>
      </c>
      <c r="BW28" s="6">
        <f t="shared" si="54"/>
        <v>0</v>
      </c>
      <c r="BX28" s="6">
        <f t="shared" si="54"/>
        <v>0</v>
      </c>
      <c r="BY28" s="6">
        <f t="shared" si="54"/>
        <v>0</v>
      </c>
      <c r="BZ28" s="6">
        <f t="shared" si="54"/>
        <v>0</v>
      </c>
      <c r="CA28">
        <f>0</f>
        <v>0</v>
      </c>
      <c r="CB28">
        <v>655.85400000000004</v>
      </c>
    </row>
    <row r="29" spans="1:80" x14ac:dyDescent="0.25">
      <c r="A29" s="4" t="s">
        <v>19</v>
      </c>
      <c r="B29" s="5">
        <v>106.95</v>
      </c>
      <c r="C29" s="5"/>
      <c r="D29" s="5"/>
      <c r="E29" s="5"/>
      <c r="F29" s="5"/>
      <c r="G29" s="5"/>
      <c r="H29" s="5"/>
      <c r="I29" s="5"/>
      <c r="J29" s="5"/>
      <c r="K29" s="5">
        <v>24.535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>
        <v>59.069999999999993</v>
      </c>
      <c r="AE29" s="5"/>
      <c r="AF29" s="5"/>
      <c r="AG29" s="5"/>
      <c r="AH29" s="5"/>
      <c r="AI29" s="5"/>
      <c r="AJ29" s="5"/>
      <c r="AK29" s="5"/>
      <c r="AL29" s="5"/>
      <c r="AM29" s="5">
        <v>190.55500000000001</v>
      </c>
      <c r="AP29" t="s">
        <v>19</v>
      </c>
      <c r="AQ29" s="6">
        <v>0.5612552806276403</v>
      </c>
      <c r="AR29" s="6">
        <f t="shared" ref="AR29:AY29" si="55">(0)/190.555</f>
        <v>0</v>
      </c>
      <c r="AS29" s="6">
        <f t="shared" si="55"/>
        <v>0</v>
      </c>
      <c r="AT29" s="6">
        <f t="shared" si="55"/>
        <v>0</v>
      </c>
      <c r="AU29" s="6">
        <f t="shared" si="55"/>
        <v>0</v>
      </c>
      <c r="AV29" s="6">
        <f t="shared" si="55"/>
        <v>0</v>
      </c>
      <c r="AW29" s="6">
        <f t="shared" si="55"/>
        <v>0</v>
      </c>
      <c r="AX29" s="6">
        <f t="shared" si="55"/>
        <v>0</v>
      </c>
      <c r="AY29" s="6">
        <f t="shared" si="55"/>
        <v>0</v>
      </c>
      <c r="AZ29" s="6">
        <v>0.12875547742121696</v>
      </c>
      <c r="BA29" s="6">
        <f t="shared" ref="BA29:BR29" si="56">(0)/190.555</f>
        <v>0</v>
      </c>
      <c r="BB29" s="6">
        <f t="shared" si="56"/>
        <v>0</v>
      </c>
      <c r="BC29" s="6">
        <f t="shared" si="56"/>
        <v>0</v>
      </c>
      <c r="BD29" s="6">
        <f t="shared" si="56"/>
        <v>0</v>
      </c>
      <c r="BE29" s="6">
        <f t="shared" si="56"/>
        <v>0</v>
      </c>
      <c r="BF29" s="6">
        <f t="shared" si="56"/>
        <v>0</v>
      </c>
      <c r="BG29" s="6">
        <f t="shared" si="56"/>
        <v>0</v>
      </c>
      <c r="BH29" s="6">
        <f t="shared" si="56"/>
        <v>0</v>
      </c>
      <c r="BI29" s="6">
        <f t="shared" si="56"/>
        <v>0</v>
      </c>
      <c r="BJ29" s="6">
        <f t="shared" si="56"/>
        <v>0</v>
      </c>
      <c r="BK29" s="6">
        <f t="shared" si="56"/>
        <v>0</v>
      </c>
      <c r="BL29" s="6">
        <f t="shared" si="56"/>
        <v>0</v>
      </c>
      <c r="BM29" s="6">
        <f t="shared" si="56"/>
        <v>0</v>
      </c>
      <c r="BN29" s="6">
        <f t="shared" si="56"/>
        <v>0</v>
      </c>
      <c r="BO29" s="6">
        <f t="shared" si="56"/>
        <v>0</v>
      </c>
      <c r="BP29" s="6">
        <f t="shared" si="56"/>
        <v>0</v>
      </c>
      <c r="BQ29" s="6">
        <f t="shared" si="56"/>
        <v>0</v>
      </c>
      <c r="BR29" s="6">
        <f t="shared" si="56"/>
        <v>0</v>
      </c>
      <c r="BS29" s="6">
        <v>0.30998924195114269</v>
      </c>
      <c r="BT29" s="6">
        <f t="shared" ref="BT29:BZ29" si="57">(0)/190.555</f>
        <v>0</v>
      </c>
      <c r="BU29" s="6">
        <f t="shared" si="57"/>
        <v>0</v>
      </c>
      <c r="BV29" s="6">
        <f t="shared" si="57"/>
        <v>0</v>
      </c>
      <c r="BW29" s="6">
        <f t="shared" si="57"/>
        <v>0</v>
      </c>
      <c r="BX29" s="6">
        <f t="shared" si="57"/>
        <v>0</v>
      </c>
      <c r="BY29" s="6">
        <f t="shared" si="57"/>
        <v>0</v>
      </c>
      <c r="BZ29" s="6">
        <f t="shared" si="57"/>
        <v>0</v>
      </c>
      <c r="CA29">
        <f>0</f>
        <v>0</v>
      </c>
      <c r="CB29">
        <v>190.55500000000001</v>
      </c>
    </row>
    <row r="30" spans="1:80" x14ac:dyDescent="0.25">
      <c r="A30" s="4" t="s">
        <v>18</v>
      </c>
      <c r="B30" s="5">
        <v>9.3000000000000007</v>
      </c>
      <c r="C30" s="5"/>
      <c r="D30" s="5"/>
      <c r="E30" s="5"/>
      <c r="F30" s="5"/>
      <c r="G30" s="5"/>
      <c r="H30" s="5"/>
      <c r="I30" s="5"/>
      <c r="J30" s="5"/>
      <c r="K30" s="5">
        <v>7.01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>
        <v>14.02</v>
      </c>
      <c r="AE30" s="5"/>
      <c r="AF30" s="5"/>
      <c r="AG30" s="5"/>
      <c r="AH30" s="5"/>
      <c r="AI30" s="5"/>
      <c r="AJ30" s="5"/>
      <c r="AK30" s="5"/>
      <c r="AL30" s="5"/>
      <c r="AM30" s="5">
        <v>30.330000000000002</v>
      </c>
      <c r="AP30" t="s">
        <v>18</v>
      </c>
      <c r="AQ30" s="6">
        <v>0.3066271018793274</v>
      </c>
      <c r="AR30" s="6">
        <f t="shared" ref="AR30:AY30" si="58">(0)/30.33</f>
        <v>0</v>
      </c>
      <c r="AS30" s="6">
        <f t="shared" si="58"/>
        <v>0</v>
      </c>
      <c r="AT30" s="6">
        <f t="shared" si="58"/>
        <v>0</v>
      </c>
      <c r="AU30" s="6">
        <f t="shared" si="58"/>
        <v>0</v>
      </c>
      <c r="AV30" s="6">
        <f t="shared" si="58"/>
        <v>0</v>
      </c>
      <c r="AW30" s="6">
        <f t="shared" si="58"/>
        <v>0</v>
      </c>
      <c r="AX30" s="6">
        <f t="shared" si="58"/>
        <v>0</v>
      </c>
      <c r="AY30" s="6">
        <f t="shared" si="58"/>
        <v>0</v>
      </c>
      <c r="AZ30" s="6">
        <v>0.23112429937355752</v>
      </c>
      <c r="BA30" s="6">
        <f t="shared" ref="BA30:BR30" si="59">(0)/30.33</f>
        <v>0</v>
      </c>
      <c r="BB30" s="6">
        <f t="shared" si="59"/>
        <v>0</v>
      </c>
      <c r="BC30" s="6">
        <f t="shared" si="59"/>
        <v>0</v>
      </c>
      <c r="BD30" s="6">
        <f t="shared" si="59"/>
        <v>0</v>
      </c>
      <c r="BE30" s="6">
        <f t="shared" si="59"/>
        <v>0</v>
      </c>
      <c r="BF30" s="6">
        <f t="shared" si="59"/>
        <v>0</v>
      </c>
      <c r="BG30" s="6">
        <f t="shared" si="59"/>
        <v>0</v>
      </c>
      <c r="BH30" s="6">
        <f t="shared" si="59"/>
        <v>0</v>
      </c>
      <c r="BI30" s="6">
        <f t="shared" si="59"/>
        <v>0</v>
      </c>
      <c r="BJ30" s="6">
        <f t="shared" si="59"/>
        <v>0</v>
      </c>
      <c r="BK30" s="6">
        <f t="shared" si="59"/>
        <v>0</v>
      </c>
      <c r="BL30" s="6">
        <f t="shared" si="59"/>
        <v>0</v>
      </c>
      <c r="BM30" s="6">
        <f t="shared" si="59"/>
        <v>0</v>
      </c>
      <c r="BN30" s="6">
        <f t="shared" si="59"/>
        <v>0</v>
      </c>
      <c r="BO30" s="6">
        <f t="shared" si="59"/>
        <v>0</v>
      </c>
      <c r="BP30" s="6">
        <f t="shared" si="59"/>
        <v>0</v>
      </c>
      <c r="BQ30" s="6">
        <f t="shared" si="59"/>
        <v>0</v>
      </c>
      <c r="BR30" s="6">
        <f t="shared" si="59"/>
        <v>0</v>
      </c>
      <c r="BS30" s="6">
        <v>0.46224859874711505</v>
      </c>
      <c r="BT30" s="6">
        <f t="shared" ref="BT30:BZ30" si="60">(0)/30.33</f>
        <v>0</v>
      </c>
      <c r="BU30" s="6">
        <f t="shared" si="60"/>
        <v>0</v>
      </c>
      <c r="BV30" s="6">
        <f t="shared" si="60"/>
        <v>0</v>
      </c>
      <c r="BW30" s="6">
        <f t="shared" si="60"/>
        <v>0</v>
      </c>
      <c r="BX30" s="6">
        <f t="shared" si="60"/>
        <v>0</v>
      </c>
      <c r="BY30" s="6">
        <f t="shared" si="60"/>
        <v>0</v>
      </c>
      <c r="BZ30" s="6">
        <f t="shared" si="60"/>
        <v>0</v>
      </c>
      <c r="CA30">
        <f>0</f>
        <v>0</v>
      </c>
      <c r="CB30">
        <v>30.330000000000002</v>
      </c>
    </row>
    <row r="31" spans="1:80" x14ac:dyDescent="0.25">
      <c r="A31" s="4" t="s">
        <v>20</v>
      </c>
      <c r="B31" s="5">
        <v>21.39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>
        <v>21.39</v>
      </c>
      <c r="AP31" t="s">
        <v>20</v>
      </c>
      <c r="AQ31" s="6">
        <v>1</v>
      </c>
      <c r="AR31" s="6">
        <f t="shared" ref="AR31:BZ31" si="61">(0)/21.39</f>
        <v>0</v>
      </c>
      <c r="AS31" s="6">
        <f t="shared" si="61"/>
        <v>0</v>
      </c>
      <c r="AT31" s="6">
        <f t="shared" si="61"/>
        <v>0</v>
      </c>
      <c r="AU31" s="6">
        <f t="shared" si="61"/>
        <v>0</v>
      </c>
      <c r="AV31" s="6">
        <f t="shared" si="61"/>
        <v>0</v>
      </c>
      <c r="AW31" s="6">
        <f t="shared" si="61"/>
        <v>0</v>
      </c>
      <c r="AX31" s="6">
        <f t="shared" si="61"/>
        <v>0</v>
      </c>
      <c r="AY31" s="6">
        <f t="shared" si="61"/>
        <v>0</v>
      </c>
      <c r="AZ31" s="6">
        <f t="shared" si="61"/>
        <v>0</v>
      </c>
      <c r="BA31" s="6">
        <f t="shared" si="61"/>
        <v>0</v>
      </c>
      <c r="BB31" s="6">
        <f t="shared" si="61"/>
        <v>0</v>
      </c>
      <c r="BC31" s="6">
        <f t="shared" si="61"/>
        <v>0</v>
      </c>
      <c r="BD31" s="6">
        <f t="shared" si="61"/>
        <v>0</v>
      </c>
      <c r="BE31" s="6">
        <f t="shared" si="61"/>
        <v>0</v>
      </c>
      <c r="BF31" s="6">
        <f t="shared" si="61"/>
        <v>0</v>
      </c>
      <c r="BG31" s="6">
        <f t="shared" si="61"/>
        <v>0</v>
      </c>
      <c r="BH31" s="6">
        <f t="shared" si="61"/>
        <v>0</v>
      </c>
      <c r="BI31" s="6">
        <f t="shared" si="61"/>
        <v>0</v>
      </c>
      <c r="BJ31" s="6">
        <f t="shared" si="61"/>
        <v>0</v>
      </c>
      <c r="BK31" s="6">
        <f t="shared" si="61"/>
        <v>0</v>
      </c>
      <c r="BL31" s="6">
        <f t="shared" si="61"/>
        <v>0</v>
      </c>
      <c r="BM31" s="6">
        <f t="shared" si="61"/>
        <v>0</v>
      </c>
      <c r="BN31" s="6">
        <f t="shared" si="61"/>
        <v>0</v>
      </c>
      <c r="BO31" s="6">
        <f t="shared" si="61"/>
        <v>0</v>
      </c>
      <c r="BP31" s="6">
        <f t="shared" si="61"/>
        <v>0</v>
      </c>
      <c r="BQ31" s="6">
        <f t="shared" si="61"/>
        <v>0</v>
      </c>
      <c r="BR31" s="6">
        <f t="shared" si="61"/>
        <v>0</v>
      </c>
      <c r="BS31" s="6">
        <f t="shared" si="61"/>
        <v>0</v>
      </c>
      <c r="BT31" s="6">
        <f t="shared" si="61"/>
        <v>0</v>
      </c>
      <c r="BU31" s="6">
        <f t="shared" si="61"/>
        <v>0</v>
      </c>
      <c r="BV31" s="6">
        <f t="shared" si="61"/>
        <v>0</v>
      </c>
      <c r="BW31" s="6">
        <f t="shared" si="61"/>
        <v>0</v>
      </c>
      <c r="BX31" s="6">
        <f t="shared" si="61"/>
        <v>0</v>
      </c>
      <c r="BY31" s="6">
        <f t="shared" si="61"/>
        <v>0</v>
      </c>
      <c r="BZ31" s="6">
        <f t="shared" si="61"/>
        <v>0</v>
      </c>
      <c r="CA31">
        <f>0</f>
        <v>0</v>
      </c>
      <c r="CB31">
        <v>21.39</v>
      </c>
    </row>
    <row r="32" spans="1:80" x14ac:dyDescent="0.25">
      <c r="A32" s="4" t="s">
        <v>21</v>
      </c>
      <c r="B32" s="5">
        <v>120.126</v>
      </c>
      <c r="C32" s="5"/>
      <c r="D32" s="5"/>
      <c r="E32" s="5"/>
      <c r="F32" s="5"/>
      <c r="G32" s="5"/>
      <c r="H32" s="5"/>
      <c r="I32" s="5"/>
      <c r="J32" s="5">
        <v>3.5700000000000003</v>
      </c>
      <c r="K32" s="5">
        <v>31.544999999999998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>
        <v>63.089999999999996</v>
      </c>
      <c r="AE32" s="5"/>
      <c r="AF32" s="5"/>
      <c r="AG32" s="5">
        <v>40.220999999999997</v>
      </c>
      <c r="AH32" s="5"/>
      <c r="AI32" s="5"/>
      <c r="AJ32" s="5"/>
      <c r="AK32" s="5"/>
      <c r="AL32" s="5"/>
      <c r="AM32" s="5">
        <v>258.55199999999996</v>
      </c>
      <c r="AP32" t="s">
        <v>21</v>
      </c>
      <c r="AQ32" s="6">
        <v>0.46461060057551296</v>
      </c>
      <c r="AR32" s="6">
        <f t="shared" ref="AR32:AX32" si="62">(0)/258.552</f>
        <v>0</v>
      </c>
      <c r="AS32" s="6">
        <f t="shared" si="62"/>
        <v>0</v>
      </c>
      <c r="AT32" s="6">
        <f t="shared" si="62"/>
        <v>0</v>
      </c>
      <c r="AU32" s="6">
        <f t="shared" si="62"/>
        <v>0</v>
      </c>
      <c r="AV32" s="6">
        <f t="shared" si="62"/>
        <v>0</v>
      </c>
      <c r="AW32" s="6">
        <f t="shared" si="62"/>
        <v>0</v>
      </c>
      <c r="AX32" s="6">
        <f t="shared" si="62"/>
        <v>0</v>
      </c>
      <c r="AY32" s="6">
        <v>1.3807667316439249E-2</v>
      </c>
      <c r="AZ32" s="6">
        <v>0.12200640490114176</v>
      </c>
      <c r="BA32" s="6">
        <f t="shared" ref="BA32:BR32" si="63">(0)/258.552</f>
        <v>0</v>
      </c>
      <c r="BB32" s="6">
        <f t="shared" si="63"/>
        <v>0</v>
      </c>
      <c r="BC32" s="6">
        <f t="shared" si="63"/>
        <v>0</v>
      </c>
      <c r="BD32" s="6">
        <f t="shared" si="63"/>
        <v>0</v>
      </c>
      <c r="BE32" s="6">
        <f t="shared" si="63"/>
        <v>0</v>
      </c>
      <c r="BF32" s="6">
        <f t="shared" si="63"/>
        <v>0</v>
      </c>
      <c r="BG32" s="6">
        <f t="shared" si="63"/>
        <v>0</v>
      </c>
      <c r="BH32" s="6">
        <f t="shared" si="63"/>
        <v>0</v>
      </c>
      <c r="BI32" s="6">
        <f t="shared" si="63"/>
        <v>0</v>
      </c>
      <c r="BJ32" s="6">
        <f t="shared" si="63"/>
        <v>0</v>
      </c>
      <c r="BK32" s="6">
        <f t="shared" si="63"/>
        <v>0</v>
      </c>
      <c r="BL32" s="6">
        <f t="shared" si="63"/>
        <v>0</v>
      </c>
      <c r="BM32" s="6">
        <f t="shared" si="63"/>
        <v>0</v>
      </c>
      <c r="BN32" s="6">
        <f t="shared" si="63"/>
        <v>0</v>
      </c>
      <c r="BO32" s="6">
        <f t="shared" si="63"/>
        <v>0</v>
      </c>
      <c r="BP32" s="6">
        <f t="shared" si="63"/>
        <v>0</v>
      </c>
      <c r="BQ32" s="6">
        <f t="shared" si="63"/>
        <v>0</v>
      </c>
      <c r="BR32" s="6">
        <f t="shared" si="63"/>
        <v>0</v>
      </c>
      <c r="BS32" s="6">
        <v>0.24401280980228351</v>
      </c>
      <c r="BT32" s="6">
        <f>(0)/258.552</f>
        <v>0</v>
      </c>
      <c r="BU32" s="6">
        <f>(0)/258.552</f>
        <v>0</v>
      </c>
      <c r="BV32" s="6">
        <v>0.15556251740462268</v>
      </c>
      <c r="BW32" s="6">
        <f>(0)/258.552</f>
        <v>0</v>
      </c>
      <c r="BX32" s="6">
        <f>(0)/258.552</f>
        <v>0</v>
      </c>
      <c r="BY32" s="6">
        <f>(0)/258.552</f>
        <v>0</v>
      </c>
      <c r="BZ32" s="6">
        <f>(0)/258.552</f>
        <v>0</v>
      </c>
      <c r="CA32">
        <f>0</f>
        <v>0</v>
      </c>
      <c r="CB32">
        <v>258.55199999999996</v>
      </c>
    </row>
    <row r="33" spans="1:80" x14ac:dyDescent="0.25">
      <c r="A33" s="4" t="s">
        <v>80</v>
      </c>
      <c r="B33" s="5"/>
      <c r="C33" s="5"/>
      <c r="D33" s="5"/>
      <c r="E33" s="5"/>
      <c r="F33" s="5"/>
      <c r="G33" s="5">
        <v>4</v>
      </c>
      <c r="H33" s="5"/>
      <c r="I33" s="5"/>
      <c r="J33" s="5"/>
      <c r="K33" s="5"/>
      <c r="L33" s="5"/>
      <c r="M33" s="5"/>
      <c r="N33" s="5"/>
      <c r="O33" s="5">
        <v>59.548000000000002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63.548000000000002</v>
      </c>
      <c r="AP33" t="s">
        <v>80</v>
      </c>
      <c r="AQ33" s="6">
        <f>(0)/63.548</f>
        <v>0</v>
      </c>
      <c r="AR33" s="6">
        <f>(0)/63.548</f>
        <v>0</v>
      </c>
      <c r="AS33" s="6">
        <f>(0)/63.548</f>
        <v>0</v>
      </c>
      <c r="AT33" s="6">
        <f>(0)/63.548</f>
        <v>0</v>
      </c>
      <c r="AU33" s="6">
        <f>(0)/63.548</f>
        <v>0</v>
      </c>
      <c r="AV33" s="6">
        <v>6.2944545855101647E-2</v>
      </c>
      <c r="AW33" s="6">
        <f t="shared" ref="AW33:BC33" si="64">(0)/63.548</f>
        <v>0</v>
      </c>
      <c r="AX33" s="6">
        <f t="shared" si="64"/>
        <v>0</v>
      </c>
      <c r="AY33" s="6">
        <f t="shared" si="64"/>
        <v>0</v>
      </c>
      <c r="AZ33" s="6">
        <f t="shared" si="64"/>
        <v>0</v>
      </c>
      <c r="BA33" s="6">
        <f t="shared" si="64"/>
        <v>0</v>
      </c>
      <c r="BB33" s="6">
        <f t="shared" si="64"/>
        <v>0</v>
      </c>
      <c r="BC33" s="6">
        <f t="shared" si="64"/>
        <v>0</v>
      </c>
      <c r="BD33" s="6">
        <v>0.93705545414489833</v>
      </c>
      <c r="BE33" s="6">
        <f t="shared" ref="BE33:BZ33" si="65">(0)/63.548</f>
        <v>0</v>
      </c>
      <c r="BF33" s="6">
        <f t="shared" si="65"/>
        <v>0</v>
      </c>
      <c r="BG33" s="6">
        <f t="shared" si="65"/>
        <v>0</v>
      </c>
      <c r="BH33" s="6">
        <f t="shared" si="65"/>
        <v>0</v>
      </c>
      <c r="BI33" s="6">
        <f t="shared" si="65"/>
        <v>0</v>
      </c>
      <c r="BJ33" s="6">
        <f t="shared" si="65"/>
        <v>0</v>
      </c>
      <c r="BK33" s="6">
        <f t="shared" si="65"/>
        <v>0</v>
      </c>
      <c r="BL33" s="6">
        <f t="shared" si="65"/>
        <v>0</v>
      </c>
      <c r="BM33" s="6">
        <f t="shared" si="65"/>
        <v>0</v>
      </c>
      <c r="BN33" s="6">
        <f t="shared" si="65"/>
        <v>0</v>
      </c>
      <c r="BO33" s="6">
        <f t="shared" si="65"/>
        <v>0</v>
      </c>
      <c r="BP33" s="6">
        <f t="shared" si="65"/>
        <v>0</v>
      </c>
      <c r="BQ33" s="6">
        <f t="shared" si="65"/>
        <v>0</v>
      </c>
      <c r="BR33" s="6">
        <f t="shared" si="65"/>
        <v>0</v>
      </c>
      <c r="BS33" s="6">
        <f t="shared" si="65"/>
        <v>0</v>
      </c>
      <c r="BT33" s="6">
        <f t="shared" si="65"/>
        <v>0</v>
      </c>
      <c r="BU33" s="6">
        <f t="shared" si="65"/>
        <v>0</v>
      </c>
      <c r="BV33" s="6">
        <f t="shared" si="65"/>
        <v>0</v>
      </c>
      <c r="BW33" s="6">
        <f t="shared" si="65"/>
        <v>0</v>
      </c>
      <c r="BX33" s="6">
        <f t="shared" si="65"/>
        <v>0</v>
      </c>
      <c r="BY33" s="6">
        <f t="shared" si="65"/>
        <v>0</v>
      </c>
      <c r="BZ33" s="6">
        <f t="shared" si="65"/>
        <v>0</v>
      </c>
      <c r="CA33">
        <f>0</f>
        <v>0</v>
      </c>
      <c r="CB33">
        <v>63.548000000000002</v>
      </c>
    </row>
    <row r="34" spans="1:80" x14ac:dyDescent="0.25">
      <c r="A34" s="4" t="s">
        <v>26</v>
      </c>
      <c r="B34" s="5">
        <v>0.93</v>
      </c>
      <c r="C34" s="5"/>
      <c r="D34" s="5"/>
      <c r="E34" s="5"/>
      <c r="F34" s="5">
        <v>11.391999999999999</v>
      </c>
      <c r="G34" s="5"/>
      <c r="H34" s="5">
        <v>12.536000000000001</v>
      </c>
      <c r="I34" s="5"/>
      <c r="J34" s="5"/>
      <c r="K34" s="5"/>
      <c r="L34" s="5"/>
      <c r="M34" s="5">
        <v>35.842999999999996</v>
      </c>
      <c r="N34" s="5">
        <v>1.1659999999999999</v>
      </c>
      <c r="O34" s="5"/>
      <c r="P34" s="5"/>
      <c r="Q34" s="5">
        <v>18.408000000000001</v>
      </c>
      <c r="R34" s="5">
        <v>8.9969999999999999</v>
      </c>
      <c r="S34" s="5">
        <v>50.2</v>
      </c>
      <c r="T34" s="5"/>
      <c r="U34" s="5">
        <v>2.3650000000000002</v>
      </c>
      <c r="V34" s="5"/>
      <c r="W34" s="5">
        <v>14.226000000000001</v>
      </c>
      <c r="X34" s="5">
        <v>13.348000000000001</v>
      </c>
      <c r="Y34" s="5">
        <v>1.304</v>
      </c>
      <c r="Z34" s="5">
        <v>0.91800000000000004</v>
      </c>
      <c r="AA34" s="5">
        <v>5.7039999999999997</v>
      </c>
      <c r="AB34" s="5"/>
      <c r="AC34" s="5"/>
      <c r="AD34" s="5">
        <v>3.3600000000000003</v>
      </c>
      <c r="AE34" s="5"/>
      <c r="AF34" s="5"/>
      <c r="AG34" s="5">
        <v>10.009</v>
      </c>
      <c r="AH34" s="5">
        <v>0</v>
      </c>
      <c r="AI34" s="5"/>
      <c r="AJ34" s="5"/>
      <c r="AK34" s="5"/>
      <c r="AL34" s="5"/>
      <c r="AM34" s="5">
        <v>190.70600000000002</v>
      </c>
      <c r="AP34" t="s">
        <v>26</v>
      </c>
      <c r="AQ34" s="6">
        <v>4.8766163623588142E-3</v>
      </c>
      <c r="AR34" s="6">
        <f>(0)/190.706</f>
        <v>0</v>
      </c>
      <c r="AS34" s="6">
        <f>(0)/190.706</f>
        <v>0</v>
      </c>
      <c r="AT34" s="6">
        <f>(0)/190.706</f>
        <v>0</v>
      </c>
      <c r="AU34" s="6">
        <v>5.9735928602141511E-2</v>
      </c>
      <c r="AV34" s="6">
        <f>(0)/190.706</f>
        <v>0</v>
      </c>
      <c r="AW34" s="6">
        <v>6.5734691095193656E-2</v>
      </c>
      <c r="AX34" s="6">
        <f>(0)/190.706</f>
        <v>0</v>
      </c>
      <c r="AY34" s="6">
        <f>(0)/190.706</f>
        <v>0</v>
      </c>
      <c r="AZ34" s="6">
        <f>(0)/190.706</f>
        <v>0</v>
      </c>
      <c r="BA34" s="6">
        <f>(0)/190.706</f>
        <v>0</v>
      </c>
      <c r="BB34" s="6">
        <v>0.18794898954411499</v>
      </c>
      <c r="BC34" s="6">
        <v>6.114123310226211E-3</v>
      </c>
      <c r="BD34" s="6">
        <f>(0)/190.706</f>
        <v>0</v>
      </c>
      <c r="BE34" s="6">
        <f>(0)/190.706</f>
        <v>0</v>
      </c>
      <c r="BF34" s="6">
        <v>9.6525541933657047E-2</v>
      </c>
      <c r="BG34" s="6">
        <v>4.7177330550690587E-2</v>
      </c>
      <c r="BH34" s="6">
        <v>0.26323241009721771</v>
      </c>
      <c r="BI34" s="6">
        <f>(0)/190.706</f>
        <v>0</v>
      </c>
      <c r="BJ34" s="6">
        <v>1.2401287846213544E-2</v>
      </c>
      <c r="BK34" s="6">
        <f>(0)/190.706</f>
        <v>0</v>
      </c>
      <c r="BL34" s="6">
        <v>7.4596499323566115E-2</v>
      </c>
      <c r="BM34" s="6">
        <v>6.9992553983618755E-2</v>
      </c>
      <c r="BN34" s="6">
        <v>6.8377502543181647E-3</v>
      </c>
      <c r="BO34" s="6">
        <v>4.8136922802638612E-3</v>
      </c>
      <c r="BP34" s="6">
        <v>2.9909913689134055E-2</v>
      </c>
      <c r="BQ34" s="6">
        <f>(0)/190.706</f>
        <v>0</v>
      </c>
      <c r="BR34" s="6">
        <f>(0)/190.706</f>
        <v>0</v>
      </c>
      <c r="BS34" s="6">
        <v>1.7618742986586684E-2</v>
      </c>
      <c r="BT34" s="6">
        <f>(0)/190.706</f>
        <v>0</v>
      </c>
      <c r="BU34" s="6">
        <f>(0)/190.706</f>
        <v>0</v>
      </c>
      <c r="BV34" s="6">
        <v>5.2483928140698244E-2</v>
      </c>
      <c r="BW34" s="6">
        <v>0</v>
      </c>
      <c r="BX34" s="6">
        <f>(0)/190.706</f>
        <v>0</v>
      </c>
      <c r="BY34" s="6">
        <f>(0)/190.706</f>
        <v>0</v>
      </c>
      <c r="BZ34" s="6">
        <f>(0)/190.706</f>
        <v>0</v>
      </c>
      <c r="CA34">
        <f>0</f>
        <v>0</v>
      </c>
      <c r="CB34">
        <v>190.70600000000002</v>
      </c>
    </row>
    <row r="35" spans="1:80" x14ac:dyDescent="0.25">
      <c r="A35" s="4" t="s">
        <v>62</v>
      </c>
      <c r="B35" s="5"/>
      <c r="C35" s="5"/>
      <c r="D35" s="5"/>
      <c r="E35" s="5"/>
      <c r="F35" s="5">
        <v>2.7120000000000002</v>
      </c>
      <c r="G35" s="5"/>
      <c r="H35" s="5">
        <v>4.6020000000000003</v>
      </c>
      <c r="I35" s="5"/>
      <c r="J35" s="5"/>
      <c r="K35" s="5"/>
      <c r="L35" s="5"/>
      <c r="M35" s="5"/>
      <c r="N35" s="5"/>
      <c r="O35" s="5"/>
      <c r="P35" s="5"/>
      <c r="Q35" s="5">
        <v>9.2040000000000006</v>
      </c>
      <c r="R35" s="5"/>
      <c r="S35" s="5">
        <v>1041.6500000000001</v>
      </c>
      <c r="T35" s="5"/>
      <c r="U35" s="5"/>
      <c r="V35" s="5"/>
      <c r="W35" s="5">
        <v>1.274</v>
      </c>
      <c r="X35" s="5">
        <v>32.256</v>
      </c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>
        <v>1091.6980000000001</v>
      </c>
      <c r="AP35" t="s">
        <v>62</v>
      </c>
      <c r="AQ35" s="6">
        <f>(0)/1091.698</f>
        <v>0</v>
      </c>
      <c r="AR35" s="6">
        <f>(0)/1091.698</f>
        <v>0</v>
      </c>
      <c r="AS35" s="6">
        <f>(0)/1091.698</f>
        <v>0</v>
      </c>
      <c r="AT35" s="6">
        <f>(0)/1091.698</f>
        <v>0</v>
      </c>
      <c r="AU35" s="6">
        <v>2.4842035068306438E-3</v>
      </c>
      <c r="AV35" s="6">
        <f>(0)/1091.698</f>
        <v>0</v>
      </c>
      <c r="AW35" s="6">
        <v>4.215451525971468E-3</v>
      </c>
      <c r="AX35" s="6">
        <f t="shared" ref="AX35:BE35" si="66">(0)/1091.698</f>
        <v>0</v>
      </c>
      <c r="AY35" s="6">
        <f t="shared" si="66"/>
        <v>0</v>
      </c>
      <c r="AZ35" s="6">
        <f t="shared" si="66"/>
        <v>0</v>
      </c>
      <c r="BA35" s="6">
        <f t="shared" si="66"/>
        <v>0</v>
      </c>
      <c r="BB35" s="6">
        <f t="shared" si="66"/>
        <v>0</v>
      </c>
      <c r="BC35" s="6">
        <f t="shared" si="66"/>
        <v>0</v>
      </c>
      <c r="BD35" s="6">
        <f t="shared" si="66"/>
        <v>0</v>
      </c>
      <c r="BE35" s="6">
        <f t="shared" si="66"/>
        <v>0</v>
      </c>
      <c r="BF35" s="6">
        <v>8.4309030519429361E-3</v>
      </c>
      <c r="BG35" s="6">
        <f>(0)/1091.698</f>
        <v>0</v>
      </c>
      <c r="BH35" s="6">
        <v>0.9541558196497566</v>
      </c>
      <c r="BI35" s="6">
        <f>(0)/1091.698</f>
        <v>0</v>
      </c>
      <c r="BJ35" s="6">
        <f>(0)/1091.698</f>
        <v>0</v>
      </c>
      <c r="BK35" s="6">
        <f>(0)/1091.698</f>
        <v>0</v>
      </c>
      <c r="BL35" s="6">
        <v>1.1669894054949263E-3</v>
      </c>
      <c r="BM35" s="6">
        <v>2.9546632860003405E-2</v>
      </c>
      <c r="BN35" s="6">
        <f t="shared" ref="BN35:BZ35" si="67">(0)/1091.698</f>
        <v>0</v>
      </c>
      <c r="BO35" s="6">
        <f t="shared" si="67"/>
        <v>0</v>
      </c>
      <c r="BP35" s="6">
        <f t="shared" si="67"/>
        <v>0</v>
      </c>
      <c r="BQ35" s="6">
        <f t="shared" si="67"/>
        <v>0</v>
      </c>
      <c r="BR35" s="6">
        <f t="shared" si="67"/>
        <v>0</v>
      </c>
      <c r="BS35" s="6">
        <f t="shared" si="67"/>
        <v>0</v>
      </c>
      <c r="BT35" s="6">
        <f t="shared" si="67"/>
        <v>0</v>
      </c>
      <c r="BU35" s="6">
        <f t="shared" si="67"/>
        <v>0</v>
      </c>
      <c r="BV35" s="6">
        <f t="shared" si="67"/>
        <v>0</v>
      </c>
      <c r="BW35" s="6">
        <f t="shared" si="67"/>
        <v>0</v>
      </c>
      <c r="BX35" s="6">
        <f t="shared" si="67"/>
        <v>0</v>
      </c>
      <c r="BY35" s="6">
        <f t="shared" si="67"/>
        <v>0</v>
      </c>
      <c r="BZ35" s="6">
        <f t="shared" si="67"/>
        <v>0</v>
      </c>
      <c r="CA35">
        <f>0</f>
        <v>0</v>
      </c>
      <c r="CB35">
        <v>1091.6980000000001</v>
      </c>
    </row>
    <row r="36" spans="1:80" x14ac:dyDescent="0.25">
      <c r="A36" s="4" t="s">
        <v>46</v>
      </c>
      <c r="B36" s="5"/>
      <c r="C36" s="5"/>
      <c r="D36" s="5"/>
      <c r="E36" s="5">
        <v>32.894000000000005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v>627.5</v>
      </c>
      <c r="T36" s="5"/>
      <c r="U36" s="5"/>
      <c r="V36" s="5">
        <v>13</v>
      </c>
      <c r="W36" s="5"/>
      <c r="X36" s="5">
        <v>43.008000000000003</v>
      </c>
      <c r="Y36" s="5">
        <v>1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>
        <v>717.40200000000004</v>
      </c>
      <c r="AP36" t="s">
        <v>46</v>
      </c>
      <c r="AQ36" s="6">
        <f>(0)/717.402</f>
        <v>0</v>
      </c>
      <c r="AR36" s="6">
        <f>(0)/717.402</f>
        <v>0</v>
      </c>
      <c r="AS36" s="6">
        <f>(0)/717.402</f>
        <v>0</v>
      </c>
      <c r="AT36" s="6">
        <v>4.5851558819183673E-2</v>
      </c>
      <c r="AU36" s="6">
        <f t="shared" ref="AU36:BG36" si="68">(0)/717.402</f>
        <v>0</v>
      </c>
      <c r="AV36" s="6">
        <f t="shared" si="68"/>
        <v>0</v>
      </c>
      <c r="AW36" s="6">
        <f t="shared" si="68"/>
        <v>0</v>
      </c>
      <c r="AX36" s="6">
        <f t="shared" si="68"/>
        <v>0</v>
      </c>
      <c r="AY36" s="6">
        <f t="shared" si="68"/>
        <v>0</v>
      </c>
      <c r="AZ36" s="6">
        <f t="shared" si="68"/>
        <v>0</v>
      </c>
      <c r="BA36" s="6">
        <f t="shared" si="68"/>
        <v>0</v>
      </c>
      <c r="BB36" s="6">
        <f t="shared" si="68"/>
        <v>0</v>
      </c>
      <c r="BC36" s="6">
        <f t="shared" si="68"/>
        <v>0</v>
      </c>
      <c r="BD36" s="6">
        <f t="shared" si="68"/>
        <v>0</v>
      </c>
      <c r="BE36" s="6">
        <f t="shared" si="68"/>
        <v>0</v>
      </c>
      <c r="BF36" s="6">
        <f t="shared" si="68"/>
        <v>0</v>
      </c>
      <c r="BG36" s="6">
        <f t="shared" si="68"/>
        <v>0</v>
      </c>
      <c r="BH36" s="6">
        <v>0.87468392895475611</v>
      </c>
      <c r="BI36" s="6">
        <f>(0)/717.402</f>
        <v>0</v>
      </c>
      <c r="BJ36" s="6">
        <f>(0)/717.402</f>
        <v>0</v>
      </c>
      <c r="BK36" s="6">
        <v>1.8120941954441163E-2</v>
      </c>
      <c r="BL36" s="6">
        <f>(0)/717.402</f>
        <v>0</v>
      </c>
      <c r="BM36" s="6">
        <v>5.9949651659738888E-2</v>
      </c>
      <c r="BN36" s="6">
        <v>1.3939186118800894E-3</v>
      </c>
      <c r="BO36" s="6">
        <f t="shared" ref="BO36:BZ36" si="69">(0)/717.402</f>
        <v>0</v>
      </c>
      <c r="BP36" s="6">
        <f t="shared" si="69"/>
        <v>0</v>
      </c>
      <c r="BQ36" s="6">
        <f t="shared" si="69"/>
        <v>0</v>
      </c>
      <c r="BR36" s="6">
        <f t="shared" si="69"/>
        <v>0</v>
      </c>
      <c r="BS36" s="6">
        <f t="shared" si="69"/>
        <v>0</v>
      </c>
      <c r="BT36" s="6">
        <f t="shared" si="69"/>
        <v>0</v>
      </c>
      <c r="BU36" s="6">
        <f t="shared" si="69"/>
        <v>0</v>
      </c>
      <c r="BV36" s="6">
        <f t="shared" si="69"/>
        <v>0</v>
      </c>
      <c r="BW36" s="6">
        <f t="shared" si="69"/>
        <v>0</v>
      </c>
      <c r="BX36" s="6">
        <f t="shared" si="69"/>
        <v>0</v>
      </c>
      <c r="BY36" s="6">
        <f t="shared" si="69"/>
        <v>0</v>
      </c>
      <c r="BZ36" s="6">
        <f t="shared" si="69"/>
        <v>0</v>
      </c>
      <c r="CA36">
        <f>0</f>
        <v>0</v>
      </c>
      <c r="CB36">
        <v>717.40200000000004</v>
      </c>
    </row>
    <row r="37" spans="1:80" x14ac:dyDescent="0.25">
      <c r="A37" s="4" t="s">
        <v>250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v>414.15000000000003</v>
      </c>
      <c r="T37" s="5"/>
      <c r="U37" s="5"/>
      <c r="V37" s="5"/>
      <c r="W37" s="5"/>
      <c r="X37" s="5">
        <v>7.1680000000000001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>
        <v>421.31800000000004</v>
      </c>
      <c r="AP37" t="s">
        <v>250</v>
      </c>
      <c r="AQ37" s="6">
        <f t="shared" ref="AQ37:BG37" si="70">(0)/421.318</f>
        <v>0</v>
      </c>
      <c r="AR37" s="6">
        <f t="shared" si="70"/>
        <v>0</v>
      </c>
      <c r="AS37" s="6">
        <f t="shared" si="70"/>
        <v>0</v>
      </c>
      <c r="AT37" s="6">
        <f t="shared" si="70"/>
        <v>0</v>
      </c>
      <c r="AU37" s="6">
        <f t="shared" si="70"/>
        <v>0</v>
      </c>
      <c r="AV37" s="6">
        <f t="shared" si="70"/>
        <v>0</v>
      </c>
      <c r="AW37" s="6">
        <f t="shared" si="70"/>
        <v>0</v>
      </c>
      <c r="AX37" s="6">
        <f t="shared" si="70"/>
        <v>0</v>
      </c>
      <c r="AY37" s="6">
        <f t="shared" si="70"/>
        <v>0</v>
      </c>
      <c r="AZ37" s="6">
        <f t="shared" si="70"/>
        <v>0</v>
      </c>
      <c r="BA37" s="6">
        <f t="shared" si="70"/>
        <v>0</v>
      </c>
      <c r="BB37" s="6">
        <f t="shared" si="70"/>
        <v>0</v>
      </c>
      <c r="BC37" s="6">
        <f t="shared" si="70"/>
        <v>0</v>
      </c>
      <c r="BD37" s="6">
        <f t="shared" si="70"/>
        <v>0</v>
      </c>
      <c r="BE37" s="6">
        <f t="shared" si="70"/>
        <v>0</v>
      </c>
      <c r="BF37" s="6">
        <f t="shared" si="70"/>
        <v>0</v>
      </c>
      <c r="BG37" s="6">
        <f t="shared" si="70"/>
        <v>0</v>
      </c>
      <c r="BH37" s="6">
        <v>0.98298672261806996</v>
      </c>
      <c r="BI37" s="6">
        <f>(0)/421.318</f>
        <v>0</v>
      </c>
      <c r="BJ37" s="6">
        <f>(0)/421.318</f>
        <v>0</v>
      </c>
      <c r="BK37" s="6">
        <f>(0)/421.318</f>
        <v>0</v>
      </c>
      <c r="BL37" s="6">
        <f>(0)/421.318</f>
        <v>0</v>
      </c>
      <c r="BM37" s="6">
        <v>1.7013277381930036E-2</v>
      </c>
      <c r="BN37" s="6">
        <f t="shared" ref="BN37:BZ37" si="71">(0)/421.318</f>
        <v>0</v>
      </c>
      <c r="BO37" s="6">
        <f t="shared" si="71"/>
        <v>0</v>
      </c>
      <c r="BP37" s="6">
        <f t="shared" si="71"/>
        <v>0</v>
      </c>
      <c r="BQ37" s="6">
        <f t="shared" si="71"/>
        <v>0</v>
      </c>
      <c r="BR37" s="6">
        <f t="shared" si="71"/>
        <v>0</v>
      </c>
      <c r="BS37" s="6">
        <f t="shared" si="71"/>
        <v>0</v>
      </c>
      <c r="BT37" s="6">
        <f t="shared" si="71"/>
        <v>0</v>
      </c>
      <c r="BU37" s="6">
        <f t="shared" si="71"/>
        <v>0</v>
      </c>
      <c r="BV37" s="6">
        <f t="shared" si="71"/>
        <v>0</v>
      </c>
      <c r="BW37" s="6">
        <f t="shared" si="71"/>
        <v>0</v>
      </c>
      <c r="BX37" s="6">
        <f t="shared" si="71"/>
        <v>0</v>
      </c>
      <c r="BY37" s="6">
        <f t="shared" si="71"/>
        <v>0</v>
      </c>
      <c r="BZ37" s="6">
        <f t="shared" si="71"/>
        <v>0</v>
      </c>
      <c r="CA37">
        <f>0</f>
        <v>0</v>
      </c>
      <c r="CB37">
        <v>421.31800000000004</v>
      </c>
    </row>
    <row r="38" spans="1:80" x14ac:dyDescent="0.25">
      <c r="A38" s="4" t="s">
        <v>251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v>200.8</v>
      </c>
      <c r="T38" s="5"/>
      <c r="U38" s="5"/>
      <c r="V38" s="5"/>
      <c r="W38" s="5"/>
      <c r="X38" s="5">
        <v>7.1680000000000001</v>
      </c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>
        <v>207.96800000000002</v>
      </c>
      <c r="AP38" t="s">
        <v>251</v>
      </c>
      <c r="AQ38" s="6">
        <f t="shared" ref="AQ38:BG38" si="72">(0)/207.968</f>
        <v>0</v>
      </c>
      <c r="AR38" s="6">
        <f t="shared" si="72"/>
        <v>0</v>
      </c>
      <c r="AS38" s="6">
        <f t="shared" si="72"/>
        <v>0</v>
      </c>
      <c r="AT38" s="6">
        <f t="shared" si="72"/>
        <v>0</v>
      </c>
      <c r="AU38" s="6">
        <f t="shared" si="72"/>
        <v>0</v>
      </c>
      <c r="AV38" s="6">
        <f t="shared" si="72"/>
        <v>0</v>
      </c>
      <c r="AW38" s="6">
        <f t="shared" si="72"/>
        <v>0</v>
      </c>
      <c r="AX38" s="6">
        <f t="shared" si="72"/>
        <v>0</v>
      </c>
      <c r="AY38" s="6">
        <f t="shared" si="72"/>
        <v>0</v>
      </c>
      <c r="AZ38" s="6">
        <f t="shared" si="72"/>
        <v>0</v>
      </c>
      <c r="BA38" s="6">
        <f t="shared" si="72"/>
        <v>0</v>
      </c>
      <c r="BB38" s="6">
        <f t="shared" si="72"/>
        <v>0</v>
      </c>
      <c r="BC38" s="6">
        <f t="shared" si="72"/>
        <v>0</v>
      </c>
      <c r="BD38" s="6">
        <f t="shared" si="72"/>
        <v>0</v>
      </c>
      <c r="BE38" s="6">
        <f t="shared" si="72"/>
        <v>0</v>
      </c>
      <c r="BF38" s="6">
        <f t="shared" si="72"/>
        <v>0</v>
      </c>
      <c r="BG38" s="6">
        <f t="shared" si="72"/>
        <v>0</v>
      </c>
      <c r="BH38" s="6">
        <v>0.96553315894753033</v>
      </c>
      <c r="BI38" s="6">
        <f>(0)/207.968</f>
        <v>0</v>
      </c>
      <c r="BJ38" s="6">
        <f>(0)/207.968</f>
        <v>0</v>
      </c>
      <c r="BK38" s="6">
        <f>(0)/207.968</f>
        <v>0</v>
      </c>
      <c r="BL38" s="6">
        <f>(0)/207.968</f>
        <v>0</v>
      </c>
      <c r="BM38" s="6">
        <v>3.446684105246961E-2</v>
      </c>
      <c r="BN38" s="6">
        <f t="shared" ref="BN38:BZ38" si="73">(0)/207.968</f>
        <v>0</v>
      </c>
      <c r="BO38" s="6">
        <f t="shared" si="73"/>
        <v>0</v>
      </c>
      <c r="BP38" s="6">
        <f t="shared" si="73"/>
        <v>0</v>
      </c>
      <c r="BQ38" s="6">
        <f t="shared" si="73"/>
        <v>0</v>
      </c>
      <c r="BR38" s="6">
        <f t="shared" si="73"/>
        <v>0</v>
      </c>
      <c r="BS38" s="6">
        <f t="shared" si="73"/>
        <v>0</v>
      </c>
      <c r="BT38" s="6">
        <f t="shared" si="73"/>
        <v>0</v>
      </c>
      <c r="BU38" s="6">
        <f t="shared" si="73"/>
        <v>0</v>
      </c>
      <c r="BV38" s="6">
        <f t="shared" si="73"/>
        <v>0</v>
      </c>
      <c r="BW38" s="6">
        <f t="shared" si="73"/>
        <v>0</v>
      </c>
      <c r="BX38" s="6">
        <f t="shared" si="73"/>
        <v>0</v>
      </c>
      <c r="BY38" s="6">
        <f t="shared" si="73"/>
        <v>0</v>
      </c>
      <c r="BZ38" s="6">
        <f t="shared" si="73"/>
        <v>0</v>
      </c>
      <c r="CA38">
        <f>0</f>
        <v>0</v>
      </c>
      <c r="CB38">
        <v>207.96800000000002</v>
      </c>
    </row>
    <row r="39" spans="1:80" x14ac:dyDescent="0.25">
      <c r="A39" s="4" t="s">
        <v>43</v>
      </c>
      <c r="B39" s="5"/>
      <c r="C39" s="5"/>
      <c r="D39" s="5"/>
      <c r="E39" s="5">
        <v>21</v>
      </c>
      <c r="F39" s="5">
        <v>31.188000000000002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v>62.31</v>
      </c>
      <c r="R39" s="5"/>
      <c r="S39" s="5">
        <v>1016.5500000000001</v>
      </c>
      <c r="T39" s="5"/>
      <c r="U39" s="5"/>
      <c r="V39" s="5"/>
      <c r="W39" s="5">
        <v>1.274</v>
      </c>
      <c r="X39" s="5">
        <v>573.44000000000005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>
        <v>1705.7619999999999</v>
      </c>
      <c r="AP39" t="s">
        <v>43</v>
      </c>
      <c r="AQ39" s="6">
        <f>(0)/1705.762</f>
        <v>0</v>
      </c>
      <c r="AR39" s="6">
        <f>(0)/1705.762</f>
        <v>0</v>
      </c>
      <c r="AS39" s="6">
        <f>(0)/1705.762</f>
        <v>0</v>
      </c>
      <c r="AT39" s="6">
        <v>1.2311213404918154E-2</v>
      </c>
      <c r="AU39" s="6">
        <v>1.8283910651075593E-2</v>
      </c>
      <c r="AV39" s="6">
        <f t="shared" ref="AV39:BE39" si="74">(0)/1705.762</f>
        <v>0</v>
      </c>
      <c r="AW39" s="6">
        <f t="shared" si="74"/>
        <v>0</v>
      </c>
      <c r="AX39" s="6">
        <f t="shared" si="74"/>
        <v>0</v>
      </c>
      <c r="AY39" s="6">
        <f t="shared" si="74"/>
        <v>0</v>
      </c>
      <c r="AZ39" s="6">
        <f t="shared" si="74"/>
        <v>0</v>
      </c>
      <c r="BA39" s="6">
        <f t="shared" si="74"/>
        <v>0</v>
      </c>
      <c r="BB39" s="6">
        <f t="shared" si="74"/>
        <v>0</v>
      </c>
      <c r="BC39" s="6">
        <f t="shared" si="74"/>
        <v>0</v>
      </c>
      <c r="BD39" s="6">
        <f t="shared" si="74"/>
        <v>0</v>
      </c>
      <c r="BE39" s="6">
        <f t="shared" si="74"/>
        <v>0</v>
      </c>
      <c r="BF39" s="6">
        <v>3.6529128917164297E-2</v>
      </c>
      <c r="BG39" s="6">
        <f>(0)/1705.762</f>
        <v>0</v>
      </c>
      <c r="BH39" s="6">
        <v>0.59595066603664526</v>
      </c>
      <c r="BI39" s="6">
        <f>(0)/1705.762</f>
        <v>0</v>
      </c>
      <c r="BJ39" s="6">
        <f>(0)/1705.762</f>
        <v>0</v>
      </c>
      <c r="BK39" s="6">
        <f>(0)/1705.762</f>
        <v>0</v>
      </c>
      <c r="BL39" s="6">
        <v>7.4688027989836805E-4</v>
      </c>
      <c r="BM39" s="6">
        <v>0.33617820071029841</v>
      </c>
      <c r="BN39" s="6">
        <f t="shared" ref="BN39:BZ39" si="75">(0)/1705.762</f>
        <v>0</v>
      </c>
      <c r="BO39" s="6">
        <f t="shared" si="75"/>
        <v>0</v>
      </c>
      <c r="BP39" s="6">
        <f t="shared" si="75"/>
        <v>0</v>
      </c>
      <c r="BQ39" s="6">
        <f t="shared" si="75"/>
        <v>0</v>
      </c>
      <c r="BR39" s="6">
        <f t="shared" si="75"/>
        <v>0</v>
      </c>
      <c r="BS39" s="6">
        <f t="shared" si="75"/>
        <v>0</v>
      </c>
      <c r="BT39" s="6">
        <f t="shared" si="75"/>
        <v>0</v>
      </c>
      <c r="BU39" s="6">
        <f t="shared" si="75"/>
        <v>0</v>
      </c>
      <c r="BV39" s="6">
        <f t="shared" si="75"/>
        <v>0</v>
      </c>
      <c r="BW39" s="6">
        <f t="shared" si="75"/>
        <v>0</v>
      </c>
      <c r="BX39" s="6">
        <f t="shared" si="75"/>
        <v>0</v>
      </c>
      <c r="BY39" s="6">
        <f t="shared" si="75"/>
        <v>0</v>
      </c>
      <c r="BZ39" s="6">
        <f t="shared" si="75"/>
        <v>0</v>
      </c>
      <c r="CA39">
        <f>0</f>
        <v>0</v>
      </c>
      <c r="CB39">
        <v>1705.7619999999999</v>
      </c>
    </row>
    <row r="40" spans="1:80" x14ac:dyDescent="0.25">
      <c r="A40" s="4" t="s">
        <v>252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v>25.1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>
        <v>25.1</v>
      </c>
      <c r="AP40" t="s">
        <v>252</v>
      </c>
      <c r="AQ40" s="6">
        <f t="shared" ref="AQ40:BG40" si="76">(0)/25.1</f>
        <v>0</v>
      </c>
      <c r="AR40" s="6">
        <f t="shared" si="76"/>
        <v>0</v>
      </c>
      <c r="AS40" s="6">
        <f t="shared" si="76"/>
        <v>0</v>
      </c>
      <c r="AT40" s="6">
        <f t="shared" si="76"/>
        <v>0</v>
      </c>
      <c r="AU40" s="6">
        <f t="shared" si="76"/>
        <v>0</v>
      </c>
      <c r="AV40" s="6">
        <f t="shared" si="76"/>
        <v>0</v>
      </c>
      <c r="AW40" s="6">
        <f t="shared" si="76"/>
        <v>0</v>
      </c>
      <c r="AX40" s="6">
        <f t="shared" si="76"/>
        <v>0</v>
      </c>
      <c r="AY40" s="6">
        <f t="shared" si="76"/>
        <v>0</v>
      </c>
      <c r="AZ40" s="6">
        <f t="shared" si="76"/>
        <v>0</v>
      </c>
      <c r="BA40" s="6">
        <f t="shared" si="76"/>
        <v>0</v>
      </c>
      <c r="BB40" s="6">
        <f t="shared" si="76"/>
        <v>0</v>
      </c>
      <c r="BC40" s="6">
        <f t="shared" si="76"/>
        <v>0</v>
      </c>
      <c r="BD40" s="6">
        <f t="shared" si="76"/>
        <v>0</v>
      </c>
      <c r="BE40" s="6">
        <f t="shared" si="76"/>
        <v>0</v>
      </c>
      <c r="BF40" s="6">
        <f t="shared" si="76"/>
        <v>0</v>
      </c>
      <c r="BG40" s="6">
        <f t="shared" si="76"/>
        <v>0</v>
      </c>
      <c r="BH40" s="6">
        <v>1</v>
      </c>
      <c r="BI40" s="6">
        <f t="shared" ref="BI40:BZ40" si="77">(0)/25.1</f>
        <v>0</v>
      </c>
      <c r="BJ40" s="6">
        <f t="shared" si="77"/>
        <v>0</v>
      </c>
      <c r="BK40" s="6">
        <f t="shared" si="77"/>
        <v>0</v>
      </c>
      <c r="BL40" s="6">
        <f t="shared" si="77"/>
        <v>0</v>
      </c>
      <c r="BM40" s="6">
        <f t="shared" si="77"/>
        <v>0</v>
      </c>
      <c r="BN40" s="6">
        <f t="shared" si="77"/>
        <v>0</v>
      </c>
      <c r="BO40" s="6">
        <f t="shared" si="77"/>
        <v>0</v>
      </c>
      <c r="BP40" s="6">
        <f t="shared" si="77"/>
        <v>0</v>
      </c>
      <c r="BQ40" s="6">
        <f t="shared" si="77"/>
        <v>0</v>
      </c>
      <c r="BR40" s="6">
        <f t="shared" si="77"/>
        <v>0</v>
      </c>
      <c r="BS40" s="6">
        <f t="shared" si="77"/>
        <v>0</v>
      </c>
      <c r="BT40" s="6">
        <f t="shared" si="77"/>
        <v>0</v>
      </c>
      <c r="BU40" s="6">
        <f t="shared" si="77"/>
        <v>0</v>
      </c>
      <c r="BV40" s="6">
        <f t="shared" si="77"/>
        <v>0</v>
      </c>
      <c r="BW40" s="6">
        <f t="shared" si="77"/>
        <v>0</v>
      </c>
      <c r="BX40" s="6">
        <f t="shared" si="77"/>
        <v>0</v>
      </c>
      <c r="BY40" s="6">
        <f t="shared" si="77"/>
        <v>0</v>
      </c>
      <c r="BZ40" s="6">
        <f t="shared" si="77"/>
        <v>0</v>
      </c>
      <c r="CA40">
        <f>0</f>
        <v>0</v>
      </c>
      <c r="CB40">
        <v>25.1</v>
      </c>
    </row>
    <row r="41" spans="1:80" x14ac:dyDescent="0.25">
      <c r="A41" s="4" t="s">
        <v>57</v>
      </c>
      <c r="B41" s="5"/>
      <c r="C41" s="5"/>
      <c r="D41" s="5"/>
      <c r="E41" s="5"/>
      <c r="F41" s="5">
        <v>149.71600000000001</v>
      </c>
      <c r="G41" s="5"/>
      <c r="H41" s="5"/>
      <c r="I41" s="5"/>
      <c r="J41" s="5">
        <v>17.934000000000001</v>
      </c>
      <c r="K41" s="5">
        <v>2</v>
      </c>
      <c r="L41" s="5">
        <v>52</v>
      </c>
      <c r="M41" s="5">
        <v>299.71900000000005</v>
      </c>
      <c r="N41" s="5"/>
      <c r="O41" s="5"/>
      <c r="P41" s="5">
        <v>57.12</v>
      </c>
      <c r="Q41" s="5">
        <v>8</v>
      </c>
      <c r="R41" s="5">
        <v>2013.4969999999998</v>
      </c>
      <c r="S41" s="5">
        <v>502</v>
      </c>
      <c r="T41" s="5">
        <v>6</v>
      </c>
      <c r="U41" s="5">
        <v>21</v>
      </c>
      <c r="V41" s="5"/>
      <c r="W41" s="5">
        <v>1182.3869999999999</v>
      </c>
      <c r="X41" s="5">
        <v>524.13900000000001</v>
      </c>
      <c r="Y41" s="5">
        <v>1010.348</v>
      </c>
      <c r="Z41" s="5">
        <v>560.33999999999992</v>
      </c>
      <c r="AA41" s="5"/>
      <c r="AB41" s="5"/>
      <c r="AC41" s="5"/>
      <c r="AD41" s="5"/>
      <c r="AE41" s="5"/>
      <c r="AF41" s="5"/>
      <c r="AG41" s="5">
        <v>359.93700000000001</v>
      </c>
      <c r="AH41" s="5">
        <v>2729.5810000000001</v>
      </c>
      <c r="AI41" s="5"/>
      <c r="AJ41" s="5"/>
      <c r="AK41" s="5"/>
      <c r="AL41" s="5"/>
      <c r="AM41" s="5">
        <v>9495.7180000000008</v>
      </c>
      <c r="AP41" t="s">
        <v>57</v>
      </c>
      <c r="AQ41" s="6">
        <f>(0)/9495.718</f>
        <v>0</v>
      </c>
      <c r="AR41" s="6">
        <f>(0)/9495.718</f>
        <v>0</v>
      </c>
      <c r="AS41" s="6">
        <f>(0)/9495.718</f>
        <v>0</v>
      </c>
      <c r="AT41" s="6">
        <f>(0)/9495.718</f>
        <v>0</v>
      </c>
      <c r="AU41" s="6">
        <v>1.5766685573434257E-2</v>
      </c>
      <c r="AV41" s="6">
        <f>(0)/9495.718</f>
        <v>0</v>
      </c>
      <c r="AW41" s="6">
        <f>(0)/9495.718</f>
        <v>0</v>
      </c>
      <c r="AX41" s="6">
        <f>(0)/9495.718</f>
        <v>0</v>
      </c>
      <c r="AY41" s="6">
        <v>1.8886407536533834E-3</v>
      </c>
      <c r="AZ41" s="6">
        <v>2.1062125054682539E-4</v>
      </c>
      <c r="BA41" s="6">
        <v>5.4761525142174609E-3</v>
      </c>
      <c r="BB41" s="6">
        <v>3.1563595296321988E-2</v>
      </c>
      <c r="BC41" s="6">
        <f>(0)/9495.718</f>
        <v>0</v>
      </c>
      <c r="BD41" s="6">
        <f>(0)/9495.718</f>
        <v>0</v>
      </c>
      <c r="BE41" s="6">
        <v>6.0153429156173336E-3</v>
      </c>
      <c r="BF41" s="6">
        <v>8.4248500218730158E-4</v>
      </c>
      <c r="BG41" s="6">
        <v>0.21204262805614063</v>
      </c>
      <c r="BH41" s="6">
        <v>5.2865933887253178E-2</v>
      </c>
      <c r="BI41" s="6">
        <v>6.3186375164047618E-4</v>
      </c>
      <c r="BJ41" s="6">
        <v>2.2115231307416666E-3</v>
      </c>
      <c r="BK41" s="6">
        <f>(0)/9495.718</f>
        <v>0</v>
      </c>
      <c r="BL41" s="6">
        <v>0.12451791428515462</v>
      </c>
      <c r="BM41" s="6">
        <v>5.5197405820181261E-2</v>
      </c>
      <c r="BN41" s="6">
        <v>0.10640037962374198</v>
      </c>
      <c r="BO41" s="6">
        <v>5.9009755765704067E-2</v>
      </c>
      <c r="BP41" s="6">
        <f t="shared" ref="BP41:BU41" si="78">(0)/9495.718</f>
        <v>0</v>
      </c>
      <c r="BQ41" s="6">
        <f t="shared" si="78"/>
        <v>0</v>
      </c>
      <c r="BR41" s="6">
        <f t="shared" si="78"/>
        <v>0</v>
      </c>
      <c r="BS41" s="6">
        <f t="shared" si="78"/>
        <v>0</v>
      </c>
      <c r="BT41" s="6">
        <f t="shared" si="78"/>
        <v>0</v>
      </c>
      <c r="BU41" s="6">
        <f t="shared" si="78"/>
        <v>0</v>
      </c>
      <c r="BV41" s="6">
        <v>3.7905190529036348E-2</v>
      </c>
      <c r="BW41" s="6">
        <v>0.28745388184442711</v>
      </c>
      <c r="BX41" s="6">
        <f>(0)/9495.718</f>
        <v>0</v>
      </c>
      <c r="BY41" s="6">
        <f>(0)/9495.718</f>
        <v>0</v>
      </c>
      <c r="BZ41" s="6">
        <f>(0)/9495.718</f>
        <v>0</v>
      </c>
      <c r="CA41">
        <f>0</f>
        <v>0</v>
      </c>
      <c r="CB41">
        <v>9495.7180000000008</v>
      </c>
    </row>
    <row r="42" spans="1:80" x14ac:dyDescent="0.25">
      <c r="A42" s="4" t="s">
        <v>22</v>
      </c>
      <c r="B42" s="5">
        <v>143.38799999999998</v>
      </c>
      <c r="C42" s="5">
        <v>280.83600000000001</v>
      </c>
      <c r="D42" s="5"/>
      <c r="E42" s="5"/>
      <c r="F42" s="5">
        <v>1385.0309999999999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>
        <v>8.0220000000000002</v>
      </c>
      <c r="S42" s="5">
        <v>715.35</v>
      </c>
      <c r="T42" s="5"/>
      <c r="U42" s="5"/>
      <c r="V42" s="5"/>
      <c r="W42" s="5">
        <v>1921.902</v>
      </c>
      <c r="X42" s="5">
        <v>57.344000000000001</v>
      </c>
      <c r="Y42" s="5">
        <v>11.218999999999999</v>
      </c>
      <c r="Z42" s="5"/>
      <c r="AA42" s="5"/>
      <c r="AB42" s="5"/>
      <c r="AC42" s="5"/>
      <c r="AD42" s="5"/>
      <c r="AE42" s="5"/>
      <c r="AF42" s="5"/>
      <c r="AG42" s="5"/>
      <c r="AH42" s="5"/>
      <c r="AI42" s="5">
        <v>247.21100000000001</v>
      </c>
      <c r="AJ42" s="5"/>
      <c r="AK42" s="5"/>
      <c r="AL42" s="5"/>
      <c r="AM42" s="5">
        <v>4770.3030000000008</v>
      </c>
      <c r="AP42" t="s">
        <v>22</v>
      </c>
      <c r="AQ42" s="6">
        <v>3.0058467984109175E-2</v>
      </c>
      <c r="AR42" s="6">
        <v>5.8871732047209573E-2</v>
      </c>
      <c r="AS42" s="6">
        <f>(0)/4770.303</f>
        <v>0</v>
      </c>
      <c r="AT42" s="6">
        <f>(0)/4770.303</f>
        <v>0</v>
      </c>
      <c r="AU42" s="6">
        <v>0.29034444981796748</v>
      </c>
      <c r="AV42" s="6">
        <f t="shared" ref="AV42:BF42" si="79">(0)/4770.303</f>
        <v>0</v>
      </c>
      <c r="AW42" s="6">
        <f t="shared" si="79"/>
        <v>0</v>
      </c>
      <c r="AX42" s="6">
        <f t="shared" si="79"/>
        <v>0</v>
      </c>
      <c r="AY42" s="6">
        <f t="shared" si="79"/>
        <v>0</v>
      </c>
      <c r="AZ42" s="6">
        <f t="shared" si="79"/>
        <v>0</v>
      </c>
      <c r="BA42" s="6">
        <f t="shared" si="79"/>
        <v>0</v>
      </c>
      <c r="BB42" s="6">
        <f t="shared" si="79"/>
        <v>0</v>
      </c>
      <c r="BC42" s="6">
        <f t="shared" si="79"/>
        <v>0</v>
      </c>
      <c r="BD42" s="6">
        <f t="shared" si="79"/>
        <v>0</v>
      </c>
      <c r="BE42" s="6">
        <f t="shared" si="79"/>
        <v>0</v>
      </c>
      <c r="BF42" s="6">
        <f t="shared" si="79"/>
        <v>0</v>
      </c>
      <c r="BG42" s="6">
        <v>1.6816541842310643E-3</v>
      </c>
      <c r="BH42" s="6">
        <v>0.14995902775987183</v>
      </c>
      <c r="BI42" s="6">
        <f>(0)/4770.303</f>
        <v>0</v>
      </c>
      <c r="BJ42" s="6">
        <f>(0)/4770.303</f>
        <v>0</v>
      </c>
      <c r="BK42" s="6">
        <f>(0)/4770.303</f>
        <v>0</v>
      </c>
      <c r="BL42" s="6">
        <v>0.40288887309674032</v>
      </c>
      <c r="BM42" s="6">
        <v>1.2021039334398673E-2</v>
      </c>
      <c r="BN42" s="6">
        <v>2.3518422205046508E-3</v>
      </c>
      <c r="BO42" s="6">
        <f t="shared" ref="BO42:BW42" si="80">(0)/4770.303</f>
        <v>0</v>
      </c>
      <c r="BP42" s="6">
        <f t="shared" si="80"/>
        <v>0</v>
      </c>
      <c r="BQ42" s="6">
        <f t="shared" si="80"/>
        <v>0</v>
      </c>
      <c r="BR42" s="6">
        <f t="shared" si="80"/>
        <v>0</v>
      </c>
      <c r="BS42" s="6">
        <f t="shared" si="80"/>
        <v>0</v>
      </c>
      <c r="BT42" s="6">
        <f t="shared" si="80"/>
        <v>0</v>
      </c>
      <c r="BU42" s="6">
        <f t="shared" si="80"/>
        <v>0</v>
      </c>
      <c r="BV42" s="6">
        <f t="shared" si="80"/>
        <v>0</v>
      </c>
      <c r="BW42" s="6">
        <f t="shared" si="80"/>
        <v>0</v>
      </c>
      <c r="BX42" s="6">
        <v>5.182291355496705E-2</v>
      </c>
      <c r="BY42" s="6">
        <f>(0)/4770.303</f>
        <v>0</v>
      </c>
      <c r="BZ42" s="6">
        <f>(0)/4770.303</f>
        <v>0</v>
      </c>
      <c r="CA42">
        <f>0</f>
        <v>0</v>
      </c>
      <c r="CB42">
        <v>4770.3030000000008</v>
      </c>
    </row>
    <row r="43" spans="1:80" x14ac:dyDescent="0.25">
      <c r="A43" s="4" t="s">
        <v>162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>
        <v>1433.0350000000001</v>
      </c>
      <c r="N43" s="5"/>
      <c r="O43" s="5"/>
      <c r="P43" s="5">
        <v>15.04</v>
      </c>
      <c r="Q43" s="5"/>
      <c r="R43" s="5">
        <v>331.90599999999995</v>
      </c>
      <c r="S43" s="5"/>
      <c r="T43" s="5"/>
      <c r="U43" s="5">
        <v>473.95699999999999</v>
      </c>
      <c r="V43" s="5"/>
      <c r="W43" s="5">
        <v>220.089</v>
      </c>
      <c r="X43" s="5">
        <v>86.016000000000005</v>
      </c>
      <c r="Y43" s="5">
        <v>161.875</v>
      </c>
      <c r="Z43" s="5">
        <v>42.927999999999997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>
        <v>2764.846</v>
      </c>
      <c r="AP43" t="s">
        <v>162</v>
      </c>
      <c r="AQ43" s="6">
        <f t="shared" ref="AQ43:BA43" si="81">(0)/2764.846</f>
        <v>0</v>
      </c>
      <c r="AR43" s="6">
        <f t="shared" si="81"/>
        <v>0</v>
      </c>
      <c r="AS43" s="6">
        <f t="shared" si="81"/>
        <v>0</v>
      </c>
      <c r="AT43" s="6">
        <f t="shared" si="81"/>
        <v>0</v>
      </c>
      <c r="AU43" s="6">
        <f t="shared" si="81"/>
        <v>0</v>
      </c>
      <c r="AV43" s="6">
        <f t="shared" si="81"/>
        <v>0</v>
      </c>
      <c r="AW43" s="6">
        <f t="shared" si="81"/>
        <v>0</v>
      </c>
      <c r="AX43" s="6">
        <f t="shared" si="81"/>
        <v>0</v>
      </c>
      <c r="AY43" s="6">
        <f t="shared" si="81"/>
        <v>0</v>
      </c>
      <c r="AZ43" s="6">
        <f t="shared" si="81"/>
        <v>0</v>
      </c>
      <c r="BA43" s="6">
        <f t="shared" si="81"/>
        <v>0</v>
      </c>
      <c r="BB43" s="6">
        <v>0.51830554034474252</v>
      </c>
      <c r="BC43" s="6">
        <f>(0)/2764.846</f>
        <v>0</v>
      </c>
      <c r="BD43" s="6">
        <f>(0)/2764.846</f>
        <v>0</v>
      </c>
      <c r="BE43" s="6">
        <v>5.4397243101424091E-3</v>
      </c>
      <c r="BF43" s="6">
        <f>(0)/2764.846</f>
        <v>0</v>
      </c>
      <c r="BG43" s="6">
        <v>0.12004502239907754</v>
      </c>
      <c r="BH43" s="6">
        <f>(0)/2764.846</f>
        <v>0</v>
      </c>
      <c r="BI43" s="6">
        <f>(0)/2764.846</f>
        <v>0</v>
      </c>
      <c r="BJ43" s="6">
        <v>0.17142256747753762</v>
      </c>
      <c r="BK43" s="6">
        <f>(0)/2764.846</f>
        <v>0</v>
      </c>
      <c r="BL43" s="6">
        <v>7.9602625245673714E-2</v>
      </c>
      <c r="BM43" s="6">
        <v>3.1110593501410207E-2</v>
      </c>
      <c r="BN43" s="6">
        <v>5.8547564674488198E-2</v>
      </c>
      <c r="BO43" s="6">
        <v>1.5526362046927748E-2</v>
      </c>
      <c r="BP43" s="6">
        <f t="shared" ref="BP43:BZ43" si="82">(0)/2764.846</f>
        <v>0</v>
      </c>
      <c r="BQ43" s="6">
        <f t="shared" si="82"/>
        <v>0</v>
      </c>
      <c r="BR43" s="6">
        <f t="shared" si="82"/>
        <v>0</v>
      </c>
      <c r="BS43" s="6">
        <f t="shared" si="82"/>
        <v>0</v>
      </c>
      <c r="BT43" s="6">
        <f t="shared" si="82"/>
        <v>0</v>
      </c>
      <c r="BU43" s="6">
        <f t="shared" si="82"/>
        <v>0</v>
      </c>
      <c r="BV43" s="6">
        <f t="shared" si="82"/>
        <v>0</v>
      </c>
      <c r="BW43" s="6">
        <f t="shared" si="82"/>
        <v>0</v>
      </c>
      <c r="BX43" s="6">
        <f t="shared" si="82"/>
        <v>0</v>
      </c>
      <c r="BY43" s="6">
        <f t="shared" si="82"/>
        <v>0</v>
      </c>
      <c r="BZ43" s="6">
        <f t="shared" si="82"/>
        <v>0</v>
      </c>
      <c r="CA43">
        <f>0</f>
        <v>0</v>
      </c>
      <c r="CB43">
        <v>2764.846</v>
      </c>
    </row>
    <row r="44" spans="1:80" x14ac:dyDescent="0.25">
      <c r="A44" s="4" t="s">
        <v>23</v>
      </c>
      <c r="B44" s="5">
        <v>13.95</v>
      </c>
      <c r="C44" s="5">
        <v>116.816</v>
      </c>
      <c r="D44" s="5">
        <v>50</v>
      </c>
      <c r="E44" s="5"/>
      <c r="F44" s="5">
        <v>52.108000000000004</v>
      </c>
      <c r="G44" s="5"/>
      <c r="H44" s="5">
        <v>63.256</v>
      </c>
      <c r="I44" s="5"/>
      <c r="J44" s="5"/>
      <c r="K44" s="5"/>
      <c r="L44" s="5"/>
      <c r="M44" s="5">
        <v>434.93100000000004</v>
      </c>
      <c r="N44" s="5"/>
      <c r="O44" s="5"/>
      <c r="P44" s="5">
        <v>16.64</v>
      </c>
      <c r="Q44" s="5"/>
      <c r="R44" s="5">
        <v>2439.5789999999997</v>
      </c>
      <c r="S44" s="5">
        <v>50.2</v>
      </c>
      <c r="T44" s="5"/>
      <c r="U44" s="5">
        <v>24.646000000000001</v>
      </c>
      <c r="V44" s="5"/>
      <c r="W44" s="5">
        <v>1633.692</v>
      </c>
      <c r="X44" s="5">
        <v>53.76</v>
      </c>
      <c r="Y44" s="5">
        <v>477.76599999999996</v>
      </c>
      <c r="Z44" s="5">
        <v>212.09300000000002</v>
      </c>
      <c r="AA44" s="5"/>
      <c r="AB44" s="5"/>
      <c r="AC44" s="5">
        <v>11</v>
      </c>
      <c r="AD44" s="5">
        <v>1.27</v>
      </c>
      <c r="AE44" s="5"/>
      <c r="AF44" s="5"/>
      <c r="AG44" s="5"/>
      <c r="AH44" s="5">
        <v>0</v>
      </c>
      <c r="AI44" s="5">
        <v>37.522000000000006</v>
      </c>
      <c r="AJ44" s="5"/>
      <c r="AK44" s="5"/>
      <c r="AL44" s="5"/>
      <c r="AM44" s="5">
        <v>5689.2289999999994</v>
      </c>
      <c r="AP44" t="s">
        <v>23</v>
      </c>
      <c r="AQ44" s="6">
        <v>2.45200184418662E-3</v>
      </c>
      <c r="AR44" s="6">
        <v>2.0532834941254786E-2</v>
      </c>
      <c r="AS44" s="6">
        <v>8.7885370759377066E-3</v>
      </c>
      <c r="AT44" s="6">
        <f>(0)/5689.229</f>
        <v>0</v>
      </c>
      <c r="AU44" s="6">
        <v>9.159061799059242E-3</v>
      </c>
      <c r="AV44" s="6">
        <f>(0)/5689.229</f>
        <v>0</v>
      </c>
      <c r="AW44" s="6">
        <v>1.1118554025510312E-2</v>
      </c>
      <c r="AX44" s="6">
        <f>(0)/5689.229</f>
        <v>0</v>
      </c>
      <c r="AY44" s="6">
        <f>(0)/5689.229</f>
        <v>0</v>
      </c>
      <c r="AZ44" s="6">
        <f>(0)/5689.229</f>
        <v>0</v>
      </c>
      <c r="BA44" s="6">
        <f>(0)/5689.229</f>
        <v>0</v>
      </c>
      <c r="BB44" s="6">
        <v>7.6448144379493266E-2</v>
      </c>
      <c r="BC44" s="6">
        <f>(0)/5689.229</f>
        <v>0</v>
      </c>
      <c r="BD44" s="6">
        <f>(0)/5689.229</f>
        <v>0</v>
      </c>
      <c r="BE44" s="6">
        <v>2.924825138872069E-3</v>
      </c>
      <c r="BF44" s="6">
        <f>(0)/5689.229</f>
        <v>0</v>
      </c>
      <c r="BG44" s="6">
        <v>0.42880660982358065</v>
      </c>
      <c r="BH44" s="6">
        <v>8.8236912242414586E-3</v>
      </c>
      <c r="BI44" s="6">
        <f>(0)/5689.229</f>
        <v>0</v>
      </c>
      <c r="BJ44" s="6">
        <v>4.332045695471215E-3</v>
      </c>
      <c r="BK44" s="6">
        <f>(0)/5689.229</f>
        <v>0</v>
      </c>
      <c r="BL44" s="6">
        <v>0.2871552542532565</v>
      </c>
      <c r="BM44" s="6">
        <v>9.4494350640482224E-3</v>
      </c>
      <c r="BN44" s="6">
        <v>8.3977284092449089E-2</v>
      </c>
      <c r="BO44" s="6">
        <v>3.7279743880937126E-2</v>
      </c>
      <c r="BP44" s="6">
        <f>(0)/5689.229</f>
        <v>0</v>
      </c>
      <c r="BQ44" s="6">
        <f>(0)/5689.229</f>
        <v>0</v>
      </c>
      <c r="BR44" s="6">
        <v>1.9334781567062955E-3</v>
      </c>
      <c r="BS44" s="6">
        <v>2.2322884172881776E-4</v>
      </c>
      <c r="BT44" s="6">
        <f>(0)/5689.229</f>
        <v>0</v>
      </c>
      <c r="BU44" s="6">
        <f>(0)/5689.229</f>
        <v>0</v>
      </c>
      <c r="BV44" s="6">
        <f>(0)/5689.229</f>
        <v>0</v>
      </c>
      <c r="BW44" s="6">
        <v>0</v>
      </c>
      <c r="BX44" s="6">
        <v>6.5952697632666937E-3</v>
      </c>
      <c r="BY44" s="6">
        <f>(0)/5689.229</f>
        <v>0</v>
      </c>
      <c r="BZ44" s="6">
        <f>(0)/5689.229</f>
        <v>0</v>
      </c>
      <c r="CA44">
        <f>0</f>
        <v>0</v>
      </c>
      <c r="CB44">
        <v>5689.2289999999994</v>
      </c>
    </row>
    <row r="45" spans="1:80" x14ac:dyDescent="0.25">
      <c r="A45" s="4" t="s">
        <v>216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>
        <v>5.12</v>
      </c>
      <c r="Q45" s="5"/>
      <c r="R45" s="5">
        <v>45.53</v>
      </c>
      <c r="S45" s="5"/>
      <c r="T45" s="5"/>
      <c r="U45" s="5"/>
      <c r="V45" s="5"/>
      <c r="W45" s="5">
        <v>61.249000000000002</v>
      </c>
      <c r="X45" s="5">
        <v>7.1680000000000001</v>
      </c>
      <c r="Y45" s="5">
        <v>91.727000000000004</v>
      </c>
      <c r="Z45" s="5">
        <v>28.378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>
        <v>239.17200000000003</v>
      </c>
      <c r="AP45" t="s">
        <v>216</v>
      </c>
      <c r="AQ45" s="6">
        <f t="shared" ref="AQ45:BD45" si="83">(0)/239.172</f>
        <v>0</v>
      </c>
      <c r="AR45" s="6">
        <f t="shared" si="83"/>
        <v>0</v>
      </c>
      <c r="AS45" s="6">
        <f t="shared" si="83"/>
        <v>0</v>
      </c>
      <c r="AT45" s="6">
        <f t="shared" si="83"/>
        <v>0</v>
      </c>
      <c r="AU45" s="6">
        <f t="shared" si="83"/>
        <v>0</v>
      </c>
      <c r="AV45" s="6">
        <f t="shared" si="83"/>
        <v>0</v>
      </c>
      <c r="AW45" s="6">
        <f t="shared" si="83"/>
        <v>0</v>
      </c>
      <c r="AX45" s="6">
        <f t="shared" si="83"/>
        <v>0</v>
      </c>
      <c r="AY45" s="6">
        <f t="shared" si="83"/>
        <v>0</v>
      </c>
      <c r="AZ45" s="6">
        <f t="shared" si="83"/>
        <v>0</v>
      </c>
      <c r="BA45" s="6">
        <f t="shared" si="83"/>
        <v>0</v>
      </c>
      <c r="BB45" s="6">
        <f t="shared" si="83"/>
        <v>0</v>
      </c>
      <c r="BC45" s="6">
        <f t="shared" si="83"/>
        <v>0</v>
      </c>
      <c r="BD45" s="6">
        <f t="shared" si="83"/>
        <v>0</v>
      </c>
      <c r="BE45" s="6">
        <v>2.1407188132390079E-2</v>
      </c>
      <c r="BF45" s="6">
        <f>(0)/239.172</f>
        <v>0</v>
      </c>
      <c r="BG45" s="6">
        <v>0.19036509290385162</v>
      </c>
      <c r="BH45" s="6">
        <f>(0)/239.172</f>
        <v>0</v>
      </c>
      <c r="BI45" s="6">
        <f>(0)/239.172</f>
        <v>0</v>
      </c>
      <c r="BJ45" s="6">
        <f>(0)/239.172</f>
        <v>0</v>
      </c>
      <c r="BK45" s="6">
        <f>(0)/239.172</f>
        <v>0</v>
      </c>
      <c r="BL45" s="6">
        <v>0.25608766912514841</v>
      </c>
      <c r="BM45" s="6">
        <v>2.9970063385346107E-2</v>
      </c>
      <c r="BN45" s="6">
        <v>0.38351897379291888</v>
      </c>
      <c r="BO45" s="6">
        <v>0.11865101266034485</v>
      </c>
      <c r="BP45" s="6">
        <f t="shared" ref="BP45:BZ45" si="84">(0)/239.172</f>
        <v>0</v>
      </c>
      <c r="BQ45" s="6">
        <f t="shared" si="84"/>
        <v>0</v>
      </c>
      <c r="BR45" s="6">
        <f t="shared" si="84"/>
        <v>0</v>
      </c>
      <c r="BS45" s="6">
        <f t="shared" si="84"/>
        <v>0</v>
      </c>
      <c r="BT45" s="6">
        <f t="shared" si="84"/>
        <v>0</v>
      </c>
      <c r="BU45" s="6">
        <f t="shared" si="84"/>
        <v>0</v>
      </c>
      <c r="BV45" s="6">
        <f t="shared" si="84"/>
        <v>0</v>
      </c>
      <c r="BW45" s="6">
        <f t="shared" si="84"/>
        <v>0</v>
      </c>
      <c r="BX45" s="6">
        <f t="shared" si="84"/>
        <v>0</v>
      </c>
      <c r="BY45" s="6">
        <f t="shared" si="84"/>
        <v>0</v>
      </c>
      <c r="BZ45" s="6">
        <f t="shared" si="84"/>
        <v>0</v>
      </c>
      <c r="CA45">
        <f>0</f>
        <v>0</v>
      </c>
      <c r="CB45">
        <v>239.17200000000003</v>
      </c>
    </row>
    <row r="46" spans="1:80" x14ac:dyDescent="0.25">
      <c r="A46" s="4" t="s">
        <v>114</v>
      </c>
      <c r="B46" s="5"/>
      <c r="C46" s="5"/>
      <c r="D46" s="5"/>
      <c r="E46" s="5"/>
      <c r="F46" s="5"/>
      <c r="G46" s="5"/>
      <c r="H46" s="5"/>
      <c r="I46" s="5">
        <v>812.47199999999998</v>
      </c>
      <c r="J46" s="5"/>
      <c r="K46" s="5">
        <v>132.94800000000001</v>
      </c>
      <c r="L46" s="5"/>
      <c r="M46" s="5">
        <v>65.646000000000001</v>
      </c>
      <c r="N46" s="5"/>
      <c r="O46" s="5"/>
      <c r="P46" s="5"/>
      <c r="Q46" s="5">
        <v>25.584</v>
      </c>
      <c r="R46" s="5">
        <v>2.6739999999999999</v>
      </c>
      <c r="S46" s="5"/>
      <c r="T46" s="5"/>
      <c r="U46" s="5"/>
      <c r="V46" s="5"/>
      <c r="W46" s="5">
        <v>46.238000000000007</v>
      </c>
      <c r="X46" s="5">
        <v>53.76</v>
      </c>
      <c r="Y46" s="5">
        <v>4.3570000000000002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1143.6789999999999</v>
      </c>
      <c r="AP46" t="s">
        <v>114</v>
      </c>
      <c r="AQ46" s="6">
        <f t="shared" ref="AQ46:AW46" si="85">(0)/1143.679</f>
        <v>0</v>
      </c>
      <c r="AR46" s="6">
        <f t="shared" si="85"/>
        <v>0</v>
      </c>
      <c r="AS46" s="6">
        <f t="shared" si="85"/>
        <v>0</v>
      </c>
      <c r="AT46" s="6">
        <f t="shared" si="85"/>
        <v>0</v>
      </c>
      <c r="AU46" s="6">
        <f t="shared" si="85"/>
        <v>0</v>
      </c>
      <c r="AV46" s="6">
        <f t="shared" si="85"/>
        <v>0</v>
      </c>
      <c r="AW46" s="6">
        <f t="shared" si="85"/>
        <v>0</v>
      </c>
      <c r="AX46" s="6">
        <v>0.7104021320667776</v>
      </c>
      <c r="AY46" s="6">
        <f>(0)/1143.679</f>
        <v>0</v>
      </c>
      <c r="AZ46" s="6">
        <v>0.11624590466380866</v>
      </c>
      <c r="BA46" s="6">
        <f>(0)/1143.679</f>
        <v>0</v>
      </c>
      <c r="BB46" s="6">
        <v>5.7398972963567579E-2</v>
      </c>
      <c r="BC46" s="6">
        <f>(0)/1143.679</f>
        <v>0</v>
      </c>
      <c r="BD46" s="6">
        <f>(0)/1143.679</f>
        <v>0</v>
      </c>
      <c r="BE46" s="6">
        <f>(0)/1143.679</f>
        <v>0</v>
      </c>
      <c r="BF46" s="6">
        <v>2.2369913236144061E-2</v>
      </c>
      <c r="BG46" s="6">
        <v>2.338068636391855E-3</v>
      </c>
      <c r="BH46" s="6">
        <f>(0)/1143.679</f>
        <v>0</v>
      </c>
      <c r="BI46" s="6">
        <f>(0)/1143.679</f>
        <v>0</v>
      </c>
      <c r="BJ46" s="6">
        <f>(0)/1143.679</f>
        <v>0</v>
      </c>
      <c r="BK46" s="6">
        <f>(0)/1143.679</f>
        <v>0</v>
      </c>
      <c r="BL46" s="6">
        <v>4.0429176368543984E-2</v>
      </c>
      <c r="BM46" s="6">
        <v>4.7006196668820541E-2</v>
      </c>
      <c r="BN46" s="6">
        <v>3.8096353959458911E-3</v>
      </c>
      <c r="BO46" s="6">
        <f t="shared" ref="BO46:BZ46" si="86">(0)/1143.679</f>
        <v>0</v>
      </c>
      <c r="BP46" s="6">
        <f t="shared" si="86"/>
        <v>0</v>
      </c>
      <c r="BQ46" s="6">
        <f t="shared" si="86"/>
        <v>0</v>
      </c>
      <c r="BR46" s="6">
        <f t="shared" si="86"/>
        <v>0</v>
      </c>
      <c r="BS46" s="6">
        <f t="shared" si="86"/>
        <v>0</v>
      </c>
      <c r="BT46" s="6">
        <f t="shared" si="86"/>
        <v>0</v>
      </c>
      <c r="BU46" s="6">
        <f t="shared" si="86"/>
        <v>0</v>
      </c>
      <c r="BV46" s="6">
        <f t="shared" si="86"/>
        <v>0</v>
      </c>
      <c r="BW46" s="6">
        <f t="shared" si="86"/>
        <v>0</v>
      </c>
      <c r="BX46" s="6">
        <f t="shared" si="86"/>
        <v>0</v>
      </c>
      <c r="BY46" s="6">
        <f t="shared" si="86"/>
        <v>0</v>
      </c>
      <c r="BZ46" s="6">
        <f t="shared" si="86"/>
        <v>0</v>
      </c>
      <c r="CA46">
        <f>0</f>
        <v>0</v>
      </c>
      <c r="CB46">
        <v>1143.6789999999999</v>
      </c>
    </row>
    <row r="47" spans="1:80" x14ac:dyDescent="0.25">
      <c r="A47" s="4" t="s">
        <v>240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2.6739999999999999</v>
      </c>
      <c r="S47" s="5"/>
      <c r="T47" s="5"/>
      <c r="U47" s="5"/>
      <c r="V47" s="5"/>
      <c r="W47" s="5">
        <v>47.953999999999994</v>
      </c>
      <c r="X47" s="5">
        <v>75.26400000000001</v>
      </c>
      <c r="Y47" s="5">
        <v>3.073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>
        <v>128.965</v>
      </c>
      <c r="AP47" t="s">
        <v>240</v>
      </c>
      <c r="AQ47" s="6">
        <f t="shared" ref="AQ47:BF47" si="87">(0)/128.965</f>
        <v>0</v>
      </c>
      <c r="AR47" s="6">
        <f t="shared" si="87"/>
        <v>0</v>
      </c>
      <c r="AS47" s="6">
        <f t="shared" si="87"/>
        <v>0</v>
      </c>
      <c r="AT47" s="6">
        <f t="shared" si="87"/>
        <v>0</v>
      </c>
      <c r="AU47" s="6">
        <f t="shared" si="87"/>
        <v>0</v>
      </c>
      <c r="AV47" s="6">
        <f t="shared" si="87"/>
        <v>0</v>
      </c>
      <c r="AW47" s="6">
        <f t="shared" si="87"/>
        <v>0</v>
      </c>
      <c r="AX47" s="6">
        <f t="shared" si="87"/>
        <v>0</v>
      </c>
      <c r="AY47" s="6">
        <f t="shared" si="87"/>
        <v>0</v>
      </c>
      <c r="AZ47" s="6">
        <f t="shared" si="87"/>
        <v>0</v>
      </c>
      <c r="BA47" s="6">
        <f t="shared" si="87"/>
        <v>0</v>
      </c>
      <c r="BB47" s="6">
        <f t="shared" si="87"/>
        <v>0</v>
      </c>
      <c r="BC47" s="6">
        <f t="shared" si="87"/>
        <v>0</v>
      </c>
      <c r="BD47" s="6">
        <f t="shared" si="87"/>
        <v>0</v>
      </c>
      <c r="BE47" s="6">
        <f t="shared" si="87"/>
        <v>0</v>
      </c>
      <c r="BF47" s="6">
        <f t="shared" si="87"/>
        <v>0</v>
      </c>
      <c r="BG47" s="6">
        <v>2.0734307757918815E-2</v>
      </c>
      <c r="BH47" s="6">
        <f>(0)/128.965</f>
        <v>0</v>
      </c>
      <c r="BI47" s="6">
        <f>(0)/128.965</f>
        <v>0</v>
      </c>
      <c r="BJ47" s="6">
        <f>(0)/128.965</f>
        <v>0</v>
      </c>
      <c r="BK47" s="6">
        <f>(0)/128.965</f>
        <v>0</v>
      </c>
      <c r="BL47" s="6">
        <v>0.37183732020315585</v>
      </c>
      <c r="BM47" s="6">
        <v>0.58360020160508674</v>
      </c>
      <c r="BN47" s="6">
        <v>2.3828170433838638E-2</v>
      </c>
      <c r="BO47" s="6">
        <f t="shared" ref="BO47:BZ47" si="88">(0)/128.965</f>
        <v>0</v>
      </c>
      <c r="BP47" s="6">
        <f t="shared" si="88"/>
        <v>0</v>
      </c>
      <c r="BQ47" s="6">
        <f t="shared" si="88"/>
        <v>0</v>
      </c>
      <c r="BR47" s="6">
        <f t="shared" si="88"/>
        <v>0</v>
      </c>
      <c r="BS47" s="6">
        <f t="shared" si="88"/>
        <v>0</v>
      </c>
      <c r="BT47" s="6">
        <f t="shared" si="88"/>
        <v>0</v>
      </c>
      <c r="BU47" s="6">
        <f t="shared" si="88"/>
        <v>0</v>
      </c>
      <c r="BV47" s="6">
        <f t="shared" si="88"/>
        <v>0</v>
      </c>
      <c r="BW47" s="6">
        <f t="shared" si="88"/>
        <v>0</v>
      </c>
      <c r="BX47" s="6">
        <f t="shared" si="88"/>
        <v>0</v>
      </c>
      <c r="BY47" s="6">
        <f t="shared" si="88"/>
        <v>0</v>
      </c>
      <c r="BZ47" s="6">
        <f t="shared" si="88"/>
        <v>0</v>
      </c>
      <c r="CA47">
        <f>0</f>
        <v>0</v>
      </c>
      <c r="CB47">
        <v>128.965</v>
      </c>
    </row>
    <row r="48" spans="1:80" x14ac:dyDescent="0.25">
      <c r="A48" s="4" t="s">
        <v>168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>
        <v>3.1259999999999999</v>
      </c>
      <c r="N48" s="5"/>
      <c r="O48" s="5"/>
      <c r="P48" s="5"/>
      <c r="Q48" s="5">
        <v>502.94400000000002</v>
      </c>
      <c r="R48" s="5">
        <v>0</v>
      </c>
      <c r="S48" s="5"/>
      <c r="T48" s="5"/>
      <c r="U48" s="5"/>
      <c r="V48" s="5"/>
      <c r="W48" s="5">
        <v>0</v>
      </c>
      <c r="X48" s="5">
        <v>35.840000000000003</v>
      </c>
      <c r="Y48" s="5">
        <v>3.052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>
        <v>544.96199999999999</v>
      </c>
      <c r="AP48" t="s">
        <v>168</v>
      </c>
      <c r="AQ48" s="6">
        <f t="shared" ref="AQ48:BA48" si="89">(0)/544.962</f>
        <v>0</v>
      </c>
      <c r="AR48" s="6">
        <f t="shared" si="89"/>
        <v>0</v>
      </c>
      <c r="AS48" s="6">
        <f t="shared" si="89"/>
        <v>0</v>
      </c>
      <c r="AT48" s="6">
        <f t="shared" si="89"/>
        <v>0</v>
      </c>
      <c r="AU48" s="6">
        <f t="shared" si="89"/>
        <v>0</v>
      </c>
      <c r="AV48" s="6">
        <f t="shared" si="89"/>
        <v>0</v>
      </c>
      <c r="AW48" s="6">
        <f t="shared" si="89"/>
        <v>0</v>
      </c>
      <c r="AX48" s="6">
        <f t="shared" si="89"/>
        <v>0</v>
      </c>
      <c r="AY48" s="6">
        <f t="shared" si="89"/>
        <v>0</v>
      </c>
      <c r="AZ48" s="6">
        <f t="shared" si="89"/>
        <v>0</v>
      </c>
      <c r="BA48" s="6">
        <f t="shared" si="89"/>
        <v>0</v>
      </c>
      <c r="BB48" s="6">
        <v>5.7361797703326103E-3</v>
      </c>
      <c r="BC48" s="6">
        <f>(0)/544.962</f>
        <v>0</v>
      </c>
      <c r="BD48" s="6">
        <f>(0)/544.962</f>
        <v>0</v>
      </c>
      <c r="BE48" s="6">
        <f>(0)/544.962</f>
        <v>0</v>
      </c>
      <c r="BF48" s="6">
        <v>0.9228973763308268</v>
      </c>
      <c r="BG48" s="6">
        <v>0</v>
      </c>
      <c r="BH48" s="6">
        <f>(0)/544.962</f>
        <v>0</v>
      </c>
      <c r="BI48" s="6">
        <f>(0)/544.962</f>
        <v>0</v>
      </c>
      <c r="BJ48" s="6">
        <f>(0)/544.962</f>
        <v>0</v>
      </c>
      <c r="BK48" s="6">
        <f>(0)/544.962</f>
        <v>0</v>
      </c>
      <c r="BL48" s="6">
        <v>0</v>
      </c>
      <c r="BM48" s="6">
        <v>6.5766053412898526E-2</v>
      </c>
      <c r="BN48" s="6">
        <v>5.6003904859421392E-3</v>
      </c>
      <c r="BO48" s="6">
        <f t="shared" ref="BO48:BZ48" si="90">(0)/544.962</f>
        <v>0</v>
      </c>
      <c r="BP48" s="6">
        <f t="shared" si="90"/>
        <v>0</v>
      </c>
      <c r="BQ48" s="6">
        <f t="shared" si="90"/>
        <v>0</v>
      </c>
      <c r="BR48" s="6">
        <f t="shared" si="90"/>
        <v>0</v>
      </c>
      <c r="BS48" s="6">
        <f t="shared" si="90"/>
        <v>0</v>
      </c>
      <c r="BT48" s="6">
        <f t="shared" si="90"/>
        <v>0</v>
      </c>
      <c r="BU48" s="6">
        <f t="shared" si="90"/>
        <v>0</v>
      </c>
      <c r="BV48" s="6">
        <f t="shared" si="90"/>
        <v>0</v>
      </c>
      <c r="BW48" s="6">
        <f t="shared" si="90"/>
        <v>0</v>
      </c>
      <c r="BX48" s="6">
        <f t="shared" si="90"/>
        <v>0</v>
      </c>
      <c r="BY48" s="6">
        <f t="shared" si="90"/>
        <v>0</v>
      </c>
      <c r="BZ48" s="6">
        <f t="shared" si="90"/>
        <v>0</v>
      </c>
      <c r="CA48">
        <f>0</f>
        <v>0</v>
      </c>
      <c r="CB48">
        <v>544.96199999999999</v>
      </c>
    </row>
    <row r="49" spans="1:80" x14ac:dyDescent="0.25">
      <c r="A49" s="4" t="s">
        <v>136</v>
      </c>
      <c r="B49" s="5"/>
      <c r="C49" s="5"/>
      <c r="D49" s="5"/>
      <c r="E49" s="5"/>
      <c r="F49" s="5"/>
      <c r="G49" s="5"/>
      <c r="H49" s="5"/>
      <c r="I49" s="5"/>
      <c r="J49" s="5"/>
      <c r="K49" s="5">
        <v>1335.44</v>
      </c>
      <c r="L49" s="5"/>
      <c r="M49" s="5">
        <v>106.587</v>
      </c>
      <c r="N49" s="5"/>
      <c r="O49" s="5"/>
      <c r="P49" s="5"/>
      <c r="Q49" s="5">
        <v>19.968</v>
      </c>
      <c r="R49" s="5">
        <v>67.216000000000008</v>
      </c>
      <c r="S49" s="5"/>
      <c r="T49" s="5"/>
      <c r="U49" s="5"/>
      <c r="V49" s="5"/>
      <c r="W49" s="5">
        <v>16.059999999999999</v>
      </c>
      <c r="X49" s="5">
        <v>100.352</v>
      </c>
      <c r="Y49" s="5">
        <v>104.256</v>
      </c>
      <c r="Z49" s="5">
        <v>5.82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>
        <v>1755.6990000000003</v>
      </c>
      <c r="AP49" t="s">
        <v>136</v>
      </c>
      <c r="AQ49" s="6">
        <f t="shared" ref="AQ49:AY49" si="91">(0)/1755.699</f>
        <v>0</v>
      </c>
      <c r="AR49" s="6">
        <f t="shared" si="91"/>
        <v>0</v>
      </c>
      <c r="AS49" s="6">
        <f t="shared" si="91"/>
        <v>0</v>
      </c>
      <c r="AT49" s="6">
        <f t="shared" si="91"/>
        <v>0</v>
      </c>
      <c r="AU49" s="6">
        <f t="shared" si="91"/>
        <v>0</v>
      </c>
      <c r="AV49" s="6">
        <f t="shared" si="91"/>
        <v>0</v>
      </c>
      <c r="AW49" s="6">
        <f t="shared" si="91"/>
        <v>0</v>
      </c>
      <c r="AX49" s="6">
        <f t="shared" si="91"/>
        <v>0</v>
      </c>
      <c r="AY49" s="6">
        <f t="shared" si="91"/>
        <v>0</v>
      </c>
      <c r="AZ49" s="6">
        <v>0.76063152055107386</v>
      </c>
      <c r="BA49" s="6">
        <f>(0)/1755.699</f>
        <v>0</v>
      </c>
      <c r="BB49" s="6">
        <v>6.0709153448284689E-2</v>
      </c>
      <c r="BC49" s="6">
        <f>(0)/1755.699</f>
        <v>0</v>
      </c>
      <c r="BD49" s="6">
        <f>(0)/1755.699</f>
        <v>0</v>
      </c>
      <c r="BE49" s="6">
        <f>(0)/1755.699</f>
        <v>0</v>
      </c>
      <c r="BF49" s="6">
        <v>1.1373247920059188E-2</v>
      </c>
      <c r="BG49" s="6">
        <v>3.8284466756545399E-2</v>
      </c>
      <c r="BH49" s="6">
        <f>(0)/1755.699</f>
        <v>0</v>
      </c>
      <c r="BI49" s="6">
        <f>(0)/1755.699</f>
        <v>0</v>
      </c>
      <c r="BJ49" s="6">
        <f>(0)/1755.699</f>
        <v>0</v>
      </c>
      <c r="BK49" s="6">
        <f>(0)/1755.699</f>
        <v>0</v>
      </c>
      <c r="BL49" s="6">
        <v>9.1473538459610655E-3</v>
      </c>
      <c r="BM49" s="6">
        <v>5.7157861341835925E-2</v>
      </c>
      <c r="BN49" s="6">
        <v>5.938147712107826E-2</v>
      </c>
      <c r="BO49" s="6">
        <v>3.3149190151614823E-3</v>
      </c>
      <c r="BP49" s="6">
        <f t="shared" ref="BP49:BZ49" si="92">(0)/1755.699</f>
        <v>0</v>
      </c>
      <c r="BQ49" s="6">
        <f t="shared" si="92"/>
        <v>0</v>
      </c>
      <c r="BR49" s="6">
        <f t="shared" si="92"/>
        <v>0</v>
      </c>
      <c r="BS49" s="6">
        <f t="shared" si="92"/>
        <v>0</v>
      </c>
      <c r="BT49" s="6">
        <f t="shared" si="92"/>
        <v>0</v>
      </c>
      <c r="BU49" s="6">
        <f t="shared" si="92"/>
        <v>0</v>
      </c>
      <c r="BV49" s="6">
        <f t="shared" si="92"/>
        <v>0</v>
      </c>
      <c r="BW49" s="6">
        <f t="shared" si="92"/>
        <v>0</v>
      </c>
      <c r="BX49" s="6">
        <f t="shared" si="92"/>
        <v>0</v>
      </c>
      <c r="BY49" s="6">
        <f t="shared" si="92"/>
        <v>0</v>
      </c>
      <c r="BZ49" s="6">
        <f t="shared" si="92"/>
        <v>0</v>
      </c>
      <c r="CA49">
        <f>0</f>
        <v>0</v>
      </c>
      <c r="CB49">
        <v>1755.6990000000003</v>
      </c>
    </row>
    <row r="50" spans="1:80" x14ac:dyDescent="0.25">
      <c r="A50" s="4" t="s">
        <v>63</v>
      </c>
      <c r="B50" s="5"/>
      <c r="C50" s="5"/>
      <c r="D50" s="5"/>
      <c r="E50" s="5"/>
      <c r="F50" s="5">
        <v>8.1359999999999992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>
        <v>13.728</v>
      </c>
      <c r="R50" s="5"/>
      <c r="S50" s="5"/>
      <c r="T50" s="5"/>
      <c r="U50" s="5"/>
      <c r="V50" s="5"/>
      <c r="W50" s="5">
        <v>319.774</v>
      </c>
      <c r="X50" s="5">
        <v>10.752000000000001</v>
      </c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>
        <v>352.39</v>
      </c>
      <c r="AP50" t="s">
        <v>63</v>
      </c>
      <c r="AQ50" s="6">
        <f>(0)/352.39</f>
        <v>0</v>
      </c>
      <c r="AR50" s="6">
        <f>(0)/352.39</f>
        <v>0</v>
      </c>
      <c r="AS50" s="6">
        <f>(0)/352.39</f>
        <v>0</v>
      </c>
      <c r="AT50" s="6">
        <f>(0)/352.39</f>
        <v>0</v>
      </c>
      <c r="AU50" s="6">
        <v>2.3088055847214732E-2</v>
      </c>
      <c r="AV50" s="6">
        <f t="shared" ref="AV50:BE50" si="93">(0)/352.39</f>
        <v>0</v>
      </c>
      <c r="AW50" s="6">
        <f t="shared" si="93"/>
        <v>0</v>
      </c>
      <c r="AX50" s="6">
        <f t="shared" si="93"/>
        <v>0</v>
      </c>
      <c r="AY50" s="6">
        <f t="shared" si="93"/>
        <v>0</v>
      </c>
      <c r="AZ50" s="6">
        <f t="shared" si="93"/>
        <v>0</v>
      </c>
      <c r="BA50" s="6">
        <f t="shared" si="93"/>
        <v>0</v>
      </c>
      <c r="BB50" s="6">
        <f t="shared" si="93"/>
        <v>0</v>
      </c>
      <c r="BC50" s="6">
        <f t="shared" si="93"/>
        <v>0</v>
      </c>
      <c r="BD50" s="6">
        <f t="shared" si="93"/>
        <v>0</v>
      </c>
      <c r="BE50" s="6">
        <f t="shared" si="93"/>
        <v>0</v>
      </c>
      <c r="BF50" s="6">
        <v>3.8956837594710407E-2</v>
      </c>
      <c r="BG50" s="6">
        <f>(0)/352.39</f>
        <v>0</v>
      </c>
      <c r="BH50" s="6">
        <f>(0)/352.39</f>
        <v>0</v>
      </c>
      <c r="BI50" s="6">
        <f>(0)/352.39</f>
        <v>0</v>
      </c>
      <c r="BJ50" s="6">
        <f>(0)/352.39</f>
        <v>0</v>
      </c>
      <c r="BK50" s="6">
        <f>(0)/352.39</f>
        <v>0</v>
      </c>
      <c r="BL50" s="6">
        <v>0.90744345753284716</v>
      </c>
      <c r="BM50" s="6">
        <v>3.0511649025227735E-2</v>
      </c>
      <c r="BN50" s="6">
        <f t="shared" ref="BN50:BZ50" si="94">(0)/352.39</f>
        <v>0</v>
      </c>
      <c r="BO50" s="6">
        <f t="shared" si="94"/>
        <v>0</v>
      </c>
      <c r="BP50" s="6">
        <f t="shared" si="94"/>
        <v>0</v>
      </c>
      <c r="BQ50" s="6">
        <f t="shared" si="94"/>
        <v>0</v>
      </c>
      <c r="BR50" s="6">
        <f t="shared" si="94"/>
        <v>0</v>
      </c>
      <c r="BS50" s="6">
        <f t="shared" si="94"/>
        <v>0</v>
      </c>
      <c r="BT50" s="6">
        <f t="shared" si="94"/>
        <v>0</v>
      </c>
      <c r="BU50" s="6">
        <f t="shared" si="94"/>
        <v>0</v>
      </c>
      <c r="BV50" s="6">
        <f t="shared" si="94"/>
        <v>0</v>
      </c>
      <c r="BW50" s="6">
        <f t="shared" si="94"/>
        <v>0</v>
      </c>
      <c r="BX50" s="6">
        <f t="shared" si="94"/>
        <v>0</v>
      </c>
      <c r="BY50" s="6">
        <f t="shared" si="94"/>
        <v>0</v>
      </c>
      <c r="BZ50" s="6">
        <f t="shared" si="94"/>
        <v>0</v>
      </c>
      <c r="CA50">
        <f>0</f>
        <v>0</v>
      </c>
      <c r="CB50">
        <v>352.39</v>
      </c>
    </row>
    <row r="51" spans="1:80" x14ac:dyDescent="0.25">
      <c r="A51" s="4" t="s">
        <v>75</v>
      </c>
      <c r="B51" s="5"/>
      <c r="C51" s="5"/>
      <c r="D51" s="5"/>
      <c r="E51" s="5"/>
      <c r="F51" s="5">
        <v>4.9050000000000002</v>
      </c>
      <c r="G51" s="5"/>
      <c r="H51" s="5"/>
      <c r="I51" s="5"/>
      <c r="J51" s="5"/>
      <c r="K51" s="5">
        <v>16.164999999999999</v>
      </c>
      <c r="L51" s="5"/>
      <c r="M51" s="5">
        <v>0.72599999999999998</v>
      </c>
      <c r="N51" s="5"/>
      <c r="O51" s="5"/>
      <c r="P51" s="5">
        <v>1.6</v>
      </c>
      <c r="Q51" s="5"/>
      <c r="R51" s="5">
        <v>163.46800000000002</v>
      </c>
      <c r="S51" s="5">
        <v>87.850000000000009</v>
      </c>
      <c r="T51" s="5"/>
      <c r="U51" s="5"/>
      <c r="V51" s="5"/>
      <c r="W51" s="5">
        <v>67.834000000000003</v>
      </c>
      <c r="X51" s="5">
        <v>0</v>
      </c>
      <c r="Y51" s="5">
        <v>20.712</v>
      </c>
      <c r="Z51" s="5">
        <v>41.494999999999997</v>
      </c>
      <c r="AA51" s="5"/>
      <c r="AB51" s="5">
        <v>4</v>
      </c>
      <c r="AC51" s="5"/>
      <c r="AD51" s="5"/>
      <c r="AE51" s="5"/>
      <c r="AF51" s="5"/>
      <c r="AG51" s="5"/>
      <c r="AH51" s="5">
        <v>0</v>
      </c>
      <c r="AI51" s="5"/>
      <c r="AJ51" s="5"/>
      <c r="AK51" s="5">
        <v>2</v>
      </c>
      <c r="AL51" s="5"/>
      <c r="AM51" s="5">
        <v>410.75500000000005</v>
      </c>
      <c r="AP51" t="s">
        <v>75</v>
      </c>
      <c r="AQ51" s="6">
        <f>(0)/410.755</f>
        <v>0</v>
      </c>
      <c r="AR51" s="6">
        <f>(0)/410.755</f>
        <v>0</v>
      </c>
      <c r="AS51" s="6">
        <f>(0)/410.755</f>
        <v>0</v>
      </c>
      <c r="AT51" s="6">
        <f>(0)/410.755</f>
        <v>0</v>
      </c>
      <c r="AU51" s="6">
        <v>1.1941424937006244E-2</v>
      </c>
      <c r="AV51" s="6">
        <f>(0)/410.755</f>
        <v>0</v>
      </c>
      <c r="AW51" s="6">
        <f>(0)/410.755</f>
        <v>0</v>
      </c>
      <c r="AX51" s="6">
        <f>(0)/410.755</f>
        <v>0</v>
      </c>
      <c r="AY51" s="6">
        <f>(0)/410.755</f>
        <v>0</v>
      </c>
      <c r="AZ51" s="6">
        <v>3.935435965478204E-2</v>
      </c>
      <c r="BA51" s="6">
        <f>(0)/410.755</f>
        <v>0</v>
      </c>
      <c r="BB51" s="6">
        <v>1.7674769631532176E-3</v>
      </c>
      <c r="BC51" s="6">
        <f>(0)/410.755</f>
        <v>0</v>
      </c>
      <c r="BD51" s="6">
        <f>(0)/410.755</f>
        <v>0</v>
      </c>
      <c r="BE51" s="6">
        <v>3.8952660344974497E-3</v>
      </c>
      <c r="BF51" s="6">
        <f>(0)/410.755</f>
        <v>0</v>
      </c>
      <c r="BG51" s="6">
        <v>0.39796959257951819</v>
      </c>
      <c r="BH51" s="6">
        <v>0.21387445070662559</v>
      </c>
      <c r="BI51" s="6">
        <f>(0)/410.755</f>
        <v>0</v>
      </c>
      <c r="BJ51" s="6">
        <f>(0)/410.755</f>
        <v>0</v>
      </c>
      <c r="BK51" s="6">
        <f>(0)/410.755</f>
        <v>0</v>
      </c>
      <c r="BL51" s="6">
        <v>0.16514467261506249</v>
      </c>
      <c r="BM51" s="6">
        <v>0</v>
      </c>
      <c r="BN51" s="6">
        <v>5.0424218816569479E-2</v>
      </c>
      <c r="BO51" s="6">
        <v>0.10102129006341978</v>
      </c>
      <c r="BP51" s="6">
        <f>(0)/410.755</f>
        <v>0</v>
      </c>
      <c r="BQ51" s="6">
        <v>9.7381650862436234E-3</v>
      </c>
      <c r="BR51" s="6">
        <f>(0)/410.755</f>
        <v>0</v>
      </c>
      <c r="BS51" s="6">
        <f>(0)/410.755</f>
        <v>0</v>
      </c>
      <c r="BT51" s="6">
        <f>(0)/410.755</f>
        <v>0</v>
      </c>
      <c r="BU51" s="6">
        <f>(0)/410.755</f>
        <v>0</v>
      </c>
      <c r="BV51" s="6">
        <f>(0)/410.755</f>
        <v>0</v>
      </c>
      <c r="BW51" s="6">
        <v>0</v>
      </c>
      <c r="BX51" s="6">
        <f>(0)/410.755</f>
        <v>0</v>
      </c>
      <c r="BY51" s="6">
        <f>(0)/410.755</f>
        <v>0</v>
      </c>
      <c r="BZ51" s="6">
        <v>4.8690825431218117E-3</v>
      </c>
      <c r="CA51">
        <f>0</f>
        <v>0</v>
      </c>
      <c r="CB51">
        <v>410.75500000000005</v>
      </c>
    </row>
    <row r="52" spans="1:80" x14ac:dyDescent="0.25">
      <c r="A52" s="4" t="s">
        <v>64</v>
      </c>
      <c r="B52" s="5"/>
      <c r="C52" s="5"/>
      <c r="D52" s="5"/>
      <c r="E52" s="5"/>
      <c r="F52" s="5">
        <v>26.667999999999999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>
        <v>7.2889999999999997</v>
      </c>
      <c r="S52" s="5"/>
      <c r="T52" s="5"/>
      <c r="U52" s="5"/>
      <c r="V52" s="5"/>
      <c r="W52" s="5">
        <v>63.283999999999999</v>
      </c>
      <c r="X52" s="5">
        <v>204.28800000000001</v>
      </c>
      <c r="Y52" s="5">
        <v>35.588000000000001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>
        <v>337.11700000000002</v>
      </c>
      <c r="AP52" t="s">
        <v>64</v>
      </c>
      <c r="AQ52" s="6">
        <f>(0)/337.117</f>
        <v>0</v>
      </c>
      <c r="AR52" s="6">
        <f>(0)/337.117</f>
        <v>0</v>
      </c>
      <c r="AS52" s="6">
        <f>(0)/337.117</f>
        <v>0</v>
      </c>
      <c r="AT52" s="6">
        <f>(0)/337.117</f>
        <v>0</v>
      </c>
      <c r="AU52" s="6">
        <v>7.91060670331072E-2</v>
      </c>
      <c r="AV52" s="6">
        <f t="shared" ref="AV52:BF52" si="95">(0)/337.117</f>
        <v>0</v>
      </c>
      <c r="AW52" s="6">
        <f t="shared" si="95"/>
        <v>0</v>
      </c>
      <c r="AX52" s="6">
        <f t="shared" si="95"/>
        <v>0</v>
      </c>
      <c r="AY52" s="6">
        <f t="shared" si="95"/>
        <v>0</v>
      </c>
      <c r="AZ52" s="6">
        <f t="shared" si="95"/>
        <v>0</v>
      </c>
      <c r="BA52" s="6">
        <f t="shared" si="95"/>
        <v>0</v>
      </c>
      <c r="BB52" s="6">
        <f t="shared" si="95"/>
        <v>0</v>
      </c>
      <c r="BC52" s="6">
        <f t="shared" si="95"/>
        <v>0</v>
      </c>
      <c r="BD52" s="6">
        <f t="shared" si="95"/>
        <v>0</v>
      </c>
      <c r="BE52" s="6">
        <f t="shared" si="95"/>
        <v>0</v>
      </c>
      <c r="BF52" s="6">
        <f t="shared" si="95"/>
        <v>0</v>
      </c>
      <c r="BG52" s="6">
        <v>2.1621573518985988E-2</v>
      </c>
      <c r="BH52" s="6">
        <f>(0)/337.117</f>
        <v>0</v>
      </c>
      <c r="BI52" s="6">
        <f>(0)/337.117</f>
        <v>0</v>
      </c>
      <c r="BJ52" s="6">
        <f>(0)/337.117</f>
        <v>0</v>
      </c>
      <c r="BK52" s="6">
        <f>(0)/337.117</f>
        <v>0</v>
      </c>
      <c r="BL52" s="6">
        <v>0.18772117692077231</v>
      </c>
      <c r="BM52" s="6">
        <v>0.60598545905427492</v>
      </c>
      <c r="BN52" s="6">
        <v>0.10556572347285957</v>
      </c>
      <c r="BO52" s="6">
        <f t="shared" ref="BO52:BZ52" si="96">(0)/337.117</f>
        <v>0</v>
      </c>
      <c r="BP52" s="6">
        <f t="shared" si="96"/>
        <v>0</v>
      </c>
      <c r="BQ52" s="6">
        <f t="shared" si="96"/>
        <v>0</v>
      </c>
      <c r="BR52" s="6">
        <f t="shared" si="96"/>
        <v>0</v>
      </c>
      <c r="BS52" s="6">
        <f t="shared" si="96"/>
        <v>0</v>
      </c>
      <c r="BT52" s="6">
        <f t="shared" si="96"/>
        <v>0</v>
      </c>
      <c r="BU52" s="6">
        <f t="shared" si="96"/>
        <v>0</v>
      </c>
      <c r="BV52" s="6">
        <f t="shared" si="96"/>
        <v>0</v>
      </c>
      <c r="BW52" s="6">
        <f t="shared" si="96"/>
        <v>0</v>
      </c>
      <c r="BX52" s="6">
        <f t="shared" si="96"/>
        <v>0</v>
      </c>
      <c r="BY52" s="6">
        <f t="shared" si="96"/>
        <v>0</v>
      </c>
      <c r="BZ52" s="6">
        <f t="shared" si="96"/>
        <v>0</v>
      </c>
      <c r="CA52">
        <f>0</f>
        <v>0</v>
      </c>
      <c r="CB52">
        <v>337.11700000000002</v>
      </c>
    </row>
    <row r="53" spans="1:80" x14ac:dyDescent="0.25">
      <c r="A53" s="4" t="s">
        <v>112</v>
      </c>
      <c r="B53" s="5"/>
      <c r="C53" s="5"/>
      <c r="D53" s="5"/>
      <c r="E53" s="5"/>
      <c r="F53" s="5"/>
      <c r="G53" s="5"/>
      <c r="H53" s="5"/>
      <c r="I53" s="5">
        <v>1424.096</v>
      </c>
      <c r="J53" s="5"/>
      <c r="K53" s="5">
        <v>1279.6420000000001</v>
      </c>
      <c r="L53" s="5"/>
      <c r="M53" s="5">
        <v>1.1280000000000001</v>
      </c>
      <c r="N53" s="5"/>
      <c r="O53" s="5"/>
      <c r="P53" s="5"/>
      <c r="Q53" s="5">
        <v>60.527999999999999</v>
      </c>
      <c r="R53" s="5">
        <v>374.92099999999999</v>
      </c>
      <c r="S53" s="5">
        <v>50.2</v>
      </c>
      <c r="T53" s="5"/>
      <c r="U53" s="5">
        <v>107</v>
      </c>
      <c r="V53" s="5"/>
      <c r="W53" s="5">
        <v>334.38200000000001</v>
      </c>
      <c r="X53" s="5">
        <v>243.71200000000002</v>
      </c>
      <c r="Y53" s="5">
        <v>19.030999999999999</v>
      </c>
      <c r="Z53" s="5">
        <v>7.2750000000000004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3901.915</v>
      </c>
      <c r="AP53" t="s">
        <v>112</v>
      </c>
      <c r="AQ53" s="6">
        <f t="shared" ref="AQ53:AW53" si="97">(0)/3901.915</f>
        <v>0</v>
      </c>
      <c r="AR53" s="6">
        <f t="shared" si="97"/>
        <v>0</v>
      </c>
      <c r="AS53" s="6">
        <f t="shared" si="97"/>
        <v>0</v>
      </c>
      <c r="AT53" s="6">
        <f t="shared" si="97"/>
        <v>0</v>
      </c>
      <c r="AU53" s="6">
        <f t="shared" si="97"/>
        <v>0</v>
      </c>
      <c r="AV53" s="6">
        <f t="shared" si="97"/>
        <v>0</v>
      </c>
      <c r="AW53" s="6">
        <f t="shared" si="97"/>
        <v>0</v>
      </c>
      <c r="AX53" s="6">
        <v>0.36497360911244864</v>
      </c>
      <c r="AY53" s="6">
        <f>(0)/3901.915</f>
        <v>0</v>
      </c>
      <c r="AZ53" s="6">
        <v>0.32795230034483069</v>
      </c>
      <c r="BA53" s="6">
        <f>(0)/3901.915</f>
        <v>0</v>
      </c>
      <c r="BB53" s="6">
        <v>2.8908881920800428E-4</v>
      </c>
      <c r="BC53" s="6">
        <f>(0)/3901.915</f>
        <v>0</v>
      </c>
      <c r="BD53" s="6">
        <f>(0)/3901.915</f>
        <v>0</v>
      </c>
      <c r="BE53" s="6">
        <f>(0)/3901.915</f>
        <v>0</v>
      </c>
      <c r="BF53" s="6">
        <v>1.5512383022182698E-2</v>
      </c>
      <c r="BG53" s="6">
        <v>9.6086408853088806E-2</v>
      </c>
      <c r="BH53" s="6">
        <v>1.2865477592412957E-2</v>
      </c>
      <c r="BI53" s="6">
        <f>(0)/3901.915</f>
        <v>0</v>
      </c>
      <c r="BJ53" s="6">
        <v>2.7422432318489766E-2</v>
      </c>
      <c r="BK53" s="6">
        <f>(0)/3901.915</f>
        <v>0</v>
      </c>
      <c r="BL53" s="6">
        <v>8.569689498617987E-2</v>
      </c>
      <c r="BM53" s="6">
        <v>6.2459587151437186E-2</v>
      </c>
      <c r="BN53" s="6">
        <v>4.8773486864783057E-3</v>
      </c>
      <c r="BO53" s="6">
        <v>1.8644691132431127E-3</v>
      </c>
      <c r="BP53" s="6">
        <f t="shared" ref="BP53:BZ53" si="98">(0)/3901.915</f>
        <v>0</v>
      </c>
      <c r="BQ53" s="6">
        <f t="shared" si="98"/>
        <v>0</v>
      </c>
      <c r="BR53" s="6">
        <f t="shared" si="98"/>
        <v>0</v>
      </c>
      <c r="BS53" s="6">
        <f t="shared" si="98"/>
        <v>0</v>
      </c>
      <c r="BT53" s="6">
        <f t="shared" si="98"/>
        <v>0</v>
      </c>
      <c r="BU53" s="6">
        <f t="shared" si="98"/>
        <v>0</v>
      </c>
      <c r="BV53" s="6">
        <f t="shared" si="98"/>
        <v>0</v>
      </c>
      <c r="BW53" s="6">
        <f t="shared" si="98"/>
        <v>0</v>
      </c>
      <c r="BX53" s="6">
        <f t="shared" si="98"/>
        <v>0</v>
      </c>
      <c r="BY53" s="6">
        <f t="shared" si="98"/>
        <v>0</v>
      </c>
      <c r="BZ53" s="6">
        <f t="shared" si="98"/>
        <v>0</v>
      </c>
      <c r="CA53">
        <f>0</f>
        <v>0</v>
      </c>
      <c r="CB53">
        <v>3901.915</v>
      </c>
    </row>
    <row r="54" spans="1:80" x14ac:dyDescent="0.25">
      <c r="A54" s="4" t="s">
        <v>65</v>
      </c>
      <c r="B54" s="5"/>
      <c r="C54" s="5"/>
      <c r="D54" s="5"/>
      <c r="E54" s="5"/>
      <c r="F54" s="5">
        <v>32.948</v>
      </c>
      <c r="G54" s="5"/>
      <c r="H54" s="5"/>
      <c r="I54" s="5"/>
      <c r="J54" s="5"/>
      <c r="K54" s="5"/>
      <c r="L54" s="5"/>
      <c r="M54" s="5">
        <v>16.280999999999999</v>
      </c>
      <c r="N54" s="5">
        <v>668.22300000000007</v>
      </c>
      <c r="O54" s="5"/>
      <c r="P54" s="5"/>
      <c r="Q54" s="5"/>
      <c r="R54" s="5">
        <v>152.524</v>
      </c>
      <c r="S54" s="5"/>
      <c r="T54" s="5"/>
      <c r="U54" s="5"/>
      <c r="V54" s="5"/>
      <c r="W54" s="5">
        <v>275.95999999999998</v>
      </c>
      <c r="X54" s="5">
        <v>134.24100000000001</v>
      </c>
      <c r="Y54" s="5">
        <v>142.78399999999999</v>
      </c>
      <c r="Z54" s="5">
        <v>3598.1479999999997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>
        <v>5021.1090000000004</v>
      </c>
      <c r="AP54" t="s">
        <v>65</v>
      </c>
      <c r="AQ54" s="6">
        <f>(0)/5021.109</f>
        <v>0</v>
      </c>
      <c r="AR54" s="6">
        <f>(0)/5021.109</f>
        <v>0</v>
      </c>
      <c r="AS54" s="6">
        <f>(0)/5021.109</f>
        <v>0</v>
      </c>
      <c r="AT54" s="6">
        <f>(0)/5021.109</f>
        <v>0</v>
      </c>
      <c r="AU54" s="6">
        <v>6.561896983315837E-3</v>
      </c>
      <c r="AV54" s="6">
        <f t="shared" ref="AV54:BA54" si="99">(0)/5021.109</f>
        <v>0</v>
      </c>
      <c r="AW54" s="6">
        <f t="shared" si="99"/>
        <v>0</v>
      </c>
      <c r="AX54" s="6">
        <f t="shared" si="99"/>
        <v>0</v>
      </c>
      <c r="AY54" s="6">
        <f t="shared" si="99"/>
        <v>0</v>
      </c>
      <c r="AZ54" s="6">
        <f t="shared" si="99"/>
        <v>0</v>
      </c>
      <c r="BA54" s="6">
        <f t="shared" si="99"/>
        <v>0</v>
      </c>
      <c r="BB54" s="6">
        <v>3.2425107680394906E-3</v>
      </c>
      <c r="BC54" s="6">
        <v>0.13308275124081154</v>
      </c>
      <c r="BD54" s="6">
        <f>(0)/5021.109</f>
        <v>0</v>
      </c>
      <c r="BE54" s="6">
        <f>(0)/5021.109</f>
        <v>0</v>
      </c>
      <c r="BF54" s="6">
        <f>(0)/5021.109</f>
        <v>0</v>
      </c>
      <c r="BG54" s="6">
        <v>3.0376556254803469E-2</v>
      </c>
      <c r="BH54" s="6">
        <f>(0)/5021.109</f>
        <v>0</v>
      </c>
      <c r="BI54" s="6">
        <f>(0)/5021.109</f>
        <v>0</v>
      </c>
      <c r="BJ54" s="6">
        <f>(0)/5021.109</f>
        <v>0</v>
      </c>
      <c r="BK54" s="6">
        <f>(0)/5021.109</f>
        <v>0</v>
      </c>
      <c r="BL54" s="6">
        <v>5.4959969998659652E-2</v>
      </c>
      <c r="BM54" s="6">
        <v>2.6735328788918943E-2</v>
      </c>
      <c r="BN54" s="6">
        <v>2.843674574680613E-2</v>
      </c>
      <c r="BO54" s="6">
        <v>0.71660424021864477</v>
      </c>
      <c r="BP54" s="6">
        <f t="shared" ref="BP54:BZ54" si="100">(0)/5021.109</f>
        <v>0</v>
      </c>
      <c r="BQ54" s="6">
        <f t="shared" si="100"/>
        <v>0</v>
      </c>
      <c r="BR54" s="6">
        <f t="shared" si="100"/>
        <v>0</v>
      </c>
      <c r="BS54" s="6">
        <f t="shared" si="100"/>
        <v>0</v>
      </c>
      <c r="BT54" s="6">
        <f t="shared" si="100"/>
        <v>0</v>
      </c>
      <c r="BU54" s="6">
        <f t="shared" si="100"/>
        <v>0</v>
      </c>
      <c r="BV54" s="6">
        <f t="shared" si="100"/>
        <v>0</v>
      </c>
      <c r="BW54" s="6">
        <f t="shared" si="100"/>
        <v>0</v>
      </c>
      <c r="BX54" s="6">
        <f t="shared" si="100"/>
        <v>0</v>
      </c>
      <c r="BY54" s="6">
        <f t="shared" si="100"/>
        <v>0</v>
      </c>
      <c r="BZ54" s="6">
        <f t="shared" si="100"/>
        <v>0</v>
      </c>
      <c r="CA54">
        <f>0</f>
        <v>0</v>
      </c>
      <c r="CB54">
        <v>5021.1090000000004</v>
      </c>
    </row>
    <row r="55" spans="1:80" x14ac:dyDescent="0.25">
      <c r="A55" s="4" t="s">
        <v>299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>
        <v>0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0</v>
      </c>
      <c r="AP55" t="s">
        <v>299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 t="e">
        <v>#DIV/0!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>
        <f>0</f>
        <v>0</v>
      </c>
      <c r="CB55">
        <v>0</v>
      </c>
    </row>
    <row r="56" spans="1:80" x14ac:dyDescent="0.25">
      <c r="A56" s="4" t="s">
        <v>48</v>
      </c>
      <c r="B56" s="5"/>
      <c r="C56" s="5"/>
      <c r="D56" s="5"/>
      <c r="E56" s="5">
        <v>1.026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>
        <v>2.6739999999999999</v>
      </c>
      <c r="S56" s="5">
        <v>87.850000000000009</v>
      </c>
      <c r="T56" s="5"/>
      <c r="U56" s="5"/>
      <c r="V56" s="5"/>
      <c r="W56" s="5"/>
      <c r="X56" s="5">
        <v>7.1680000000000001</v>
      </c>
      <c r="Y56" s="5">
        <v>2.21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>
        <v>100.92800000000001</v>
      </c>
      <c r="AP56" t="s">
        <v>48</v>
      </c>
      <c r="AQ56" s="6">
        <f>(0)/100.928</f>
        <v>0</v>
      </c>
      <c r="AR56" s="6">
        <f>(0)/100.928</f>
        <v>0</v>
      </c>
      <c r="AS56" s="6">
        <f>(0)/100.928</f>
        <v>0</v>
      </c>
      <c r="AT56" s="6">
        <v>1.0165662650602409E-2</v>
      </c>
      <c r="AU56" s="6">
        <f t="shared" ref="AU56:BF56" si="101">(0)/100.928</f>
        <v>0</v>
      </c>
      <c r="AV56" s="6">
        <f t="shared" si="101"/>
        <v>0</v>
      </c>
      <c r="AW56" s="6">
        <f t="shared" si="101"/>
        <v>0</v>
      </c>
      <c r="AX56" s="6">
        <f t="shared" si="101"/>
        <v>0</v>
      </c>
      <c r="AY56" s="6">
        <f t="shared" si="101"/>
        <v>0</v>
      </c>
      <c r="AZ56" s="6">
        <f t="shared" si="101"/>
        <v>0</v>
      </c>
      <c r="BA56" s="6">
        <f t="shared" si="101"/>
        <v>0</v>
      </c>
      <c r="BB56" s="6">
        <f t="shared" si="101"/>
        <v>0</v>
      </c>
      <c r="BC56" s="6">
        <f t="shared" si="101"/>
        <v>0</v>
      </c>
      <c r="BD56" s="6">
        <f t="shared" si="101"/>
        <v>0</v>
      </c>
      <c r="BE56" s="6">
        <f t="shared" si="101"/>
        <v>0</v>
      </c>
      <c r="BF56" s="6">
        <f t="shared" si="101"/>
        <v>0</v>
      </c>
      <c r="BG56" s="6">
        <v>2.6494134432466704E-2</v>
      </c>
      <c r="BH56" s="6">
        <v>0.87042247939124917</v>
      </c>
      <c r="BI56" s="6">
        <f>(0)/100.928</f>
        <v>0</v>
      </c>
      <c r="BJ56" s="6">
        <f>(0)/100.928</f>
        <v>0</v>
      </c>
      <c r="BK56" s="6">
        <f>(0)/100.928</f>
        <v>0</v>
      </c>
      <c r="BL56" s="6">
        <f>(0)/100.928</f>
        <v>0</v>
      </c>
      <c r="BM56" s="6">
        <v>7.1020925808497143E-2</v>
      </c>
      <c r="BN56" s="6">
        <v>2.1896797717184526E-2</v>
      </c>
      <c r="BO56" s="6">
        <f t="shared" ref="BO56:BZ56" si="102">(0)/100.928</f>
        <v>0</v>
      </c>
      <c r="BP56" s="6">
        <f t="shared" si="102"/>
        <v>0</v>
      </c>
      <c r="BQ56" s="6">
        <f t="shared" si="102"/>
        <v>0</v>
      </c>
      <c r="BR56" s="6">
        <f t="shared" si="102"/>
        <v>0</v>
      </c>
      <c r="BS56" s="6">
        <f t="shared" si="102"/>
        <v>0</v>
      </c>
      <c r="BT56" s="6">
        <f t="shared" si="102"/>
        <v>0</v>
      </c>
      <c r="BU56" s="6">
        <f t="shared" si="102"/>
        <v>0</v>
      </c>
      <c r="BV56" s="6">
        <f t="shared" si="102"/>
        <v>0</v>
      </c>
      <c r="BW56" s="6">
        <f t="shared" si="102"/>
        <v>0</v>
      </c>
      <c r="BX56" s="6">
        <f t="shared" si="102"/>
        <v>0</v>
      </c>
      <c r="BY56" s="6">
        <f t="shared" si="102"/>
        <v>0</v>
      </c>
      <c r="BZ56" s="6">
        <f t="shared" si="102"/>
        <v>0</v>
      </c>
      <c r="CA56">
        <f>0</f>
        <v>0</v>
      </c>
      <c r="CB56">
        <v>100.92800000000001</v>
      </c>
    </row>
    <row r="57" spans="1:80" x14ac:dyDescent="0.25">
      <c r="A57" s="4" t="s">
        <v>176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>
        <v>925.39600000000007</v>
      </c>
      <c r="N57" s="5"/>
      <c r="O57" s="5"/>
      <c r="P57" s="5"/>
      <c r="Q57" s="5"/>
      <c r="R57" s="5">
        <v>372.62300000000005</v>
      </c>
      <c r="S57" s="5"/>
      <c r="T57" s="5"/>
      <c r="U57" s="5"/>
      <c r="V57" s="5"/>
      <c r="W57" s="5">
        <v>2.774</v>
      </c>
      <c r="X57" s="5">
        <v>10.752000000000001</v>
      </c>
      <c r="Y57" s="5">
        <v>11.355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>
        <v>1322.9</v>
      </c>
      <c r="AP57" t="s">
        <v>176</v>
      </c>
      <c r="AQ57" s="6">
        <f t="shared" ref="AQ57:BA57" si="103">(0)/1322.9</f>
        <v>0</v>
      </c>
      <c r="AR57" s="6">
        <f t="shared" si="103"/>
        <v>0</v>
      </c>
      <c r="AS57" s="6">
        <f t="shared" si="103"/>
        <v>0</v>
      </c>
      <c r="AT57" s="6">
        <f t="shared" si="103"/>
        <v>0</v>
      </c>
      <c r="AU57" s="6">
        <f t="shared" si="103"/>
        <v>0</v>
      </c>
      <c r="AV57" s="6">
        <f t="shared" si="103"/>
        <v>0</v>
      </c>
      <c r="AW57" s="6">
        <f t="shared" si="103"/>
        <v>0</v>
      </c>
      <c r="AX57" s="6">
        <f t="shared" si="103"/>
        <v>0</v>
      </c>
      <c r="AY57" s="6">
        <f t="shared" si="103"/>
        <v>0</v>
      </c>
      <c r="AZ57" s="6">
        <f t="shared" si="103"/>
        <v>0</v>
      </c>
      <c r="BA57" s="6">
        <f t="shared" si="103"/>
        <v>0</v>
      </c>
      <c r="BB57" s="6">
        <v>0.69952074986771484</v>
      </c>
      <c r="BC57" s="6">
        <f>(0)/1322.9</f>
        <v>0</v>
      </c>
      <c r="BD57" s="6">
        <f>(0)/1322.9</f>
        <v>0</v>
      </c>
      <c r="BE57" s="6">
        <f>(0)/1322.9</f>
        <v>0</v>
      </c>
      <c r="BF57" s="6">
        <f>(0)/1322.9</f>
        <v>0</v>
      </c>
      <c r="BG57" s="6">
        <v>0.28167132814271678</v>
      </c>
      <c r="BH57" s="6">
        <f>(0)/1322.9</f>
        <v>0</v>
      </c>
      <c r="BI57" s="6">
        <f>(0)/1322.9</f>
        <v>0</v>
      </c>
      <c r="BJ57" s="6">
        <f>(0)/1322.9</f>
        <v>0</v>
      </c>
      <c r="BK57" s="6">
        <f>(0)/1322.9</f>
        <v>0</v>
      </c>
      <c r="BL57" s="6">
        <v>2.0969083075062364E-3</v>
      </c>
      <c r="BM57" s="6">
        <v>8.1275984579333282E-3</v>
      </c>
      <c r="BN57" s="6">
        <v>8.583415224128808E-3</v>
      </c>
      <c r="BO57" s="6">
        <f t="shared" ref="BO57:BZ57" si="104">(0)/1322.9</f>
        <v>0</v>
      </c>
      <c r="BP57" s="6">
        <f t="shared" si="104"/>
        <v>0</v>
      </c>
      <c r="BQ57" s="6">
        <f t="shared" si="104"/>
        <v>0</v>
      </c>
      <c r="BR57" s="6">
        <f t="shared" si="104"/>
        <v>0</v>
      </c>
      <c r="BS57" s="6">
        <f t="shared" si="104"/>
        <v>0</v>
      </c>
      <c r="BT57" s="6">
        <f t="shared" si="104"/>
        <v>0</v>
      </c>
      <c r="BU57" s="6">
        <f t="shared" si="104"/>
        <v>0</v>
      </c>
      <c r="BV57" s="6">
        <f t="shared" si="104"/>
        <v>0</v>
      </c>
      <c r="BW57" s="6">
        <f t="shared" si="104"/>
        <v>0</v>
      </c>
      <c r="BX57" s="6">
        <f t="shared" si="104"/>
        <v>0</v>
      </c>
      <c r="BY57" s="6">
        <f t="shared" si="104"/>
        <v>0</v>
      </c>
      <c r="BZ57" s="6">
        <f t="shared" si="104"/>
        <v>0</v>
      </c>
      <c r="CA57">
        <f>0</f>
        <v>0</v>
      </c>
      <c r="CB57">
        <v>1322.9</v>
      </c>
    </row>
    <row r="58" spans="1:80" x14ac:dyDescent="0.25">
      <c r="A58" s="4" t="s">
        <v>163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v>1285.884</v>
      </c>
      <c r="N58" s="5"/>
      <c r="O58" s="5"/>
      <c r="P58" s="5"/>
      <c r="Q58" s="5"/>
      <c r="R58" s="5">
        <v>357.26900000000001</v>
      </c>
      <c r="S58" s="5"/>
      <c r="T58" s="5"/>
      <c r="U58" s="5"/>
      <c r="V58" s="5"/>
      <c r="W58" s="5">
        <v>165.798</v>
      </c>
      <c r="X58" s="5">
        <v>53.76</v>
      </c>
      <c r="Y58" s="5">
        <v>21.841999999999999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>
        <v>1884.5530000000001</v>
      </c>
      <c r="AP58" t="s">
        <v>163</v>
      </c>
      <c r="AQ58" s="6">
        <f t="shared" ref="AQ58:BA58" si="105">(0)/1884.553</f>
        <v>0</v>
      </c>
      <c r="AR58" s="6">
        <f t="shared" si="105"/>
        <v>0</v>
      </c>
      <c r="AS58" s="6">
        <f t="shared" si="105"/>
        <v>0</v>
      </c>
      <c r="AT58" s="6">
        <f t="shared" si="105"/>
        <v>0</v>
      </c>
      <c r="AU58" s="6">
        <f t="shared" si="105"/>
        <v>0</v>
      </c>
      <c r="AV58" s="6">
        <f t="shared" si="105"/>
        <v>0</v>
      </c>
      <c r="AW58" s="6">
        <f t="shared" si="105"/>
        <v>0</v>
      </c>
      <c r="AX58" s="6">
        <f t="shared" si="105"/>
        <v>0</v>
      </c>
      <c r="AY58" s="6">
        <f t="shared" si="105"/>
        <v>0</v>
      </c>
      <c r="AZ58" s="6">
        <f t="shared" si="105"/>
        <v>0</v>
      </c>
      <c r="BA58" s="6">
        <f t="shared" si="105"/>
        <v>0</v>
      </c>
      <c r="BB58" s="6">
        <v>0.682328382380331</v>
      </c>
      <c r="BC58" s="6">
        <f>(0)/1884.553</f>
        <v>0</v>
      </c>
      <c r="BD58" s="6">
        <f>(0)/1884.553</f>
        <v>0</v>
      </c>
      <c r="BE58" s="6">
        <f>(0)/1884.553</f>
        <v>0</v>
      </c>
      <c r="BF58" s="6">
        <f>(0)/1884.553</f>
        <v>0</v>
      </c>
      <c r="BG58" s="6">
        <v>0.18957758152729054</v>
      </c>
      <c r="BH58" s="6">
        <f>(0)/1884.553</f>
        <v>0</v>
      </c>
      <c r="BI58" s="6">
        <f>(0)/1884.553</f>
        <v>0</v>
      </c>
      <c r="BJ58" s="6">
        <f>(0)/1884.553</f>
        <v>0</v>
      </c>
      <c r="BK58" s="6">
        <f>(0)/1884.553</f>
        <v>0</v>
      </c>
      <c r="BL58" s="6">
        <v>8.7977361209793506E-2</v>
      </c>
      <c r="BM58" s="6">
        <v>2.852665857633083E-2</v>
      </c>
      <c r="BN58" s="6">
        <v>1.1590016306254055E-2</v>
      </c>
      <c r="BO58" s="6">
        <f t="shared" ref="BO58:BZ58" si="106">(0)/1884.553</f>
        <v>0</v>
      </c>
      <c r="BP58" s="6">
        <f t="shared" si="106"/>
        <v>0</v>
      </c>
      <c r="BQ58" s="6">
        <f t="shared" si="106"/>
        <v>0</v>
      </c>
      <c r="BR58" s="6">
        <f t="shared" si="106"/>
        <v>0</v>
      </c>
      <c r="BS58" s="6">
        <f t="shared" si="106"/>
        <v>0</v>
      </c>
      <c r="BT58" s="6">
        <f t="shared" si="106"/>
        <v>0</v>
      </c>
      <c r="BU58" s="6">
        <f t="shared" si="106"/>
        <v>0</v>
      </c>
      <c r="BV58" s="6">
        <f t="shared" si="106"/>
        <v>0</v>
      </c>
      <c r="BW58" s="6">
        <f t="shared" si="106"/>
        <v>0</v>
      </c>
      <c r="BX58" s="6">
        <f t="shared" si="106"/>
        <v>0</v>
      </c>
      <c r="BY58" s="6">
        <f t="shared" si="106"/>
        <v>0</v>
      </c>
      <c r="BZ58" s="6">
        <f t="shared" si="106"/>
        <v>0</v>
      </c>
      <c r="CA58">
        <f>0</f>
        <v>0</v>
      </c>
      <c r="CB58">
        <v>1884.5530000000001</v>
      </c>
    </row>
    <row r="59" spans="1:80" x14ac:dyDescent="0.25">
      <c r="A59" s="4" t="s">
        <v>165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>
        <v>1472.3700000000003</v>
      </c>
      <c r="N59" s="5"/>
      <c r="O59" s="5"/>
      <c r="P59" s="5">
        <v>16.8</v>
      </c>
      <c r="Q59" s="5"/>
      <c r="R59" s="5">
        <v>613.96799999999996</v>
      </c>
      <c r="S59" s="5"/>
      <c r="T59" s="5"/>
      <c r="U59" s="5"/>
      <c r="V59" s="5"/>
      <c r="W59" s="5">
        <v>43</v>
      </c>
      <c r="X59" s="5"/>
      <c r="Y59" s="5">
        <v>2382.6990000000001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>
        <v>4528.8370000000004</v>
      </c>
      <c r="AP59" t="s">
        <v>165</v>
      </c>
      <c r="AQ59" s="6">
        <f t="shared" ref="AQ59:BA59" si="107">(0)/4528.837</f>
        <v>0</v>
      </c>
      <c r="AR59" s="6">
        <f t="shared" si="107"/>
        <v>0</v>
      </c>
      <c r="AS59" s="6">
        <f t="shared" si="107"/>
        <v>0</v>
      </c>
      <c r="AT59" s="6">
        <f t="shared" si="107"/>
        <v>0</v>
      </c>
      <c r="AU59" s="6">
        <f t="shared" si="107"/>
        <v>0</v>
      </c>
      <c r="AV59" s="6">
        <f t="shared" si="107"/>
        <v>0</v>
      </c>
      <c r="AW59" s="6">
        <f t="shared" si="107"/>
        <v>0</v>
      </c>
      <c r="AX59" s="6">
        <f t="shared" si="107"/>
        <v>0</v>
      </c>
      <c r="AY59" s="6">
        <f t="shared" si="107"/>
        <v>0</v>
      </c>
      <c r="AZ59" s="6">
        <f t="shared" si="107"/>
        <v>0</v>
      </c>
      <c r="BA59" s="6">
        <f t="shared" si="107"/>
        <v>0</v>
      </c>
      <c r="BB59" s="6">
        <v>0.32510995648551716</v>
      </c>
      <c r="BC59" s="6">
        <f>(0)/4528.837</f>
        <v>0</v>
      </c>
      <c r="BD59" s="6">
        <f>(0)/4528.837</f>
        <v>0</v>
      </c>
      <c r="BE59" s="6">
        <v>3.7095616380099349E-3</v>
      </c>
      <c r="BF59" s="6">
        <f>(0)/4528.837</f>
        <v>0</v>
      </c>
      <c r="BG59" s="6">
        <v>0.13556857974795736</v>
      </c>
      <c r="BH59" s="6">
        <f>(0)/4528.837</f>
        <v>0</v>
      </c>
      <c r="BI59" s="6">
        <f>(0)/4528.837</f>
        <v>0</v>
      </c>
      <c r="BJ59" s="6">
        <f>(0)/4528.837</f>
        <v>0</v>
      </c>
      <c r="BK59" s="6">
        <f>(0)/4528.837</f>
        <v>0</v>
      </c>
      <c r="BL59" s="6">
        <v>9.4947113353825701E-3</v>
      </c>
      <c r="BM59" s="6">
        <f>(0)/4528.837</f>
        <v>0</v>
      </c>
      <c r="BN59" s="6">
        <v>0.52611719079313291</v>
      </c>
      <c r="BO59" s="6">
        <f t="shared" ref="BO59:BZ59" si="108">(0)/4528.837</f>
        <v>0</v>
      </c>
      <c r="BP59" s="6">
        <f t="shared" si="108"/>
        <v>0</v>
      </c>
      <c r="BQ59" s="6">
        <f t="shared" si="108"/>
        <v>0</v>
      </c>
      <c r="BR59" s="6">
        <f t="shared" si="108"/>
        <v>0</v>
      </c>
      <c r="BS59" s="6">
        <f t="shared" si="108"/>
        <v>0</v>
      </c>
      <c r="BT59" s="6">
        <f t="shared" si="108"/>
        <v>0</v>
      </c>
      <c r="BU59" s="6">
        <f t="shared" si="108"/>
        <v>0</v>
      </c>
      <c r="BV59" s="6">
        <f t="shared" si="108"/>
        <v>0</v>
      </c>
      <c r="BW59" s="6">
        <f t="shared" si="108"/>
        <v>0</v>
      </c>
      <c r="BX59" s="6">
        <f t="shared" si="108"/>
        <v>0</v>
      </c>
      <c r="BY59" s="6">
        <f t="shared" si="108"/>
        <v>0</v>
      </c>
      <c r="BZ59" s="6">
        <f t="shared" si="108"/>
        <v>0</v>
      </c>
      <c r="CA59">
        <f>0</f>
        <v>0</v>
      </c>
      <c r="CB59">
        <v>4528.8370000000004</v>
      </c>
    </row>
    <row r="60" spans="1:80" x14ac:dyDescent="0.25">
      <c r="A60" s="4" t="s">
        <v>169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>
        <v>0</v>
      </c>
      <c r="N60" s="5"/>
      <c r="O60" s="5"/>
      <c r="P60" s="5">
        <v>132.696</v>
      </c>
      <c r="Q60" s="5"/>
      <c r="R60" s="5">
        <v>386.68000000000006</v>
      </c>
      <c r="S60" s="5"/>
      <c r="T60" s="5"/>
      <c r="U60" s="5"/>
      <c r="V60" s="5"/>
      <c r="W60" s="5">
        <v>2940.2</v>
      </c>
      <c r="X60" s="5">
        <v>10.752000000000001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3470.328</v>
      </c>
      <c r="AP60" t="s">
        <v>169</v>
      </c>
      <c r="AQ60" s="6">
        <f t="shared" ref="AQ60:BA60" si="109">(0)/3470.328</f>
        <v>0</v>
      </c>
      <c r="AR60" s="6">
        <f t="shared" si="109"/>
        <v>0</v>
      </c>
      <c r="AS60" s="6">
        <f t="shared" si="109"/>
        <v>0</v>
      </c>
      <c r="AT60" s="6">
        <f t="shared" si="109"/>
        <v>0</v>
      </c>
      <c r="AU60" s="6">
        <f t="shared" si="109"/>
        <v>0</v>
      </c>
      <c r="AV60" s="6">
        <f t="shared" si="109"/>
        <v>0</v>
      </c>
      <c r="AW60" s="6">
        <f t="shared" si="109"/>
        <v>0</v>
      </c>
      <c r="AX60" s="6">
        <f t="shared" si="109"/>
        <v>0</v>
      </c>
      <c r="AY60" s="6">
        <f t="shared" si="109"/>
        <v>0</v>
      </c>
      <c r="AZ60" s="6">
        <f t="shared" si="109"/>
        <v>0</v>
      </c>
      <c r="BA60" s="6">
        <f t="shared" si="109"/>
        <v>0</v>
      </c>
      <c r="BB60" s="6">
        <v>0</v>
      </c>
      <c r="BC60" s="6">
        <f>(0)/3470.328</f>
        <v>0</v>
      </c>
      <c r="BD60" s="6">
        <f>(0)/3470.328</f>
        <v>0</v>
      </c>
      <c r="BE60" s="6">
        <v>3.8237307827963238E-2</v>
      </c>
      <c r="BF60" s="6">
        <f>(0)/3470.328</f>
        <v>0</v>
      </c>
      <c r="BG60" s="6">
        <v>0.11142462614484858</v>
      </c>
      <c r="BH60" s="6">
        <f>(0)/3470.328</f>
        <v>0</v>
      </c>
      <c r="BI60" s="6">
        <f>(0)/3470.328</f>
        <v>0</v>
      </c>
      <c r="BJ60" s="6">
        <f>(0)/3470.328</f>
        <v>0</v>
      </c>
      <c r="BK60" s="6">
        <f>(0)/3470.328</f>
        <v>0</v>
      </c>
      <c r="BL60" s="6">
        <v>0.84723979981142983</v>
      </c>
      <c r="BM60" s="6">
        <v>3.0982662157582803E-3</v>
      </c>
      <c r="BN60" s="6">
        <f t="shared" ref="BN60:BZ60" si="110">(0)/3470.328</f>
        <v>0</v>
      </c>
      <c r="BO60" s="6">
        <f t="shared" si="110"/>
        <v>0</v>
      </c>
      <c r="BP60" s="6">
        <f t="shared" si="110"/>
        <v>0</v>
      </c>
      <c r="BQ60" s="6">
        <f t="shared" si="110"/>
        <v>0</v>
      </c>
      <c r="BR60" s="6">
        <f t="shared" si="110"/>
        <v>0</v>
      </c>
      <c r="BS60" s="6">
        <f t="shared" si="110"/>
        <v>0</v>
      </c>
      <c r="BT60" s="6">
        <f t="shared" si="110"/>
        <v>0</v>
      </c>
      <c r="BU60" s="6">
        <f t="shared" si="110"/>
        <v>0</v>
      </c>
      <c r="BV60" s="6">
        <f t="shared" si="110"/>
        <v>0</v>
      </c>
      <c r="BW60" s="6">
        <f t="shared" si="110"/>
        <v>0</v>
      </c>
      <c r="BX60" s="6">
        <f t="shared" si="110"/>
        <v>0</v>
      </c>
      <c r="BY60" s="6">
        <f t="shared" si="110"/>
        <v>0</v>
      </c>
      <c r="BZ60" s="6">
        <f t="shared" si="110"/>
        <v>0</v>
      </c>
      <c r="CA60">
        <f>0</f>
        <v>0</v>
      </c>
      <c r="CB60">
        <v>3470.328</v>
      </c>
    </row>
    <row r="61" spans="1:80" x14ac:dyDescent="0.25">
      <c r="A61" s="4" t="s">
        <v>66</v>
      </c>
      <c r="B61" s="5"/>
      <c r="C61" s="5"/>
      <c r="D61" s="5"/>
      <c r="E61" s="5"/>
      <c r="F61" s="5">
        <v>4.9719999999999995</v>
      </c>
      <c r="G61" s="5"/>
      <c r="H61" s="5"/>
      <c r="I61" s="5"/>
      <c r="J61" s="5"/>
      <c r="K61" s="5"/>
      <c r="L61" s="5"/>
      <c r="M61" s="5">
        <v>1487.8729999999998</v>
      </c>
      <c r="N61" s="5"/>
      <c r="O61" s="5"/>
      <c r="P61" s="5"/>
      <c r="Q61" s="5"/>
      <c r="R61" s="5">
        <v>217.49600000000001</v>
      </c>
      <c r="S61" s="5">
        <v>25.1</v>
      </c>
      <c r="T61" s="5"/>
      <c r="U61" s="5">
        <v>19.393000000000001</v>
      </c>
      <c r="V61" s="5"/>
      <c r="W61" s="5"/>
      <c r="X61" s="5">
        <v>18.701000000000001</v>
      </c>
      <c r="Y61" s="5">
        <v>6.9379999999999997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>
        <v>1780.473</v>
      </c>
      <c r="AP61" t="s">
        <v>66</v>
      </c>
      <c r="AQ61" s="6">
        <f>(0)/1780.473</f>
        <v>0</v>
      </c>
      <c r="AR61" s="6">
        <f>(0)/1780.473</f>
        <v>0</v>
      </c>
      <c r="AS61" s="6">
        <f>(0)/1780.473</f>
        <v>0</v>
      </c>
      <c r="AT61" s="6">
        <f>(0)/1780.473</f>
        <v>0</v>
      </c>
      <c r="AU61" s="6">
        <v>2.7925163706498217E-3</v>
      </c>
      <c r="AV61" s="6">
        <f t="shared" ref="AV61:BA61" si="111">(0)/1780.473</f>
        <v>0</v>
      </c>
      <c r="AW61" s="6">
        <f t="shared" si="111"/>
        <v>0</v>
      </c>
      <c r="AX61" s="6">
        <f t="shared" si="111"/>
        <v>0</v>
      </c>
      <c r="AY61" s="6">
        <f t="shared" si="111"/>
        <v>0</v>
      </c>
      <c r="AZ61" s="6">
        <f t="shared" si="111"/>
        <v>0</v>
      </c>
      <c r="BA61" s="6">
        <f t="shared" si="111"/>
        <v>0</v>
      </c>
      <c r="BB61" s="6">
        <v>0.83566164721397063</v>
      </c>
      <c r="BC61" s="6">
        <f>(0)/1780.473</f>
        <v>0</v>
      </c>
      <c r="BD61" s="6">
        <f>(0)/1780.473</f>
        <v>0</v>
      </c>
      <c r="BE61" s="6">
        <f>(0)/1780.473</f>
        <v>0</v>
      </c>
      <c r="BF61" s="6">
        <f>(0)/1780.473</f>
        <v>0</v>
      </c>
      <c r="BG61" s="6">
        <v>0.1221563034092626</v>
      </c>
      <c r="BH61" s="6">
        <v>1.4097377494632045E-2</v>
      </c>
      <c r="BI61" s="6">
        <f>(0)/1780.473</f>
        <v>0</v>
      </c>
      <c r="BJ61" s="6">
        <v>1.0892049472246982E-2</v>
      </c>
      <c r="BK61" s="6">
        <f>(0)/1780.473</f>
        <v>0</v>
      </c>
      <c r="BL61" s="6">
        <f>(0)/1780.473</f>
        <v>0</v>
      </c>
      <c r="BM61" s="6">
        <v>1.0503388706259517E-2</v>
      </c>
      <c r="BN61" s="6">
        <v>3.8967173329783715E-3</v>
      </c>
      <c r="BO61" s="6">
        <f t="shared" ref="BO61:BZ61" si="112">(0)/1780.473</f>
        <v>0</v>
      </c>
      <c r="BP61" s="6">
        <f t="shared" si="112"/>
        <v>0</v>
      </c>
      <c r="BQ61" s="6">
        <f t="shared" si="112"/>
        <v>0</v>
      </c>
      <c r="BR61" s="6">
        <f t="shared" si="112"/>
        <v>0</v>
      </c>
      <c r="BS61" s="6">
        <f t="shared" si="112"/>
        <v>0</v>
      </c>
      <c r="BT61" s="6">
        <f t="shared" si="112"/>
        <v>0</v>
      </c>
      <c r="BU61" s="6">
        <f t="shared" si="112"/>
        <v>0</v>
      </c>
      <c r="BV61" s="6">
        <f t="shared" si="112"/>
        <v>0</v>
      </c>
      <c r="BW61" s="6">
        <f t="shared" si="112"/>
        <v>0</v>
      </c>
      <c r="BX61" s="6">
        <f t="shared" si="112"/>
        <v>0</v>
      </c>
      <c r="BY61" s="6">
        <f t="shared" si="112"/>
        <v>0</v>
      </c>
      <c r="BZ61" s="6">
        <f t="shared" si="112"/>
        <v>0</v>
      </c>
      <c r="CA61">
        <f>0</f>
        <v>0</v>
      </c>
      <c r="CB61">
        <v>1780.473</v>
      </c>
    </row>
    <row r="62" spans="1:80" x14ac:dyDescent="0.25">
      <c r="A62" s="4" t="s">
        <v>58</v>
      </c>
      <c r="B62" s="5"/>
      <c r="C62" s="5"/>
      <c r="D62" s="5"/>
      <c r="E62" s="5"/>
      <c r="F62" s="5">
        <v>26.352</v>
      </c>
      <c r="G62" s="5"/>
      <c r="H62" s="5"/>
      <c r="I62" s="5">
        <v>86.135999999999996</v>
      </c>
      <c r="J62" s="5"/>
      <c r="K62" s="5"/>
      <c r="L62" s="5"/>
      <c r="M62" s="5">
        <v>368.65899999999999</v>
      </c>
      <c r="N62" s="5"/>
      <c r="O62" s="5"/>
      <c r="P62" s="5">
        <v>198.81299999999999</v>
      </c>
      <c r="Q62" s="5"/>
      <c r="R62" s="5">
        <v>403.43399999999997</v>
      </c>
      <c r="S62" s="5">
        <v>87.850000000000009</v>
      </c>
      <c r="T62" s="5"/>
      <c r="U62" s="5">
        <v>19.866</v>
      </c>
      <c r="V62" s="5"/>
      <c r="W62" s="5">
        <v>3237.2059999999997</v>
      </c>
      <c r="X62" s="5">
        <v>4.3650000000000002</v>
      </c>
      <c r="Y62" s="5">
        <v>1035.9510000000002</v>
      </c>
      <c r="Z62" s="5">
        <v>230.05200000000002</v>
      </c>
      <c r="AA62" s="5"/>
      <c r="AB62" s="5"/>
      <c r="AC62" s="5"/>
      <c r="AD62" s="5">
        <v>88.137999999999991</v>
      </c>
      <c r="AE62" s="5"/>
      <c r="AF62" s="5"/>
      <c r="AG62" s="5">
        <v>30.176000000000002</v>
      </c>
      <c r="AH62" s="5">
        <v>3149.9720000000002</v>
      </c>
      <c r="AI62" s="5"/>
      <c r="AJ62" s="5"/>
      <c r="AK62" s="5"/>
      <c r="AL62" s="5"/>
      <c r="AM62" s="5">
        <v>8966.9699999999993</v>
      </c>
      <c r="AP62" t="s">
        <v>58</v>
      </c>
      <c r="AQ62" s="6">
        <f>(0)/8966.97</f>
        <v>0</v>
      </c>
      <c r="AR62" s="6">
        <f>(0)/8966.97</f>
        <v>0</v>
      </c>
      <c r="AS62" s="6">
        <f>(0)/8966.97</f>
        <v>0</v>
      </c>
      <c r="AT62" s="6">
        <f>(0)/8966.97</f>
        <v>0</v>
      </c>
      <c r="AU62" s="6">
        <v>2.9387853422058957E-3</v>
      </c>
      <c r="AV62" s="6">
        <f>(0)/8966.97</f>
        <v>0</v>
      </c>
      <c r="AW62" s="6">
        <f>(0)/8966.97</f>
        <v>0</v>
      </c>
      <c r="AX62" s="6">
        <v>9.6059203945145361E-3</v>
      </c>
      <c r="AY62" s="6">
        <f>(0)/8966.97</f>
        <v>0</v>
      </c>
      <c r="AZ62" s="6">
        <f>(0)/8966.97</f>
        <v>0</v>
      </c>
      <c r="BA62" s="6">
        <f>(0)/8966.97</f>
        <v>0</v>
      </c>
      <c r="BB62" s="6">
        <v>4.1112995805718096E-2</v>
      </c>
      <c r="BC62" s="6">
        <f>(0)/8966.97</f>
        <v>0</v>
      </c>
      <c r="BD62" s="6">
        <f>(0)/8966.97</f>
        <v>0</v>
      </c>
      <c r="BE62" s="6">
        <v>2.2171703485123737E-2</v>
      </c>
      <c r="BF62" s="6">
        <f>(0)/8966.97</f>
        <v>0</v>
      </c>
      <c r="BG62" s="6">
        <v>4.4991117400861161E-2</v>
      </c>
      <c r="BH62" s="6">
        <v>9.7970663445957791E-3</v>
      </c>
      <c r="BI62" s="6">
        <f>(0)/8966.97</f>
        <v>0</v>
      </c>
      <c r="BJ62" s="6">
        <v>2.2154640865309017E-3</v>
      </c>
      <c r="BK62" s="6">
        <f>(0)/8966.97</f>
        <v>0</v>
      </c>
      <c r="BL62" s="6">
        <v>0.36101447869235648</v>
      </c>
      <c r="BM62" s="6">
        <v>4.8678650647877717E-4</v>
      </c>
      <c r="BN62" s="6">
        <v>0.11552966052077795</v>
      </c>
      <c r="BO62" s="6">
        <v>2.5655488977882165E-2</v>
      </c>
      <c r="BP62" s="6">
        <f>(0)/8966.97</f>
        <v>0</v>
      </c>
      <c r="BQ62" s="6">
        <f>(0)/8966.97</f>
        <v>0</v>
      </c>
      <c r="BR62" s="6">
        <f>(0)/8966.97</f>
        <v>0</v>
      </c>
      <c r="BS62" s="6">
        <v>9.8291842171881923E-3</v>
      </c>
      <c r="BT62" s="6">
        <f>(0)/8966.97</f>
        <v>0</v>
      </c>
      <c r="BU62" s="6">
        <f>(0)/8966.97</f>
        <v>0</v>
      </c>
      <c r="BV62" s="6">
        <v>3.3652393171829508E-3</v>
      </c>
      <c r="BW62" s="6">
        <v>0.35128610890858342</v>
      </c>
      <c r="BX62" s="6">
        <f>(0)/8966.97</f>
        <v>0</v>
      </c>
      <c r="BY62" s="6">
        <f>(0)/8966.97</f>
        <v>0</v>
      </c>
      <c r="BZ62" s="6">
        <f>(0)/8966.97</f>
        <v>0</v>
      </c>
      <c r="CA62">
        <f>0</f>
        <v>0</v>
      </c>
      <c r="CB62">
        <v>8966.9699999999993</v>
      </c>
    </row>
    <row r="63" spans="1:80" x14ac:dyDescent="0.25">
      <c r="A63" s="4" t="s">
        <v>67</v>
      </c>
      <c r="B63" s="5"/>
      <c r="C63" s="5"/>
      <c r="D63" s="5"/>
      <c r="E63" s="5"/>
      <c r="F63" s="5">
        <v>9.4920000000000009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>
        <v>238.45</v>
      </c>
      <c r="T63" s="5"/>
      <c r="U63" s="5"/>
      <c r="V63" s="5"/>
      <c r="W63" s="5"/>
      <c r="X63" s="5">
        <v>21.504000000000001</v>
      </c>
      <c r="Y63" s="5"/>
      <c r="Z63" s="5">
        <v>59.06</v>
      </c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>
        <v>328.50599999999997</v>
      </c>
      <c r="AP63" t="s">
        <v>67</v>
      </c>
      <c r="AQ63" s="6">
        <f>(0)/328.506</f>
        <v>0</v>
      </c>
      <c r="AR63" s="6">
        <f>(0)/328.506</f>
        <v>0</v>
      </c>
      <c r="AS63" s="6">
        <f>(0)/328.506</f>
        <v>0</v>
      </c>
      <c r="AT63" s="6">
        <f>(0)/328.506</f>
        <v>0</v>
      </c>
      <c r="AU63" s="6">
        <v>2.889444941644902E-2</v>
      </c>
      <c r="AV63" s="6">
        <f t="shared" ref="AV63:BG63" si="113">(0)/328.506</f>
        <v>0</v>
      </c>
      <c r="AW63" s="6">
        <f t="shared" si="113"/>
        <v>0</v>
      </c>
      <c r="AX63" s="6">
        <f t="shared" si="113"/>
        <v>0</v>
      </c>
      <c r="AY63" s="6">
        <f t="shared" si="113"/>
        <v>0</v>
      </c>
      <c r="AZ63" s="6">
        <f t="shared" si="113"/>
        <v>0</v>
      </c>
      <c r="BA63" s="6">
        <f t="shared" si="113"/>
        <v>0</v>
      </c>
      <c r="BB63" s="6">
        <f t="shared" si="113"/>
        <v>0</v>
      </c>
      <c r="BC63" s="6">
        <f t="shared" si="113"/>
        <v>0</v>
      </c>
      <c r="BD63" s="6">
        <f t="shared" si="113"/>
        <v>0</v>
      </c>
      <c r="BE63" s="6">
        <f t="shared" si="113"/>
        <v>0</v>
      </c>
      <c r="BF63" s="6">
        <f t="shared" si="113"/>
        <v>0</v>
      </c>
      <c r="BG63" s="6">
        <f t="shared" si="113"/>
        <v>0</v>
      </c>
      <c r="BH63" s="6">
        <v>0.72586193250656006</v>
      </c>
      <c r="BI63" s="6">
        <f>(0)/328.506</f>
        <v>0</v>
      </c>
      <c r="BJ63" s="6">
        <f>(0)/328.506</f>
        <v>0</v>
      </c>
      <c r="BK63" s="6">
        <f>(0)/328.506</f>
        <v>0</v>
      </c>
      <c r="BL63" s="6">
        <f>(0)/328.506</f>
        <v>0</v>
      </c>
      <c r="BM63" s="6">
        <v>6.545999159832698E-2</v>
      </c>
      <c r="BN63" s="6">
        <f>(0)/328.506</f>
        <v>0</v>
      </c>
      <c r="BO63" s="6">
        <v>0.17978362647866403</v>
      </c>
      <c r="BP63" s="6">
        <f t="shared" ref="BP63:BZ63" si="114">(0)/328.506</f>
        <v>0</v>
      </c>
      <c r="BQ63" s="6">
        <f t="shared" si="114"/>
        <v>0</v>
      </c>
      <c r="BR63" s="6">
        <f t="shared" si="114"/>
        <v>0</v>
      </c>
      <c r="BS63" s="6">
        <f t="shared" si="114"/>
        <v>0</v>
      </c>
      <c r="BT63" s="6">
        <f t="shared" si="114"/>
        <v>0</v>
      </c>
      <c r="BU63" s="6">
        <f t="shared" si="114"/>
        <v>0</v>
      </c>
      <c r="BV63" s="6">
        <f t="shared" si="114"/>
        <v>0</v>
      </c>
      <c r="BW63" s="6">
        <f t="shared" si="114"/>
        <v>0</v>
      </c>
      <c r="BX63" s="6">
        <f t="shared" si="114"/>
        <v>0</v>
      </c>
      <c r="BY63" s="6">
        <f t="shared" si="114"/>
        <v>0</v>
      </c>
      <c r="BZ63" s="6">
        <f t="shared" si="114"/>
        <v>0</v>
      </c>
      <c r="CA63">
        <f>0</f>
        <v>0</v>
      </c>
      <c r="CB63">
        <v>328.50599999999997</v>
      </c>
    </row>
    <row r="64" spans="1:80" x14ac:dyDescent="0.25">
      <c r="A64" s="4" t="s">
        <v>253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v>25.1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>
        <v>25.1</v>
      </c>
      <c r="AP64" t="s">
        <v>253</v>
      </c>
      <c r="AQ64" s="6">
        <f t="shared" ref="AQ64:BG64" si="115">(0)/25.1</f>
        <v>0</v>
      </c>
      <c r="AR64" s="6">
        <f t="shared" si="115"/>
        <v>0</v>
      </c>
      <c r="AS64" s="6">
        <f t="shared" si="115"/>
        <v>0</v>
      </c>
      <c r="AT64" s="6">
        <f t="shared" si="115"/>
        <v>0</v>
      </c>
      <c r="AU64" s="6">
        <f t="shared" si="115"/>
        <v>0</v>
      </c>
      <c r="AV64" s="6">
        <f t="shared" si="115"/>
        <v>0</v>
      </c>
      <c r="AW64" s="6">
        <f t="shared" si="115"/>
        <v>0</v>
      </c>
      <c r="AX64" s="6">
        <f t="shared" si="115"/>
        <v>0</v>
      </c>
      <c r="AY64" s="6">
        <f t="shared" si="115"/>
        <v>0</v>
      </c>
      <c r="AZ64" s="6">
        <f t="shared" si="115"/>
        <v>0</v>
      </c>
      <c r="BA64" s="6">
        <f t="shared" si="115"/>
        <v>0</v>
      </c>
      <c r="BB64" s="6">
        <f t="shared" si="115"/>
        <v>0</v>
      </c>
      <c r="BC64" s="6">
        <f t="shared" si="115"/>
        <v>0</v>
      </c>
      <c r="BD64" s="6">
        <f t="shared" si="115"/>
        <v>0</v>
      </c>
      <c r="BE64" s="6">
        <f t="shared" si="115"/>
        <v>0</v>
      </c>
      <c r="BF64" s="6">
        <f t="shared" si="115"/>
        <v>0</v>
      </c>
      <c r="BG64" s="6">
        <f t="shared" si="115"/>
        <v>0</v>
      </c>
      <c r="BH64" s="6">
        <v>1</v>
      </c>
      <c r="BI64" s="6">
        <f t="shared" ref="BI64:BZ64" si="116">(0)/25.1</f>
        <v>0</v>
      </c>
      <c r="BJ64" s="6">
        <f t="shared" si="116"/>
        <v>0</v>
      </c>
      <c r="BK64" s="6">
        <f t="shared" si="116"/>
        <v>0</v>
      </c>
      <c r="BL64" s="6">
        <f t="shared" si="116"/>
        <v>0</v>
      </c>
      <c r="BM64" s="6">
        <f t="shared" si="116"/>
        <v>0</v>
      </c>
      <c r="BN64" s="6">
        <f t="shared" si="116"/>
        <v>0</v>
      </c>
      <c r="BO64" s="6">
        <f t="shared" si="116"/>
        <v>0</v>
      </c>
      <c r="BP64" s="6">
        <f t="shared" si="116"/>
        <v>0</v>
      </c>
      <c r="BQ64" s="6">
        <f t="shared" si="116"/>
        <v>0</v>
      </c>
      <c r="BR64" s="6">
        <f t="shared" si="116"/>
        <v>0</v>
      </c>
      <c r="BS64" s="6">
        <f t="shared" si="116"/>
        <v>0</v>
      </c>
      <c r="BT64" s="6">
        <f t="shared" si="116"/>
        <v>0</v>
      </c>
      <c r="BU64" s="6">
        <f t="shared" si="116"/>
        <v>0</v>
      </c>
      <c r="BV64" s="6">
        <f t="shared" si="116"/>
        <v>0</v>
      </c>
      <c r="BW64" s="6">
        <f t="shared" si="116"/>
        <v>0</v>
      </c>
      <c r="BX64" s="6">
        <f t="shared" si="116"/>
        <v>0</v>
      </c>
      <c r="BY64" s="6">
        <f t="shared" si="116"/>
        <v>0</v>
      </c>
      <c r="BZ64" s="6">
        <f t="shared" si="116"/>
        <v>0</v>
      </c>
      <c r="CA64">
        <f>0</f>
        <v>0</v>
      </c>
      <c r="CB64">
        <v>25.1</v>
      </c>
    </row>
    <row r="65" spans="1:80" x14ac:dyDescent="0.25">
      <c r="A65" s="4" t="s">
        <v>254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991.45</v>
      </c>
      <c r="T65" s="5"/>
      <c r="U65" s="5"/>
      <c r="V65" s="5"/>
      <c r="W65" s="5"/>
      <c r="X65" s="5">
        <v>42.752000000000002</v>
      </c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>
        <v>1034.202</v>
      </c>
      <c r="AP65" t="s">
        <v>254</v>
      </c>
      <c r="AQ65" s="6">
        <f t="shared" ref="AQ65:BG65" si="117">(0)/1034.202</f>
        <v>0</v>
      </c>
      <c r="AR65" s="6">
        <f t="shared" si="117"/>
        <v>0</v>
      </c>
      <c r="AS65" s="6">
        <f t="shared" si="117"/>
        <v>0</v>
      </c>
      <c r="AT65" s="6">
        <f t="shared" si="117"/>
        <v>0</v>
      </c>
      <c r="AU65" s="6">
        <f t="shared" si="117"/>
        <v>0</v>
      </c>
      <c r="AV65" s="6">
        <f t="shared" si="117"/>
        <v>0</v>
      </c>
      <c r="AW65" s="6">
        <f t="shared" si="117"/>
        <v>0</v>
      </c>
      <c r="AX65" s="6">
        <f t="shared" si="117"/>
        <v>0</v>
      </c>
      <c r="AY65" s="6">
        <f t="shared" si="117"/>
        <v>0</v>
      </c>
      <c r="AZ65" s="6">
        <f t="shared" si="117"/>
        <v>0</v>
      </c>
      <c r="BA65" s="6">
        <f t="shared" si="117"/>
        <v>0</v>
      </c>
      <c r="BB65" s="6">
        <f t="shared" si="117"/>
        <v>0</v>
      </c>
      <c r="BC65" s="6">
        <f t="shared" si="117"/>
        <v>0</v>
      </c>
      <c r="BD65" s="6">
        <f t="shared" si="117"/>
        <v>0</v>
      </c>
      <c r="BE65" s="6">
        <f t="shared" si="117"/>
        <v>0</v>
      </c>
      <c r="BF65" s="6">
        <f t="shared" si="117"/>
        <v>0</v>
      </c>
      <c r="BG65" s="6">
        <f t="shared" si="117"/>
        <v>0</v>
      </c>
      <c r="BH65" s="6">
        <v>0.95866184749207606</v>
      </c>
      <c r="BI65" s="6">
        <f>(0)/1034.202</f>
        <v>0</v>
      </c>
      <c r="BJ65" s="6">
        <f>(0)/1034.202</f>
        <v>0</v>
      </c>
      <c r="BK65" s="6">
        <f>(0)/1034.202</f>
        <v>0</v>
      </c>
      <c r="BL65" s="6">
        <f>(0)/1034.202</f>
        <v>0</v>
      </c>
      <c r="BM65" s="6">
        <v>4.1338152507923984E-2</v>
      </c>
      <c r="BN65" s="6">
        <f t="shared" ref="BN65:BZ65" si="118">(0)/1034.202</f>
        <v>0</v>
      </c>
      <c r="BO65" s="6">
        <f t="shared" si="118"/>
        <v>0</v>
      </c>
      <c r="BP65" s="6">
        <f t="shared" si="118"/>
        <v>0</v>
      </c>
      <c r="BQ65" s="6">
        <f t="shared" si="118"/>
        <v>0</v>
      </c>
      <c r="BR65" s="6">
        <f t="shared" si="118"/>
        <v>0</v>
      </c>
      <c r="BS65" s="6">
        <f t="shared" si="118"/>
        <v>0</v>
      </c>
      <c r="BT65" s="6">
        <f t="shared" si="118"/>
        <v>0</v>
      </c>
      <c r="BU65" s="6">
        <f t="shared" si="118"/>
        <v>0</v>
      </c>
      <c r="BV65" s="6">
        <f t="shared" si="118"/>
        <v>0</v>
      </c>
      <c r="BW65" s="6">
        <f t="shared" si="118"/>
        <v>0</v>
      </c>
      <c r="BX65" s="6">
        <f t="shared" si="118"/>
        <v>0</v>
      </c>
      <c r="BY65" s="6">
        <f t="shared" si="118"/>
        <v>0</v>
      </c>
      <c r="BZ65" s="6">
        <f t="shared" si="118"/>
        <v>0</v>
      </c>
      <c r="CA65">
        <f>0</f>
        <v>0</v>
      </c>
      <c r="CB65">
        <v>1034.202</v>
      </c>
    </row>
    <row r="66" spans="1:80" x14ac:dyDescent="0.25">
      <c r="A66" s="4" t="s">
        <v>35</v>
      </c>
      <c r="B66" s="5"/>
      <c r="C66" s="5"/>
      <c r="D66" s="5"/>
      <c r="E66" s="5">
        <v>769.16800000000001</v>
      </c>
      <c r="F66" s="5">
        <v>11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891.05</v>
      </c>
      <c r="T66" s="5"/>
      <c r="U66" s="5"/>
      <c r="V66" s="5"/>
      <c r="W66" s="5"/>
      <c r="X66" s="5">
        <v>0</v>
      </c>
      <c r="Y66" s="5"/>
      <c r="Z66" s="5"/>
      <c r="AA66" s="5"/>
      <c r="AB66" s="5"/>
      <c r="AC66" s="5"/>
      <c r="AD66" s="5"/>
      <c r="AE66" s="5">
        <v>5.46</v>
      </c>
      <c r="AF66" s="5"/>
      <c r="AG66" s="5"/>
      <c r="AH66" s="5"/>
      <c r="AI66" s="5"/>
      <c r="AJ66" s="5"/>
      <c r="AK66" s="5"/>
      <c r="AL66" s="5"/>
      <c r="AM66" s="5">
        <v>1676.6779999999999</v>
      </c>
      <c r="AP66" t="s">
        <v>35</v>
      </c>
      <c r="AQ66" s="6">
        <f>(0)/1676.678</f>
        <v>0</v>
      </c>
      <c r="AR66" s="6">
        <f>(0)/1676.678</f>
        <v>0</v>
      </c>
      <c r="AS66" s="6">
        <f>(0)/1676.678</f>
        <v>0</v>
      </c>
      <c r="AT66" s="6">
        <v>0.45874520927691548</v>
      </c>
      <c r="AU66" s="6">
        <v>6.5605918369537868E-3</v>
      </c>
      <c r="AV66" s="6">
        <f t="shared" ref="AV66:BG66" si="119">(0)/1676.678</f>
        <v>0</v>
      </c>
      <c r="AW66" s="6">
        <f t="shared" si="119"/>
        <v>0</v>
      </c>
      <c r="AX66" s="6">
        <f t="shared" si="119"/>
        <v>0</v>
      </c>
      <c r="AY66" s="6">
        <f t="shared" si="119"/>
        <v>0</v>
      </c>
      <c r="AZ66" s="6">
        <f t="shared" si="119"/>
        <v>0</v>
      </c>
      <c r="BA66" s="6">
        <f t="shared" si="119"/>
        <v>0</v>
      </c>
      <c r="BB66" s="6">
        <f t="shared" si="119"/>
        <v>0</v>
      </c>
      <c r="BC66" s="6">
        <f t="shared" si="119"/>
        <v>0</v>
      </c>
      <c r="BD66" s="6">
        <f t="shared" si="119"/>
        <v>0</v>
      </c>
      <c r="BE66" s="6">
        <f t="shared" si="119"/>
        <v>0</v>
      </c>
      <c r="BF66" s="6">
        <f t="shared" si="119"/>
        <v>0</v>
      </c>
      <c r="BG66" s="6">
        <f t="shared" si="119"/>
        <v>0</v>
      </c>
      <c r="BH66" s="6">
        <v>0.53143775966524287</v>
      </c>
      <c r="BI66" s="6">
        <f>(0)/1676.678</f>
        <v>0</v>
      </c>
      <c r="BJ66" s="6">
        <f>(0)/1676.678</f>
        <v>0</v>
      </c>
      <c r="BK66" s="6">
        <f>(0)/1676.678</f>
        <v>0</v>
      </c>
      <c r="BL66" s="6">
        <f>(0)/1676.678</f>
        <v>0</v>
      </c>
      <c r="BM66" s="6">
        <v>0</v>
      </c>
      <c r="BN66" s="6">
        <f t="shared" ref="BN66:BS66" si="120">(0)/1676.678</f>
        <v>0</v>
      </c>
      <c r="BO66" s="6">
        <f t="shared" si="120"/>
        <v>0</v>
      </c>
      <c r="BP66" s="6">
        <f t="shared" si="120"/>
        <v>0</v>
      </c>
      <c r="BQ66" s="6">
        <f t="shared" si="120"/>
        <v>0</v>
      </c>
      <c r="BR66" s="6">
        <f t="shared" si="120"/>
        <v>0</v>
      </c>
      <c r="BS66" s="6">
        <f t="shared" si="120"/>
        <v>0</v>
      </c>
      <c r="BT66" s="6">
        <v>3.2564392208879705E-3</v>
      </c>
      <c r="BU66" s="6">
        <f t="shared" ref="BU66:BZ66" si="121">(0)/1676.678</f>
        <v>0</v>
      </c>
      <c r="BV66" s="6">
        <f t="shared" si="121"/>
        <v>0</v>
      </c>
      <c r="BW66" s="6">
        <f t="shared" si="121"/>
        <v>0</v>
      </c>
      <c r="BX66" s="6">
        <f t="shared" si="121"/>
        <v>0</v>
      </c>
      <c r="BY66" s="6">
        <f t="shared" si="121"/>
        <v>0</v>
      </c>
      <c r="BZ66" s="6">
        <f t="shared" si="121"/>
        <v>0</v>
      </c>
      <c r="CA66">
        <f>0</f>
        <v>0</v>
      </c>
      <c r="CB66">
        <v>1676.6779999999999</v>
      </c>
    </row>
    <row r="67" spans="1:80" x14ac:dyDescent="0.25">
      <c r="A67" s="4" t="s">
        <v>49</v>
      </c>
      <c r="B67" s="5"/>
      <c r="C67" s="5"/>
      <c r="D67" s="5"/>
      <c r="E67" s="5">
        <v>1.026</v>
      </c>
      <c r="F67" s="5">
        <v>43.35</v>
      </c>
      <c r="G67" s="5"/>
      <c r="H67" s="5">
        <v>1518.66</v>
      </c>
      <c r="I67" s="5"/>
      <c r="J67" s="5">
        <v>52</v>
      </c>
      <c r="K67" s="5"/>
      <c r="L67" s="5"/>
      <c r="M67" s="5">
        <v>5.4359999999999999</v>
      </c>
      <c r="N67" s="5"/>
      <c r="O67" s="5"/>
      <c r="P67" s="5">
        <v>4.6400000000000006</v>
      </c>
      <c r="Q67" s="5">
        <v>3400.6080000000002</v>
      </c>
      <c r="R67" s="5">
        <v>306.02699999999993</v>
      </c>
      <c r="S67" s="5">
        <v>175.70000000000002</v>
      </c>
      <c r="T67" s="5"/>
      <c r="U67" s="5"/>
      <c r="V67" s="5"/>
      <c r="W67" s="5">
        <v>580.59</v>
      </c>
      <c r="X67" s="5">
        <v>712.11700000000008</v>
      </c>
      <c r="Y67" s="5">
        <v>378.11899999999997</v>
      </c>
      <c r="Z67" s="5">
        <v>77.191999999999993</v>
      </c>
      <c r="AA67" s="5"/>
      <c r="AB67" s="5"/>
      <c r="AC67" s="5"/>
      <c r="AD67" s="5">
        <v>121.724</v>
      </c>
      <c r="AE67" s="5"/>
      <c r="AF67" s="5"/>
      <c r="AG67" s="5">
        <v>26.52</v>
      </c>
      <c r="AH67" s="5">
        <v>49.605000000000004</v>
      </c>
      <c r="AI67" s="5"/>
      <c r="AJ67" s="5"/>
      <c r="AK67" s="5"/>
      <c r="AL67" s="5"/>
      <c r="AM67" s="5">
        <v>7453.3140000000003</v>
      </c>
      <c r="AP67" t="s">
        <v>49</v>
      </c>
      <c r="AQ67" s="6">
        <f>(0)/7453.314</f>
        <v>0</v>
      </c>
      <c r="AR67" s="6">
        <f>(0)/7453.314</f>
        <v>0</v>
      </c>
      <c r="AS67" s="6">
        <f>(0)/7453.314</f>
        <v>0</v>
      </c>
      <c r="AT67" s="6">
        <v>1.3765688658763067E-4</v>
      </c>
      <c r="AU67" s="6">
        <v>5.8162047110855656E-3</v>
      </c>
      <c r="AV67" s="6">
        <f>(0)/7453.314</f>
        <v>0</v>
      </c>
      <c r="AW67" s="6">
        <v>0.2037563424806737</v>
      </c>
      <c r="AX67" s="6">
        <f>(0)/7453.314</f>
        <v>0</v>
      </c>
      <c r="AY67" s="6">
        <v>6.9767622831937576E-3</v>
      </c>
      <c r="AZ67" s="6">
        <f>(0)/7453.314</f>
        <v>0</v>
      </c>
      <c r="BA67" s="6">
        <f>(0)/7453.314</f>
        <v>0</v>
      </c>
      <c r="BB67" s="6">
        <v>7.2933999560463971E-4</v>
      </c>
      <c r="BC67" s="6">
        <f>(0)/7453.314</f>
        <v>0</v>
      </c>
      <c r="BD67" s="6">
        <f>(0)/7453.314</f>
        <v>0</v>
      </c>
      <c r="BE67" s="6">
        <v>6.2254186526959686E-4</v>
      </c>
      <c r="BF67" s="6">
        <v>0.45625449296782611</v>
      </c>
      <c r="BG67" s="6">
        <v>4.1059185216133373E-2</v>
      </c>
      <c r="BH67" s="6">
        <v>2.3573406406868141E-2</v>
      </c>
      <c r="BI67" s="6">
        <f>(0)/7453.314</f>
        <v>0</v>
      </c>
      <c r="BJ67" s="6">
        <f>(0)/7453.314</f>
        <v>0</v>
      </c>
      <c r="BK67" s="6">
        <f>(0)/7453.314</f>
        <v>0</v>
      </c>
      <c r="BL67" s="6">
        <v>7.7896892576912763E-2</v>
      </c>
      <c r="BM67" s="6">
        <v>9.5543673592713263E-2</v>
      </c>
      <c r="BN67" s="6">
        <v>5.0731661110748852E-2</v>
      </c>
      <c r="BO67" s="6">
        <v>1.0356735272390239E-2</v>
      </c>
      <c r="BP67" s="6">
        <f>(0)/7453.314</f>
        <v>0</v>
      </c>
      <c r="BQ67" s="6">
        <f>(0)/7453.314</f>
        <v>0</v>
      </c>
      <c r="BR67" s="6">
        <f>(0)/7453.314</f>
        <v>0</v>
      </c>
      <c r="BS67" s="6">
        <v>1.6331527156913019E-2</v>
      </c>
      <c r="BT67" s="6">
        <f>(0)/7453.314</f>
        <v>0</v>
      </c>
      <c r="BU67" s="6">
        <f>(0)/7453.314</f>
        <v>0</v>
      </c>
      <c r="BV67" s="6">
        <v>3.5581487644288164E-3</v>
      </c>
      <c r="BW67" s="6">
        <v>6.6554287126505069E-3</v>
      </c>
      <c r="BX67" s="6">
        <f>(0)/7453.314</f>
        <v>0</v>
      </c>
      <c r="BY67" s="6">
        <f>(0)/7453.314</f>
        <v>0</v>
      </c>
      <c r="BZ67" s="6">
        <f>(0)/7453.314</f>
        <v>0</v>
      </c>
      <c r="CA67">
        <f>0</f>
        <v>0</v>
      </c>
      <c r="CB67">
        <v>7453.3140000000003</v>
      </c>
    </row>
    <row r="68" spans="1:80" x14ac:dyDescent="0.25">
      <c r="A68" s="4" t="s">
        <v>241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>
        <v>16.044</v>
      </c>
      <c r="S68" s="5"/>
      <c r="T68" s="5"/>
      <c r="U68" s="5"/>
      <c r="V68" s="5"/>
      <c r="W68" s="5">
        <v>66.180000000000007</v>
      </c>
      <c r="X68" s="5"/>
      <c r="Y68" s="5">
        <v>8.3979999999999997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>
        <v>90.622</v>
      </c>
      <c r="AP68" t="s">
        <v>241</v>
      </c>
      <c r="AQ68" s="6">
        <f t="shared" ref="AQ68:BF68" si="122">(0)/90.622</f>
        <v>0</v>
      </c>
      <c r="AR68" s="6">
        <f t="shared" si="122"/>
        <v>0</v>
      </c>
      <c r="AS68" s="6">
        <f t="shared" si="122"/>
        <v>0</v>
      </c>
      <c r="AT68" s="6">
        <f t="shared" si="122"/>
        <v>0</v>
      </c>
      <c r="AU68" s="6">
        <f t="shared" si="122"/>
        <v>0</v>
      </c>
      <c r="AV68" s="6">
        <f t="shared" si="122"/>
        <v>0</v>
      </c>
      <c r="AW68" s="6">
        <f t="shared" si="122"/>
        <v>0</v>
      </c>
      <c r="AX68" s="6">
        <f t="shared" si="122"/>
        <v>0</v>
      </c>
      <c r="AY68" s="6">
        <f t="shared" si="122"/>
        <v>0</v>
      </c>
      <c r="AZ68" s="6">
        <f t="shared" si="122"/>
        <v>0</v>
      </c>
      <c r="BA68" s="6">
        <f t="shared" si="122"/>
        <v>0</v>
      </c>
      <c r="BB68" s="6">
        <f t="shared" si="122"/>
        <v>0</v>
      </c>
      <c r="BC68" s="6">
        <f t="shared" si="122"/>
        <v>0</v>
      </c>
      <c r="BD68" s="6">
        <f t="shared" si="122"/>
        <v>0</v>
      </c>
      <c r="BE68" s="6">
        <f t="shared" si="122"/>
        <v>0</v>
      </c>
      <c r="BF68" s="6">
        <f t="shared" si="122"/>
        <v>0</v>
      </c>
      <c r="BG68" s="6">
        <v>0.17704310211648386</v>
      </c>
      <c r="BH68" s="6">
        <f>(0)/90.622</f>
        <v>0</v>
      </c>
      <c r="BI68" s="6">
        <f>(0)/90.622</f>
        <v>0</v>
      </c>
      <c r="BJ68" s="6">
        <f>(0)/90.622</f>
        <v>0</v>
      </c>
      <c r="BK68" s="6">
        <f>(0)/90.622</f>
        <v>0</v>
      </c>
      <c r="BL68" s="6">
        <v>0.73028624395842079</v>
      </c>
      <c r="BM68" s="6">
        <f>(0)/90.622</f>
        <v>0</v>
      </c>
      <c r="BN68" s="6">
        <v>9.267065392509545E-2</v>
      </c>
      <c r="BO68" s="6">
        <f t="shared" ref="BO68:BZ68" si="123">(0)/90.622</f>
        <v>0</v>
      </c>
      <c r="BP68" s="6">
        <f t="shared" si="123"/>
        <v>0</v>
      </c>
      <c r="BQ68" s="6">
        <f t="shared" si="123"/>
        <v>0</v>
      </c>
      <c r="BR68" s="6">
        <f t="shared" si="123"/>
        <v>0</v>
      </c>
      <c r="BS68" s="6">
        <f t="shared" si="123"/>
        <v>0</v>
      </c>
      <c r="BT68" s="6">
        <f t="shared" si="123"/>
        <v>0</v>
      </c>
      <c r="BU68" s="6">
        <f t="shared" si="123"/>
        <v>0</v>
      </c>
      <c r="BV68" s="6">
        <f t="shared" si="123"/>
        <v>0</v>
      </c>
      <c r="BW68" s="6">
        <f t="shared" si="123"/>
        <v>0</v>
      </c>
      <c r="BX68" s="6">
        <f t="shared" si="123"/>
        <v>0</v>
      </c>
      <c r="BY68" s="6">
        <f t="shared" si="123"/>
        <v>0</v>
      </c>
      <c r="BZ68" s="6">
        <f t="shared" si="123"/>
        <v>0</v>
      </c>
      <c r="CA68">
        <f>0</f>
        <v>0</v>
      </c>
      <c r="CB68">
        <v>90.622</v>
      </c>
    </row>
    <row r="69" spans="1:80" x14ac:dyDescent="0.25">
      <c r="A69" s="4" t="s">
        <v>222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v>97.766999999999996</v>
      </c>
      <c r="R69" s="5"/>
      <c r="S69" s="5"/>
      <c r="T69" s="5"/>
      <c r="U69" s="5"/>
      <c r="V69" s="5"/>
      <c r="W69" s="5"/>
      <c r="X69" s="5">
        <v>14.336</v>
      </c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>
        <v>112.10299999999999</v>
      </c>
      <c r="AP69" t="s">
        <v>222</v>
      </c>
      <c r="AQ69" s="6">
        <f t="shared" ref="AQ69:BE69" si="124">(0)/112.103</f>
        <v>0</v>
      </c>
      <c r="AR69" s="6">
        <f t="shared" si="124"/>
        <v>0</v>
      </c>
      <c r="AS69" s="6">
        <f t="shared" si="124"/>
        <v>0</v>
      </c>
      <c r="AT69" s="6">
        <f t="shared" si="124"/>
        <v>0</v>
      </c>
      <c r="AU69" s="6">
        <f t="shared" si="124"/>
        <v>0</v>
      </c>
      <c r="AV69" s="6">
        <f t="shared" si="124"/>
        <v>0</v>
      </c>
      <c r="AW69" s="6">
        <f t="shared" si="124"/>
        <v>0</v>
      </c>
      <c r="AX69" s="6">
        <f t="shared" si="124"/>
        <v>0</v>
      </c>
      <c r="AY69" s="6">
        <f t="shared" si="124"/>
        <v>0</v>
      </c>
      <c r="AZ69" s="6">
        <f t="shared" si="124"/>
        <v>0</v>
      </c>
      <c r="BA69" s="6">
        <f t="shared" si="124"/>
        <v>0</v>
      </c>
      <c r="BB69" s="6">
        <f t="shared" si="124"/>
        <v>0</v>
      </c>
      <c r="BC69" s="6">
        <f t="shared" si="124"/>
        <v>0</v>
      </c>
      <c r="BD69" s="6">
        <f t="shared" si="124"/>
        <v>0</v>
      </c>
      <c r="BE69" s="6">
        <f t="shared" si="124"/>
        <v>0</v>
      </c>
      <c r="BF69" s="6">
        <v>0.87211760613007683</v>
      </c>
      <c r="BG69" s="6">
        <f t="shared" ref="BG69:BL69" si="125">(0)/112.103</f>
        <v>0</v>
      </c>
      <c r="BH69" s="6">
        <f t="shared" si="125"/>
        <v>0</v>
      </c>
      <c r="BI69" s="6">
        <f t="shared" si="125"/>
        <v>0</v>
      </c>
      <c r="BJ69" s="6">
        <f t="shared" si="125"/>
        <v>0</v>
      </c>
      <c r="BK69" s="6">
        <f t="shared" si="125"/>
        <v>0</v>
      </c>
      <c r="BL69" s="6">
        <f t="shared" si="125"/>
        <v>0</v>
      </c>
      <c r="BM69" s="6">
        <v>0.1278823938699232</v>
      </c>
      <c r="BN69" s="6">
        <f t="shared" ref="BN69:BZ69" si="126">(0)/112.103</f>
        <v>0</v>
      </c>
      <c r="BO69" s="6">
        <f t="shared" si="126"/>
        <v>0</v>
      </c>
      <c r="BP69" s="6">
        <f t="shared" si="126"/>
        <v>0</v>
      </c>
      <c r="BQ69" s="6">
        <f t="shared" si="126"/>
        <v>0</v>
      </c>
      <c r="BR69" s="6">
        <f t="shared" si="126"/>
        <v>0</v>
      </c>
      <c r="BS69" s="6">
        <f t="shared" si="126"/>
        <v>0</v>
      </c>
      <c r="BT69" s="6">
        <f t="shared" si="126"/>
        <v>0</v>
      </c>
      <c r="BU69" s="6">
        <f t="shared" si="126"/>
        <v>0</v>
      </c>
      <c r="BV69" s="6">
        <f t="shared" si="126"/>
        <v>0</v>
      </c>
      <c r="BW69" s="6">
        <f t="shared" si="126"/>
        <v>0</v>
      </c>
      <c r="BX69" s="6">
        <f t="shared" si="126"/>
        <v>0</v>
      </c>
      <c r="BY69" s="6">
        <f t="shared" si="126"/>
        <v>0</v>
      </c>
      <c r="BZ69" s="6">
        <f t="shared" si="126"/>
        <v>0</v>
      </c>
      <c r="CA69">
        <f>0</f>
        <v>0</v>
      </c>
      <c r="CB69">
        <v>112.10299999999999</v>
      </c>
    </row>
    <row r="70" spans="1:80" x14ac:dyDescent="0.25">
      <c r="A70" s="4" t="s">
        <v>24</v>
      </c>
      <c r="B70" s="5">
        <v>1.86</v>
      </c>
      <c r="C70" s="5"/>
      <c r="D70" s="5"/>
      <c r="E70" s="5"/>
      <c r="F70" s="5">
        <v>14.464</v>
      </c>
      <c r="G70" s="5"/>
      <c r="H70" s="5">
        <v>151</v>
      </c>
      <c r="I70" s="5"/>
      <c r="J70" s="5"/>
      <c r="K70" s="5"/>
      <c r="L70" s="5">
        <v>23.848000000000003</v>
      </c>
      <c r="M70" s="5"/>
      <c r="N70" s="5"/>
      <c r="O70" s="5"/>
      <c r="P70" s="5"/>
      <c r="Q70" s="5"/>
      <c r="R70" s="5"/>
      <c r="S70" s="5">
        <v>351.40000000000003</v>
      </c>
      <c r="T70" s="5"/>
      <c r="U70" s="5"/>
      <c r="V70" s="5"/>
      <c r="W70" s="5"/>
      <c r="X70" s="5">
        <v>68.096000000000004</v>
      </c>
      <c r="Y70" s="5">
        <v>3.3479999999999999</v>
      </c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>
        <v>614.01600000000008</v>
      </c>
      <c r="AP70" t="s">
        <v>24</v>
      </c>
      <c r="AQ70" s="6">
        <v>3.0292370231394619E-3</v>
      </c>
      <c r="AR70" s="6">
        <f>(0)/614.016</f>
        <v>0</v>
      </c>
      <c r="AS70" s="6">
        <f>(0)/614.016</f>
        <v>0</v>
      </c>
      <c r="AT70" s="6">
        <f>(0)/614.016</f>
        <v>0</v>
      </c>
      <c r="AU70" s="6">
        <v>2.3556389410047944E-2</v>
      </c>
      <c r="AV70" s="6">
        <f>(0)/614.016</f>
        <v>0</v>
      </c>
      <c r="AW70" s="6">
        <v>0.24592193037314986</v>
      </c>
      <c r="AX70" s="6">
        <f>(0)/614.016</f>
        <v>0</v>
      </c>
      <c r="AY70" s="6">
        <f>(0)/614.016</f>
        <v>0</v>
      </c>
      <c r="AZ70" s="6">
        <f>(0)/614.016</f>
        <v>0</v>
      </c>
      <c r="BA70" s="6">
        <v>3.8839378778403169E-2</v>
      </c>
      <c r="BB70" s="6">
        <f t="shared" ref="BB70:BG70" si="127">(0)/614.016</f>
        <v>0</v>
      </c>
      <c r="BC70" s="6">
        <f t="shared" si="127"/>
        <v>0</v>
      </c>
      <c r="BD70" s="6">
        <f t="shared" si="127"/>
        <v>0</v>
      </c>
      <c r="BE70" s="6">
        <f t="shared" si="127"/>
        <v>0</v>
      </c>
      <c r="BF70" s="6">
        <f t="shared" si="127"/>
        <v>0</v>
      </c>
      <c r="BG70" s="6">
        <f t="shared" si="127"/>
        <v>0</v>
      </c>
      <c r="BH70" s="6">
        <v>0.57229779028559513</v>
      </c>
      <c r="BI70" s="6">
        <f>(0)/614.016</f>
        <v>0</v>
      </c>
      <c r="BJ70" s="6">
        <f>(0)/614.016</f>
        <v>0</v>
      </c>
      <c r="BK70" s="6">
        <f>(0)/614.016</f>
        <v>0</v>
      </c>
      <c r="BL70" s="6">
        <f>(0)/614.016</f>
        <v>0</v>
      </c>
      <c r="BM70" s="6">
        <v>0.11090264748801333</v>
      </c>
      <c r="BN70" s="6">
        <v>5.4526266416510313E-3</v>
      </c>
      <c r="BO70" s="6">
        <f t="shared" ref="BO70:BZ70" si="128">(0)/614.016</f>
        <v>0</v>
      </c>
      <c r="BP70" s="6">
        <f t="shared" si="128"/>
        <v>0</v>
      </c>
      <c r="BQ70" s="6">
        <f t="shared" si="128"/>
        <v>0</v>
      </c>
      <c r="BR70" s="6">
        <f t="shared" si="128"/>
        <v>0</v>
      </c>
      <c r="BS70" s="6">
        <f t="shared" si="128"/>
        <v>0</v>
      </c>
      <c r="BT70" s="6">
        <f t="shared" si="128"/>
        <v>0</v>
      </c>
      <c r="BU70" s="6">
        <f t="shared" si="128"/>
        <v>0</v>
      </c>
      <c r="BV70" s="6">
        <f t="shared" si="128"/>
        <v>0</v>
      </c>
      <c r="BW70" s="6">
        <f t="shared" si="128"/>
        <v>0</v>
      </c>
      <c r="BX70" s="6">
        <f t="shared" si="128"/>
        <v>0</v>
      </c>
      <c r="BY70" s="6">
        <f t="shared" si="128"/>
        <v>0</v>
      </c>
      <c r="BZ70" s="6">
        <f t="shared" si="128"/>
        <v>0</v>
      </c>
      <c r="CA70">
        <f>0</f>
        <v>0</v>
      </c>
      <c r="CB70">
        <v>614.01600000000008</v>
      </c>
    </row>
    <row r="71" spans="1:80" x14ac:dyDescent="0.25">
      <c r="A71" s="4" t="s">
        <v>25</v>
      </c>
      <c r="B71" s="5">
        <v>186.93</v>
      </c>
      <c r="C71" s="5"/>
      <c r="D71" s="5"/>
      <c r="E71" s="5"/>
      <c r="F71" s="5"/>
      <c r="G71" s="5"/>
      <c r="H71" s="5">
        <v>16.607999999999997</v>
      </c>
      <c r="I71" s="5"/>
      <c r="J71" s="5">
        <v>150.36699999999999</v>
      </c>
      <c r="K71" s="5">
        <v>3.5049999999999999</v>
      </c>
      <c r="L71" s="5"/>
      <c r="M71" s="5"/>
      <c r="N71" s="5">
        <v>1.3679999999999999</v>
      </c>
      <c r="O71" s="5"/>
      <c r="P71" s="5"/>
      <c r="Q71" s="5">
        <v>18.053999999999998</v>
      </c>
      <c r="R71" s="5"/>
      <c r="S71" s="5">
        <v>344.65</v>
      </c>
      <c r="T71" s="5"/>
      <c r="U71" s="5"/>
      <c r="V71" s="5"/>
      <c r="W71" s="5"/>
      <c r="X71" s="5">
        <v>35.840000000000003</v>
      </c>
      <c r="Y71" s="5">
        <v>14</v>
      </c>
      <c r="Z71" s="5">
        <v>192</v>
      </c>
      <c r="AA71" s="5"/>
      <c r="AB71" s="5"/>
      <c r="AC71" s="5"/>
      <c r="AD71" s="5">
        <v>7.01</v>
      </c>
      <c r="AE71" s="5"/>
      <c r="AF71" s="5"/>
      <c r="AG71" s="5">
        <v>9</v>
      </c>
      <c r="AH71" s="5"/>
      <c r="AI71" s="5"/>
      <c r="AJ71" s="5"/>
      <c r="AK71" s="5"/>
      <c r="AL71" s="5"/>
      <c r="AM71" s="5">
        <v>979.33199999999999</v>
      </c>
      <c r="AP71" t="s">
        <v>25</v>
      </c>
      <c r="AQ71" s="6">
        <v>0.19087500459496881</v>
      </c>
      <c r="AR71" s="6">
        <f>(0)/979.332</f>
        <v>0</v>
      </c>
      <c r="AS71" s="6">
        <f>(0)/979.332</f>
        <v>0</v>
      </c>
      <c r="AT71" s="6">
        <f>(0)/979.332</f>
        <v>0</v>
      </c>
      <c r="AU71" s="6">
        <f>(0)/979.332</f>
        <v>0</v>
      </c>
      <c r="AV71" s="6">
        <f>(0)/979.332</f>
        <v>0</v>
      </c>
      <c r="AW71" s="6">
        <v>1.6958498241658598E-2</v>
      </c>
      <c r="AX71" s="6">
        <f>(0)/979.332</f>
        <v>0</v>
      </c>
      <c r="AY71" s="6">
        <v>0.15354037241711696</v>
      </c>
      <c r="AZ71" s="6">
        <v>3.5789701551669911E-3</v>
      </c>
      <c r="BA71" s="6">
        <f>(0)/979.332</f>
        <v>0</v>
      </c>
      <c r="BB71" s="6">
        <f>(0)/979.332</f>
        <v>0</v>
      </c>
      <c r="BC71" s="6">
        <v>1.3968705199054049E-3</v>
      </c>
      <c r="BD71" s="6">
        <f>(0)/979.332</f>
        <v>0</v>
      </c>
      <c r="BE71" s="6">
        <f>(0)/979.332</f>
        <v>0</v>
      </c>
      <c r="BF71" s="6">
        <v>1.8435014887698959E-2</v>
      </c>
      <c r="BG71" s="6">
        <f>(0)/979.332</f>
        <v>0</v>
      </c>
      <c r="BH71" s="6">
        <v>0.35192355605657732</v>
      </c>
      <c r="BI71" s="6">
        <f>(0)/979.332</f>
        <v>0</v>
      </c>
      <c r="BJ71" s="6">
        <f>(0)/979.332</f>
        <v>0</v>
      </c>
      <c r="BK71" s="6">
        <f>(0)/979.332</f>
        <v>0</v>
      </c>
      <c r="BL71" s="6">
        <f>(0)/979.332</f>
        <v>0</v>
      </c>
      <c r="BM71" s="6">
        <v>3.6596373854831665E-2</v>
      </c>
      <c r="BN71" s="6">
        <v>1.4295458537043618E-2</v>
      </c>
      <c r="BO71" s="6">
        <v>0.19605200279374105</v>
      </c>
      <c r="BP71" s="6">
        <f>(0)/979.332</f>
        <v>0</v>
      </c>
      <c r="BQ71" s="6">
        <f>(0)/979.332</f>
        <v>0</v>
      </c>
      <c r="BR71" s="6">
        <f>(0)/979.332</f>
        <v>0</v>
      </c>
      <c r="BS71" s="6">
        <v>7.1579403103339823E-3</v>
      </c>
      <c r="BT71" s="6">
        <f>(0)/979.332</f>
        <v>0</v>
      </c>
      <c r="BU71" s="6">
        <f>(0)/979.332</f>
        <v>0</v>
      </c>
      <c r="BV71" s="6">
        <v>9.1899376309566121E-3</v>
      </c>
      <c r="BW71" s="6">
        <f>(0)/979.332</f>
        <v>0</v>
      </c>
      <c r="BX71" s="6">
        <f>(0)/979.332</f>
        <v>0</v>
      </c>
      <c r="BY71" s="6">
        <f>(0)/979.332</f>
        <v>0</v>
      </c>
      <c r="BZ71" s="6">
        <f>(0)/979.332</f>
        <v>0</v>
      </c>
      <c r="CA71">
        <f>0</f>
        <v>0</v>
      </c>
      <c r="CB71">
        <v>979.33199999999999</v>
      </c>
    </row>
    <row r="72" spans="1:80" x14ac:dyDescent="0.25">
      <c r="A72" s="4" t="s">
        <v>71</v>
      </c>
      <c r="B72" s="5"/>
      <c r="C72" s="5"/>
      <c r="D72" s="5"/>
      <c r="E72" s="5"/>
      <c r="F72" s="5">
        <v>72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>
        <v>72</v>
      </c>
      <c r="AP72" t="s">
        <v>71</v>
      </c>
      <c r="AQ72" s="6">
        <f>(0)/72</f>
        <v>0</v>
      </c>
      <c r="AR72" s="6">
        <f>(0)/72</f>
        <v>0</v>
      </c>
      <c r="AS72" s="6">
        <f>(0)/72</f>
        <v>0</v>
      </c>
      <c r="AT72" s="6">
        <f>(0)/72</f>
        <v>0</v>
      </c>
      <c r="AU72" s="6">
        <v>1</v>
      </c>
      <c r="AV72" s="6">
        <f t="shared" ref="AV72:BZ72" si="129">(0)/72</f>
        <v>0</v>
      </c>
      <c r="AW72" s="6">
        <f t="shared" si="129"/>
        <v>0</v>
      </c>
      <c r="AX72" s="6">
        <f t="shared" si="129"/>
        <v>0</v>
      </c>
      <c r="AY72" s="6">
        <f t="shared" si="129"/>
        <v>0</v>
      </c>
      <c r="AZ72" s="6">
        <f t="shared" si="129"/>
        <v>0</v>
      </c>
      <c r="BA72" s="6">
        <f t="shared" si="129"/>
        <v>0</v>
      </c>
      <c r="BB72" s="6">
        <f t="shared" si="129"/>
        <v>0</v>
      </c>
      <c r="BC72" s="6">
        <f t="shared" si="129"/>
        <v>0</v>
      </c>
      <c r="BD72" s="6">
        <f t="shared" si="129"/>
        <v>0</v>
      </c>
      <c r="BE72" s="6">
        <f t="shared" si="129"/>
        <v>0</v>
      </c>
      <c r="BF72" s="6">
        <f t="shared" si="129"/>
        <v>0</v>
      </c>
      <c r="BG72" s="6">
        <f t="shared" si="129"/>
        <v>0</v>
      </c>
      <c r="BH72" s="6">
        <f t="shared" si="129"/>
        <v>0</v>
      </c>
      <c r="BI72" s="6">
        <f t="shared" si="129"/>
        <v>0</v>
      </c>
      <c r="BJ72" s="6">
        <f t="shared" si="129"/>
        <v>0</v>
      </c>
      <c r="BK72" s="6">
        <f t="shared" si="129"/>
        <v>0</v>
      </c>
      <c r="BL72" s="6">
        <f t="shared" si="129"/>
        <v>0</v>
      </c>
      <c r="BM72" s="6">
        <f t="shared" si="129"/>
        <v>0</v>
      </c>
      <c r="BN72" s="6">
        <f t="shared" si="129"/>
        <v>0</v>
      </c>
      <c r="BO72" s="6">
        <f t="shared" si="129"/>
        <v>0</v>
      </c>
      <c r="BP72" s="6">
        <f t="shared" si="129"/>
        <v>0</v>
      </c>
      <c r="BQ72" s="6">
        <f t="shared" si="129"/>
        <v>0</v>
      </c>
      <c r="BR72" s="6">
        <f t="shared" si="129"/>
        <v>0</v>
      </c>
      <c r="BS72" s="6">
        <f t="shared" si="129"/>
        <v>0</v>
      </c>
      <c r="BT72" s="6">
        <f t="shared" si="129"/>
        <v>0</v>
      </c>
      <c r="BU72" s="6">
        <f t="shared" si="129"/>
        <v>0</v>
      </c>
      <c r="BV72" s="6">
        <f t="shared" si="129"/>
        <v>0</v>
      </c>
      <c r="BW72" s="6">
        <f t="shared" si="129"/>
        <v>0</v>
      </c>
      <c r="BX72" s="6">
        <f t="shared" si="129"/>
        <v>0</v>
      </c>
      <c r="BY72" s="6">
        <f t="shared" si="129"/>
        <v>0</v>
      </c>
      <c r="BZ72" s="6">
        <f t="shared" si="129"/>
        <v>0</v>
      </c>
      <c r="CA72">
        <f>0</f>
        <v>0</v>
      </c>
      <c r="CB72">
        <v>72</v>
      </c>
    </row>
    <row r="73" spans="1:80" x14ac:dyDescent="0.25">
      <c r="A73" s="4" t="s">
        <v>59</v>
      </c>
      <c r="B73" s="5"/>
      <c r="C73" s="5"/>
      <c r="D73" s="5"/>
      <c r="E73" s="5"/>
      <c r="F73" s="5">
        <v>10.692</v>
      </c>
      <c r="G73" s="5"/>
      <c r="H73" s="5"/>
      <c r="I73" s="5"/>
      <c r="J73" s="5"/>
      <c r="K73" s="5"/>
      <c r="L73" s="5"/>
      <c r="M73" s="5">
        <v>11.183999999999999</v>
      </c>
      <c r="N73" s="5"/>
      <c r="O73" s="5"/>
      <c r="P73" s="5"/>
      <c r="Q73" s="5"/>
      <c r="R73" s="5"/>
      <c r="S73" s="5">
        <v>50.2</v>
      </c>
      <c r="T73" s="5"/>
      <c r="U73" s="5"/>
      <c r="V73" s="5"/>
      <c r="W73" s="5">
        <v>30.775999999999996</v>
      </c>
      <c r="X73" s="5">
        <v>40.204999999999998</v>
      </c>
      <c r="Y73" s="5">
        <v>7.7669999999999995</v>
      </c>
      <c r="Z73" s="5">
        <v>3.4550000000000001</v>
      </c>
      <c r="AA73" s="5"/>
      <c r="AB73" s="5"/>
      <c r="AC73" s="5"/>
      <c r="AD73" s="5"/>
      <c r="AE73" s="5"/>
      <c r="AF73" s="5">
        <v>30</v>
      </c>
      <c r="AG73" s="5">
        <v>24.58</v>
      </c>
      <c r="AH73" s="5"/>
      <c r="AI73" s="5"/>
      <c r="AJ73" s="5"/>
      <c r="AK73" s="5"/>
      <c r="AL73" s="5"/>
      <c r="AM73" s="5">
        <v>208.85899999999998</v>
      </c>
      <c r="AP73" t="s">
        <v>59</v>
      </c>
      <c r="AQ73" s="6">
        <f>(0)/208.859</f>
        <v>0</v>
      </c>
      <c r="AR73" s="6">
        <f>(0)/208.859</f>
        <v>0</v>
      </c>
      <c r="AS73" s="6">
        <f>(0)/208.859</f>
        <v>0</v>
      </c>
      <c r="AT73" s="6">
        <f>(0)/208.859</f>
        <v>0</v>
      </c>
      <c r="AU73" s="6">
        <v>5.1192431257451203E-2</v>
      </c>
      <c r="AV73" s="6">
        <f t="shared" ref="AV73:BA73" si="130">(0)/208.859</f>
        <v>0</v>
      </c>
      <c r="AW73" s="6">
        <f t="shared" si="130"/>
        <v>0</v>
      </c>
      <c r="AX73" s="6">
        <f t="shared" si="130"/>
        <v>0</v>
      </c>
      <c r="AY73" s="6">
        <f t="shared" si="130"/>
        <v>0</v>
      </c>
      <c r="AZ73" s="6">
        <f t="shared" si="130"/>
        <v>0</v>
      </c>
      <c r="BA73" s="6">
        <f t="shared" si="130"/>
        <v>0</v>
      </c>
      <c r="BB73" s="6">
        <v>5.354808746570653E-2</v>
      </c>
      <c r="BC73" s="6">
        <f>(0)/208.859</f>
        <v>0</v>
      </c>
      <c r="BD73" s="6">
        <f>(0)/208.859</f>
        <v>0</v>
      </c>
      <c r="BE73" s="6">
        <f>(0)/208.859</f>
        <v>0</v>
      </c>
      <c r="BF73" s="6">
        <f>(0)/208.859</f>
        <v>0</v>
      </c>
      <c r="BG73" s="6">
        <f>(0)/208.859</f>
        <v>0</v>
      </c>
      <c r="BH73" s="6">
        <v>0.24035353994800324</v>
      </c>
      <c r="BI73" s="6">
        <f>(0)/208.859</f>
        <v>0</v>
      </c>
      <c r="BJ73" s="6">
        <f>(0)/208.859</f>
        <v>0</v>
      </c>
      <c r="BK73" s="6">
        <f>(0)/208.859</f>
        <v>0</v>
      </c>
      <c r="BL73" s="6">
        <v>0.14735299891314235</v>
      </c>
      <c r="BM73" s="6">
        <v>0.19249828831891372</v>
      </c>
      <c r="BN73" s="6">
        <v>3.7187767824225913E-2</v>
      </c>
      <c r="BO73" s="6">
        <v>1.6542260568134484E-2</v>
      </c>
      <c r="BP73" s="6">
        <f>(0)/208.859</f>
        <v>0</v>
      </c>
      <c r="BQ73" s="6">
        <f>(0)/208.859</f>
        <v>0</v>
      </c>
      <c r="BR73" s="6">
        <f>(0)/208.859</f>
        <v>0</v>
      </c>
      <c r="BS73" s="6">
        <f>(0)/208.859</f>
        <v>0</v>
      </c>
      <c r="BT73" s="6">
        <f>(0)/208.859</f>
        <v>0</v>
      </c>
      <c r="BU73" s="6">
        <v>0.14363757367410551</v>
      </c>
      <c r="BV73" s="6">
        <v>0.11768705203031711</v>
      </c>
      <c r="BW73" s="6">
        <f>(0)/208.859</f>
        <v>0</v>
      </c>
      <c r="BX73" s="6">
        <f>(0)/208.859</f>
        <v>0</v>
      </c>
      <c r="BY73" s="6">
        <f>(0)/208.859</f>
        <v>0</v>
      </c>
      <c r="BZ73" s="6">
        <f>(0)/208.859</f>
        <v>0</v>
      </c>
      <c r="CA73">
        <f>0</f>
        <v>0</v>
      </c>
      <c r="CB73">
        <v>208.85899999999998</v>
      </c>
    </row>
    <row r="74" spans="1:80" x14ac:dyDescent="0.25">
      <c r="A74" s="4" t="s">
        <v>68</v>
      </c>
      <c r="B74" s="5"/>
      <c r="C74" s="5"/>
      <c r="D74" s="5"/>
      <c r="E74" s="5"/>
      <c r="F74" s="5">
        <v>5.4240000000000004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25.1</v>
      </c>
      <c r="T74" s="5"/>
      <c r="U74" s="5"/>
      <c r="V74" s="5"/>
      <c r="W74" s="5"/>
      <c r="X74" s="5">
        <v>3.5840000000000001</v>
      </c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>
        <v>34.108000000000004</v>
      </c>
      <c r="AP74" t="s">
        <v>68</v>
      </c>
      <c r="AQ74" s="6">
        <f>(0)/34.108</f>
        <v>0</v>
      </c>
      <c r="AR74" s="6">
        <f>(0)/34.108</f>
        <v>0</v>
      </c>
      <c r="AS74" s="6">
        <f>(0)/34.108</f>
        <v>0</v>
      </c>
      <c r="AT74" s="6">
        <f>(0)/34.108</f>
        <v>0</v>
      </c>
      <c r="AU74" s="6">
        <v>0.15902427582971737</v>
      </c>
      <c r="AV74" s="6">
        <f t="shared" ref="AV74:BG74" si="131">(0)/34.108</f>
        <v>0</v>
      </c>
      <c r="AW74" s="6">
        <f t="shared" si="131"/>
        <v>0</v>
      </c>
      <c r="AX74" s="6">
        <f t="shared" si="131"/>
        <v>0</v>
      </c>
      <c r="AY74" s="6">
        <f t="shared" si="131"/>
        <v>0</v>
      </c>
      <c r="AZ74" s="6">
        <f t="shared" si="131"/>
        <v>0</v>
      </c>
      <c r="BA74" s="6">
        <f t="shared" si="131"/>
        <v>0</v>
      </c>
      <c r="BB74" s="6">
        <f t="shared" si="131"/>
        <v>0</v>
      </c>
      <c r="BC74" s="6">
        <f t="shared" si="131"/>
        <v>0</v>
      </c>
      <c r="BD74" s="6">
        <f t="shared" si="131"/>
        <v>0</v>
      </c>
      <c r="BE74" s="6">
        <f t="shared" si="131"/>
        <v>0</v>
      </c>
      <c r="BF74" s="6">
        <f t="shared" si="131"/>
        <v>0</v>
      </c>
      <c r="BG74" s="6">
        <f t="shared" si="131"/>
        <v>0</v>
      </c>
      <c r="BH74" s="6">
        <v>0.7358977366013838</v>
      </c>
      <c r="BI74" s="6">
        <f>(0)/34.108</f>
        <v>0</v>
      </c>
      <c r="BJ74" s="6">
        <f>(0)/34.108</f>
        <v>0</v>
      </c>
      <c r="BK74" s="6">
        <f>(0)/34.108</f>
        <v>0</v>
      </c>
      <c r="BL74" s="6">
        <f>(0)/34.108</f>
        <v>0</v>
      </c>
      <c r="BM74" s="6">
        <v>0.10507798756889879</v>
      </c>
      <c r="BN74" s="6">
        <f t="shared" ref="BN74:BZ74" si="132">(0)/34.108</f>
        <v>0</v>
      </c>
      <c r="BO74" s="6">
        <f t="shared" si="132"/>
        <v>0</v>
      </c>
      <c r="BP74" s="6">
        <f t="shared" si="132"/>
        <v>0</v>
      </c>
      <c r="BQ74" s="6">
        <f t="shared" si="132"/>
        <v>0</v>
      </c>
      <c r="BR74" s="6">
        <f t="shared" si="132"/>
        <v>0</v>
      </c>
      <c r="BS74" s="6">
        <f t="shared" si="132"/>
        <v>0</v>
      </c>
      <c r="BT74" s="6">
        <f t="shared" si="132"/>
        <v>0</v>
      </c>
      <c r="BU74" s="6">
        <f t="shared" si="132"/>
        <v>0</v>
      </c>
      <c r="BV74" s="6">
        <f t="shared" si="132"/>
        <v>0</v>
      </c>
      <c r="BW74" s="6">
        <f t="shared" si="132"/>
        <v>0</v>
      </c>
      <c r="BX74" s="6">
        <f t="shared" si="132"/>
        <v>0</v>
      </c>
      <c r="BY74" s="6">
        <f t="shared" si="132"/>
        <v>0</v>
      </c>
      <c r="BZ74" s="6">
        <f t="shared" si="132"/>
        <v>0</v>
      </c>
      <c r="CA74">
        <f>0</f>
        <v>0</v>
      </c>
      <c r="CB74">
        <v>34.108000000000004</v>
      </c>
    </row>
    <row r="75" spans="1:80" x14ac:dyDescent="0.25">
      <c r="A75" s="4" t="s">
        <v>38</v>
      </c>
      <c r="B75" s="5"/>
      <c r="C75" s="5"/>
      <c r="D75" s="5"/>
      <c r="E75" s="5">
        <v>6.6709999999999994</v>
      </c>
      <c r="F75" s="5">
        <v>995.36500000000001</v>
      </c>
      <c r="G75" s="5"/>
      <c r="H75" s="5">
        <v>4.2560000000000002</v>
      </c>
      <c r="I75" s="5"/>
      <c r="J75" s="5"/>
      <c r="K75" s="5"/>
      <c r="L75" s="5"/>
      <c r="M75" s="5">
        <v>19.526</v>
      </c>
      <c r="N75" s="5">
        <v>1</v>
      </c>
      <c r="O75" s="5">
        <v>14.448</v>
      </c>
      <c r="P75" s="5">
        <v>1.44</v>
      </c>
      <c r="Q75" s="5"/>
      <c r="R75" s="5"/>
      <c r="S75" s="5">
        <v>2762</v>
      </c>
      <c r="T75" s="5"/>
      <c r="U75" s="5"/>
      <c r="V75" s="5"/>
      <c r="W75" s="5">
        <v>255.59200000000004</v>
      </c>
      <c r="X75" s="5">
        <v>406.51500000000004</v>
      </c>
      <c r="Y75" s="5">
        <v>36.828000000000003</v>
      </c>
      <c r="Z75" s="5"/>
      <c r="AA75" s="5">
        <v>560.41800000000001</v>
      </c>
      <c r="AB75" s="5">
        <v>2</v>
      </c>
      <c r="AC75" s="5"/>
      <c r="AD75" s="5"/>
      <c r="AE75" s="5"/>
      <c r="AF75" s="5"/>
      <c r="AG75" s="5">
        <v>1219.5250000000001</v>
      </c>
      <c r="AH75" s="5"/>
      <c r="AI75" s="5"/>
      <c r="AJ75" s="5"/>
      <c r="AK75" s="5"/>
      <c r="AL75" s="5"/>
      <c r="AM75" s="5">
        <v>6285.5840000000007</v>
      </c>
      <c r="AP75" t="s">
        <v>38</v>
      </c>
      <c r="AQ75" s="6">
        <f>(0)/6285.584</f>
        <v>0</v>
      </c>
      <c r="AR75" s="6">
        <f>(0)/6285.584</f>
        <v>0</v>
      </c>
      <c r="AS75" s="6">
        <f>(0)/6285.584</f>
        <v>0</v>
      </c>
      <c r="AT75" s="6">
        <v>1.061317452761748E-3</v>
      </c>
      <c r="AU75" s="6">
        <v>0.15835680503195881</v>
      </c>
      <c r="AV75" s="6">
        <f>(0)/6285.584</f>
        <v>0</v>
      </c>
      <c r="AW75" s="6">
        <v>6.7710494362974063E-4</v>
      </c>
      <c r="AX75" s="6">
        <f>(0)/6285.584</f>
        <v>0</v>
      </c>
      <c r="AY75" s="6">
        <f>(0)/6285.584</f>
        <v>0</v>
      </c>
      <c r="AZ75" s="6">
        <f>(0)/6285.584</f>
        <v>0</v>
      </c>
      <c r="BA75" s="6">
        <f>(0)/6285.584</f>
        <v>0</v>
      </c>
      <c r="BB75" s="6">
        <v>3.1064734796321229E-3</v>
      </c>
      <c r="BC75" s="6">
        <v>1.5909420667992025E-4</v>
      </c>
      <c r="BD75" s="6">
        <v>2.2985930981114879E-3</v>
      </c>
      <c r="BE75" s="6">
        <v>2.2909565761908515E-4</v>
      </c>
      <c r="BF75" s="6">
        <f>(0)/6285.584</f>
        <v>0</v>
      </c>
      <c r="BG75" s="6">
        <f>(0)/6285.584</f>
        <v>0</v>
      </c>
      <c r="BH75" s="6">
        <v>0.43941819884993977</v>
      </c>
      <c r="BI75" s="6">
        <f>(0)/6285.584</f>
        <v>0</v>
      </c>
      <c r="BJ75" s="6">
        <f>(0)/6285.584</f>
        <v>0</v>
      </c>
      <c r="BK75" s="6">
        <f>(0)/6285.584</f>
        <v>0</v>
      </c>
      <c r="BL75" s="6">
        <v>4.0663206473734184E-2</v>
      </c>
      <c r="BM75" s="6">
        <v>6.4674181428487784E-2</v>
      </c>
      <c r="BN75" s="6">
        <v>5.8591214436081035E-3</v>
      </c>
      <c r="BO75" s="6">
        <f>(0)/6285.584</f>
        <v>0</v>
      </c>
      <c r="BP75" s="6">
        <v>8.9159257119147545E-2</v>
      </c>
      <c r="BQ75" s="6">
        <v>3.1818841335984051E-4</v>
      </c>
      <c r="BR75" s="6">
        <f>(0)/6285.584</f>
        <v>0</v>
      </c>
      <c r="BS75" s="6">
        <f>(0)/6285.584</f>
        <v>0</v>
      </c>
      <c r="BT75" s="6">
        <f>(0)/6285.584</f>
        <v>0</v>
      </c>
      <c r="BU75" s="6">
        <f>(0)/6285.584</f>
        <v>0</v>
      </c>
      <c r="BV75" s="6">
        <v>0.19401936240132978</v>
      </c>
      <c r="BW75" s="6">
        <f>(0)/6285.584</f>
        <v>0</v>
      </c>
      <c r="BX75" s="6">
        <f>(0)/6285.584</f>
        <v>0</v>
      </c>
      <c r="BY75" s="6">
        <f>(0)/6285.584</f>
        <v>0</v>
      </c>
      <c r="BZ75" s="6">
        <f>(0)/6285.584</f>
        <v>0</v>
      </c>
      <c r="CA75">
        <f>0</f>
        <v>0</v>
      </c>
      <c r="CB75">
        <v>6285.5840000000007</v>
      </c>
    </row>
    <row r="76" spans="1:80" x14ac:dyDescent="0.25">
      <c r="A76" s="4" t="s">
        <v>69</v>
      </c>
      <c r="B76" s="5"/>
      <c r="C76" s="5"/>
      <c r="D76" s="5"/>
      <c r="E76" s="5"/>
      <c r="F76" s="5">
        <v>24.408000000000001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v>351.40000000000003</v>
      </c>
      <c r="T76" s="5"/>
      <c r="U76" s="5"/>
      <c r="V76" s="5"/>
      <c r="W76" s="5"/>
      <c r="X76" s="5">
        <v>25.088000000000001</v>
      </c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>
        <v>400.89600000000007</v>
      </c>
      <c r="AP76" t="s">
        <v>69</v>
      </c>
      <c r="AQ76" s="6">
        <f>(0)/400.896</f>
        <v>0</v>
      </c>
      <c r="AR76" s="6">
        <f>(0)/400.896</f>
        <v>0</v>
      </c>
      <c r="AS76" s="6">
        <f>(0)/400.896</f>
        <v>0</v>
      </c>
      <c r="AT76" s="6">
        <f>(0)/400.896</f>
        <v>0</v>
      </c>
      <c r="AU76" s="6">
        <v>6.0883620689655166E-2</v>
      </c>
      <c r="AV76" s="6">
        <f t="shared" ref="AV76:BG76" si="133">(0)/400.896</f>
        <v>0</v>
      </c>
      <c r="AW76" s="6">
        <f t="shared" si="133"/>
        <v>0</v>
      </c>
      <c r="AX76" s="6">
        <f t="shared" si="133"/>
        <v>0</v>
      </c>
      <c r="AY76" s="6">
        <f t="shared" si="133"/>
        <v>0</v>
      </c>
      <c r="AZ76" s="6">
        <f t="shared" si="133"/>
        <v>0</v>
      </c>
      <c r="BA76" s="6">
        <f t="shared" si="133"/>
        <v>0</v>
      </c>
      <c r="BB76" s="6">
        <f t="shared" si="133"/>
        <v>0</v>
      </c>
      <c r="BC76" s="6">
        <f t="shared" si="133"/>
        <v>0</v>
      </c>
      <c r="BD76" s="6">
        <f t="shared" si="133"/>
        <v>0</v>
      </c>
      <c r="BE76" s="6">
        <f t="shared" si="133"/>
        <v>0</v>
      </c>
      <c r="BF76" s="6">
        <f t="shared" si="133"/>
        <v>0</v>
      </c>
      <c r="BG76" s="6">
        <f t="shared" si="133"/>
        <v>0</v>
      </c>
      <c r="BH76" s="6">
        <v>0.87653655810983389</v>
      </c>
      <c r="BI76" s="6">
        <f>(0)/400.896</f>
        <v>0</v>
      </c>
      <c r="BJ76" s="6">
        <f>(0)/400.896</f>
        <v>0</v>
      </c>
      <c r="BK76" s="6">
        <f>(0)/400.896</f>
        <v>0</v>
      </c>
      <c r="BL76" s="6">
        <f>(0)/400.896</f>
        <v>0</v>
      </c>
      <c r="BM76" s="6">
        <v>6.2579821200510852E-2</v>
      </c>
      <c r="BN76" s="6">
        <f t="shared" ref="BN76:BZ76" si="134">(0)/400.896</f>
        <v>0</v>
      </c>
      <c r="BO76" s="6">
        <f t="shared" si="134"/>
        <v>0</v>
      </c>
      <c r="BP76" s="6">
        <f t="shared" si="134"/>
        <v>0</v>
      </c>
      <c r="BQ76" s="6">
        <f t="shared" si="134"/>
        <v>0</v>
      </c>
      <c r="BR76" s="6">
        <f t="shared" si="134"/>
        <v>0</v>
      </c>
      <c r="BS76" s="6">
        <f t="shared" si="134"/>
        <v>0</v>
      </c>
      <c r="BT76" s="6">
        <f t="shared" si="134"/>
        <v>0</v>
      </c>
      <c r="BU76" s="6">
        <f t="shared" si="134"/>
        <v>0</v>
      </c>
      <c r="BV76" s="6">
        <f t="shared" si="134"/>
        <v>0</v>
      </c>
      <c r="BW76" s="6">
        <f t="shared" si="134"/>
        <v>0</v>
      </c>
      <c r="BX76" s="6">
        <f t="shared" si="134"/>
        <v>0</v>
      </c>
      <c r="BY76" s="6">
        <f t="shared" si="134"/>
        <v>0</v>
      </c>
      <c r="BZ76" s="6">
        <f t="shared" si="134"/>
        <v>0</v>
      </c>
      <c r="CA76">
        <f>0</f>
        <v>0</v>
      </c>
      <c r="CB76">
        <v>400.89600000000007</v>
      </c>
    </row>
    <row r="77" spans="1:80" x14ac:dyDescent="0.25">
      <c r="A77" s="4" t="s">
        <v>255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v>112.94999999999999</v>
      </c>
      <c r="T77" s="5"/>
      <c r="U77" s="5"/>
      <c r="V77" s="5"/>
      <c r="W77" s="5"/>
      <c r="X77" s="5">
        <v>75.26400000000001</v>
      </c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>
        <v>188.214</v>
      </c>
      <c r="AP77" t="s">
        <v>255</v>
      </c>
      <c r="AQ77" s="6">
        <f t="shared" ref="AQ77:BG77" si="135">(0)/188.214</f>
        <v>0</v>
      </c>
      <c r="AR77" s="6">
        <f t="shared" si="135"/>
        <v>0</v>
      </c>
      <c r="AS77" s="6">
        <f t="shared" si="135"/>
        <v>0</v>
      </c>
      <c r="AT77" s="6">
        <f t="shared" si="135"/>
        <v>0</v>
      </c>
      <c r="AU77" s="6">
        <f t="shared" si="135"/>
        <v>0</v>
      </c>
      <c r="AV77" s="6">
        <f t="shared" si="135"/>
        <v>0</v>
      </c>
      <c r="AW77" s="6">
        <f t="shared" si="135"/>
        <v>0</v>
      </c>
      <c r="AX77" s="6">
        <f t="shared" si="135"/>
        <v>0</v>
      </c>
      <c r="AY77" s="6">
        <f t="shared" si="135"/>
        <v>0</v>
      </c>
      <c r="AZ77" s="6">
        <f t="shared" si="135"/>
        <v>0</v>
      </c>
      <c r="BA77" s="6">
        <f t="shared" si="135"/>
        <v>0</v>
      </c>
      <c r="BB77" s="6">
        <f t="shared" si="135"/>
        <v>0</v>
      </c>
      <c r="BC77" s="6">
        <f t="shared" si="135"/>
        <v>0</v>
      </c>
      <c r="BD77" s="6">
        <f t="shared" si="135"/>
        <v>0</v>
      </c>
      <c r="BE77" s="6">
        <f t="shared" si="135"/>
        <v>0</v>
      </c>
      <c r="BF77" s="6">
        <f t="shared" si="135"/>
        <v>0</v>
      </c>
      <c r="BG77" s="6">
        <f t="shared" si="135"/>
        <v>0</v>
      </c>
      <c r="BH77" s="6">
        <v>0.60011476298256239</v>
      </c>
      <c r="BI77" s="6">
        <f>(0)/188.214</f>
        <v>0</v>
      </c>
      <c r="BJ77" s="6">
        <f>(0)/188.214</f>
        <v>0</v>
      </c>
      <c r="BK77" s="6">
        <f>(0)/188.214</f>
        <v>0</v>
      </c>
      <c r="BL77" s="6">
        <f>(0)/188.214</f>
        <v>0</v>
      </c>
      <c r="BM77" s="6">
        <v>0.39988523701743767</v>
      </c>
      <c r="BN77" s="6">
        <f t="shared" ref="BN77:BZ77" si="136">(0)/188.214</f>
        <v>0</v>
      </c>
      <c r="BO77" s="6">
        <f t="shared" si="136"/>
        <v>0</v>
      </c>
      <c r="BP77" s="6">
        <f t="shared" si="136"/>
        <v>0</v>
      </c>
      <c r="BQ77" s="6">
        <f t="shared" si="136"/>
        <v>0</v>
      </c>
      <c r="BR77" s="6">
        <f t="shared" si="136"/>
        <v>0</v>
      </c>
      <c r="BS77" s="6">
        <f t="shared" si="136"/>
        <v>0</v>
      </c>
      <c r="BT77" s="6">
        <f t="shared" si="136"/>
        <v>0</v>
      </c>
      <c r="BU77" s="6">
        <f t="shared" si="136"/>
        <v>0</v>
      </c>
      <c r="BV77" s="6">
        <f t="shared" si="136"/>
        <v>0</v>
      </c>
      <c r="BW77" s="6">
        <f t="shared" si="136"/>
        <v>0</v>
      </c>
      <c r="BX77" s="6">
        <f t="shared" si="136"/>
        <v>0</v>
      </c>
      <c r="BY77" s="6">
        <f t="shared" si="136"/>
        <v>0</v>
      </c>
      <c r="BZ77" s="6">
        <f t="shared" si="136"/>
        <v>0</v>
      </c>
      <c r="CA77">
        <f>0</f>
        <v>0</v>
      </c>
      <c r="CB77">
        <v>188.214</v>
      </c>
    </row>
    <row r="78" spans="1:80" x14ac:dyDescent="0.25">
      <c r="A78" s="4" t="s">
        <v>40</v>
      </c>
      <c r="B78" s="5"/>
      <c r="C78" s="5"/>
      <c r="D78" s="5"/>
      <c r="E78" s="5">
        <v>20</v>
      </c>
      <c r="F78" s="5">
        <v>297.82800000000003</v>
      </c>
      <c r="G78" s="5"/>
      <c r="H78" s="5"/>
      <c r="I78" s="5"/>
      <c r="J78" s="5">
        <v>6.0449999999999999</v>
      </c>
      <c r="K78" s="5"/>
      <c r="L78" s="5"/>
      <c r="M78" s="5"/>
      <c r="N78" s="5"/>
      <c r="O78" s="5"/>
      <c r="P78" s="5"/>
      <c r="Q78" s="5"/>
      <c r="R78" s="5"/>
      <c r="S78" s="5">
        <v>652.6</v>
      </c>
      <c r="T78" s="5"/>
      <c r="U78" s="5"/>
      <c r="V78" s="5"/>
      <c r="W78" s="5">
        <v>0</v>
      </c>
      <c r="X78" s="5">
        <v>95.604000000000013</v>
      </c>
      <c r="Y78" s="5"/>
      <c r="Z78" s="5"/>
      <c r="AA78" s="5"/>
      <c r="AB78" s="5"/>
      <c r="AC78" s="5"/>
      <c r="AD78" s="5"/>
      <c r="AE78" s="5"/>
      <c r="AF78" s="5"/>
      <c r="AG78" s="5">
        <v>19.04</v>
      </c>
      <c r="AH78" s="5"/>
      <c r="AI78" s="5"/>
      <c r="AJ78" s="5"/>
      <c r="AK78" s="5"/>
      <c r="AL78" s="5"/>
      <c r="AM78" s="5">
        <v>1091.117</v>
      </c>
      <c r="AP78" t="s">
        <v>40</v>
      </c>
      <c r="AQ78" s="6">
        <f>(0)/1091.117</f>
        <v>0</v>
      </c>
      <c r="AR78" s="6">
        <f>(0)/1091.117</f>
        <v>0</v>
      </c>
      <c r="AS78" s="6">
        <f>(0)/1091.117</f>
        <v>0</v>
      </c>
      <c r="AT78" s="6">
        <v>1.832983997133213E-2</v>
      </c>
      <c r="AU78" s="6">
        <v>0.27295697894909532</v>
      </c>
      <c r="AV78" s="6">
        <f>(0)/1091.117</f>
        <v>0</v>
      </c>
      <c r="AW78" s="6">
        <f>(0)/1091.117</f>
        <v>0</v>
      </c>
      <c r="AX78" s="6">
        <f>(0)/1091.117</f>
        <v>0</v>
      </c>
      <c r="AY78" s="6">
        <v>5.5401941313351364E-3</v>
      </c>
      <c r="AZ78" s="6">
        <f t="shared" ref="AZ78:BG78" si="137">(0)/1091.117</f>
        <v>0</v>
      </c>
      <c r="BA78" s="6">
        <f t="shared" si="137"/>
        <v>0</v>
      </c>
      <c r="BB78" s="6">
        <f t="shared" si="137"/>
        <v>0</v>
      </c>
      <c r="BC78" s="6">
        <f t="shared" si="137"/>
        <v>0</v>
      </c>
      <c r="BD78" s="6">
        <f t="shared" si="137"/>
        <v>0</v>
      </c>
      <c r="BE78" s="6">
        <f t="shared" si="137"/>
        <v>0</v>
      </c>
      <c r="BF78" s="6">
        <f t="shared" si="137"/>
        <v>0</v>
      </c>
      <c r="BG78" s="6">
        <f t="shared" si="137"/>
        <v>0</v>
      </c>
      <c r="BH78" s="6">
        <v>0.59810267826456742</v>
      </c>
      <c r="BI78" s="6">
        <f>(0)/1091.117</f>
        <v>0</v>
      </c>
      <c r="BJ78" s="6">
        <f>(0)/1091.117</f>
        <v>0</v>
      </c>
      <c r="BK78" s="6">
        <f>(0)/1091.117</f>
        <v>0</v>
      </c>
      <c r="BL78" s="6">
        <v>0</v>
      </c>
      <c r="BM78" s="6">
        <v>8.762030103096187E-2</v>
      </c>
      <c r="BN78" s="6">
        <f t="shared" ref="BN78:BU78" si="138">(0)/1091.117</f>
        <v>0</v>
      </c>
      <c r="BO78" s="6">
        <f t="shared" si="138"/>
        <v>0</v>
      </c>
      <c r="BP78" s="6">
        <f t="shared" si="138"/>
        <v>0</v>
      </c>
      <c r="BQ78" s="6">
        <f t="shared" si="138"/>
        <v>0</v>
      </c>
      <c r="BR78" s="6">
        <f t="shared" si="138"/>
        <v>0</v>
      </c>
      <c r="BS78" s="6">
        <f t="shared" si="138"/>
        <v>0</v>
      </c>
      <c r="BT78" s="6">
        <f t="shared" si="138"/>
        <v>0</v>
      </c>
      <c r="BU78" s="6">
        <f t="shared" si="138"/>
        <v>0</v>
      </c>
      <c r="BV78" s="6">
        <v>1.7450007652708186E-2</v>
      </c>
      <c r="BW78" s="6">
        <f>(0)/1091.117</f>
        <v>0</v>
      </c>
      <c r="BX78" s="6">
        <f>(0)/1091.117</f>
        <v>0</v>
      </c>
      <c r="BY78" s="6">
        <f>(0)/1091.117</f>
        <v>0</v>
      </c>
      <c r="BZ78" s="6">
        <f>(0)/1091.117</f>
        <v>0</v>
      </c>
      <c r="CA78">
        <f>0</f>
        <v>0</v>
      </c>
      <c r="CB78">
        <v>1091.117</v>
      </c>
    </row>
    <row r="79" spans="1:80" x14ac:dyDescent="0.25">
      <c r="A79" s="4" t="s">
        <v>256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v>464.34999999999997</v>
      </c>
      <c r="T79" s="5"/>
      <c r="U79" s="5"/>
      <c r="V79" s="5"/>
      <c r="W79" s="5"/>
      <c r="X79" s="5">
        <v>21.504000000000001</v>
      </c>
      <c r="Y79" s="5"/>
      <c r="Z79" s="5"/>
      <c r="AA79" s="5"/>
      <c r="AB79" s="5"/>
      <c r="AC79" s="5"/>
      <c r="AD79" s="5"/>
      <c r="AE79" s="5"/>
      <c r="AF79" s="5"/>
      <c r="AG79" s="5">
        <v>258.59000000000003</v>
      </c>
      <c r="AH79" s="5"/>
      <c r="AI79" s="5"/>
      <c r="AJ79" s="5"/>
      <c r="AK79" s="5"/>
      <c r="AL79" s="5"/>
      <c r="AM79" s="5">
        <v>744.44399999999996</v>
      </c>
      <c r="AP79" t="s">
        <v>256</v>
      </c>
      <c r="AQ79" s="6">
        <f t="shared" ref="AQ79:BG79" si="139">(0)/744.444</f>
        <v>0</v>
      </c>
      <c r="AR79" s="6">
        <f t="shared" si="139"/>
        <v>0</v>
      </c>
      <c r="AS79" s="6">
        <f t="shared" si="139"/>
        <v>0</v>
      </c>
      <c r="AT79" s="6">
        <f t="shared" si="139"/>
        <v>0</v>
      </c>
      <c r="AU79" s="6">
        <f t="shared" si="139"/>
        <v>0</v>
      </c>
      <c r="AV79" s="6">
        <f t="shared" si="139"/>
        <v>0</v>
      </c>
      <c r="AW79" s="6">
        <f t="shared" si="139"/>
        <v>0</v>
      </c>
      <c r="AX79" s="6">
        <f t="shared" si="139"/>
        <v>0</v>
      </c>
      <c r="AY79" s="6">
        <f t="shared" si="139"/>
        <v>0</v>
      </c>
      <c r="AZ79" s="6">
        <f t="shared" si="139"/>
        <v>0</v>
      </c>
      <c r="BA79" s="6">
        <f t="shared" si="139"/>
        <v>0</v>
      </c>
      <c r="BB79" s="6">
        <f t="shared" si="139"/>
        <v>0</v>
      </c>
      <c r="BC79" s="6">
        <f t="shared" si="139"/>
        <v>0</v>
      </c>
      <c r="BD79" s="6">
        <f t="shared" si="139"/>
        <v>0</v>
      </c>
      <c r="BE79" s="6">
        <f t="shared" si="139"/>
        <v>0</v>
      </c>
      <c r="BF79" s="6">
        <f t="shared" si="139"/>
        <v>0</v>
      </c>
      <c r="BG79" s="6">
        <f t="shared" si="139"/>
        <v>0</v>
      </c>
      <c r="BH79" s="6">
        <v>0.62375410373379325</v>
      </c>
      <c r="BI79" s="6">
        <f>(0)/744.444</f>
        <v>0</v>
      </c>
      <c r="BJ79" s="6">
        <f>(0)/744.444</f>
        <v>0</v>
      </c>
      <c r="BK79" s="6">
        <f>(0)/744.444</f>
        <v>0</v>
      </c>
      <c r="BL79" s="6">
        <f>(0)/744.444</f>
        <v>0</v>
      </c>
      <c r="BM79" s="6">
        <v>2.8885987394619343E-2</v>
      </c>
      <c r="BN79" s="6">
        <f t="shared" ref="BN79:BU79" si="140">(0)/744.444</f>
        <v>0</v>
      </c>
      <c r="BO79" s="6">
        <f t="shared" si="140"/>
        <v>0</v>
      </c>
      <c r="BP79" s="6">
        <f t="shared" si="140"/>
        <v>0</v>
      </c>
      <c r="BQ79" s="6">
        <f t="shared" si="140"/>
        <v>0</v>
      </c>
      <c r="BR79" s="6">
        <f t="shared" si="140"/>
        <v>0</v>
      </c>
      <c r="BS79" s="6">
        <f t="shared" si="140"/>
        <v>0</v>
      </c>
      <c r="BT79" s="6">
        <f t="shared" si="140"/>
        <v>0</v>
      </c>
      <c r="BU79" s="6">
        <f t="shared" si="140"/>
        <v>0</v>
      </c>
      <c r="BV79" s="6">
        <v>0.34735990887158746</v>
      </c>
      <c r="BW79" s="6">
        <f>(0)/744.444</f>
        <v>0</v>
      </c>
      <c r="BX79" s="6">
        <f>(0)/744.444</f>
        <v>0</v>
      </c>
      <c r="BY79" s="6">
        <f>(0)/744.444</f>
        <v>0</v>
      </c>
      <c r="BZ79" s="6">
        <f>(0)/744.444</f>
        <v>0</v>
      </c>
      <c r="CA79">
        <f>0</f>
        <v>0</v>
      </c>
      <c r="CB79">
        <v>744.44399999999996</v>
      </c>
    </row>
    <row r="80" spans="1:80" x14ac:dyDescent="0.25">
      <c r="A80" s="4" t="s">
        <v>88</v>
      </c>
      <c r="B80" s="5"/>
      <c r="C80" s="5"/>
      <c r="D80" s="5"/>
      <c r="E80" s="5"/>
      <c r="F80" s="5"/>
      <c r="G80" s="5"/>
      <c r="H80" s="5">
        <v>7.4560000000000004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>
        <v>12.834</v>
      </c>
      <c r="AB80" s="5"/>
      <c r="AC80" s="5"/>
      <c r="AD80" s="5"/>
      <c r="AE80" s="5"/>
      <c r="AF80" s="5"/>
      <c r="AG80" s="5">
        <v>25.748999999999999</v>
      </c>
      <c r="AH80" s="5"/>
      <c r="AI80" s="5"/>
      <c r="AJ80" s="5"/>
      <c r="AK80" s="5"/>
      <c r="AL80" s="5"/>
      <c r="AM80" s="5">
        <v>46.039000000000001</v>
      </c>
      <c r="AP80" t="s">
        <v>88</v>
      </c>
      <c r="AQ80" s="6">
        <f t="shared" ref="AQ80:AV80" si="141">(0)/46.039</f>
        <v>0</v>
      </c>
      <c r="AR80" s="6">
        <f t="shared" si="141"/>
        <v>0</v>
      </c>
      <c r="AS80" s="6">
        <f t="shared" si="141"/>
        <v>0</v>
      </c>
      <c r="AT80" s="6">
        <f t="shared" si="141"/>
        <v>0</v>
      </c>
      <c r="AU80" s="6">
        <f t="shared" si="141"/>
        <v>0</v>
      </c>
      <c r="AV80" s="6">
        <f t="shared" si="141"/>
        <v>0</v>
      </c>
      <c r="AW80" s="6">
        <v>0.16194965138252351</v>
      </c>
      <c r="AX80" s="6">
        <f t="shared" ref="AX80:BO80" si="142">(0)/46.039</f>
        <v>0</v>
      </c>
      <c r="AY80" s="6">
        <f t="shared" si="142"/>
        <v>0</v>
      </c>
      <c r="AZ80" s="6">
        <f t="shared" si="142"/>
        <v>0</v>
      </c>
      <c r="BA80" s="6">
        <f t="shared" si="142"/>
        <v>0</v>
      </c>
      <c r="BB80" s="6">
        <f t="shared" si="142"/>
        <v>0</v>
      </c>
      <c r="BC80" s="6">
        <f t="shared" si="142"/>
        <v>0</v>
      </c>
      <c r="BD80" s="6">
        <f t="shared" si="142"/>
        <v>0</v>
      </c>
      <c r="BE80" s="6">
        <f t="shared" si="142"/>
        <v>0</v>
      </c>
      <c r="BF80" s="6">
        <f t="shared" si="142"/>
        <v>0</v>
      </c>
      <c r="BG80" s="6">
        <f t="shared" si="142"/>
        <v>0</v>
      </c>
      <c r="BH80" s="6">
        <f t="shared" si="142"/>
        <v>0</v>
      </c>
      <c r="BI80" s="6">
        <f t="shared" si="142"/>
        <v>0</v>
      </c>
      <c r="BJ80" s="6">
        <f t="shared" si="142"/>
        <v>0</v>
      </c>
      <c r="BK80" s="6">
        <f t="shared" si="142"/>
        <v>0</v>
      </c>
      <c r="BL80" s="6">
        <f t="shared" si="142"/>
        <v>0</v>
      </c>
      <c r="BM80" s="6">
        <f t="shared" si="142"/>
        <v>0</v>
      </c>
      <c r="BN80" s="6">
        <f t="shared" si="142"/>
        <v>0</v>
      </c>
      <c r="BO80" s="6">
        <f t="shared" si="142"/>
        <v>0</v>
      </c>
      <c r="BP80" s="6">
        <v>0.2787636568995851</v>
      </c>
      <c r="BQ80" s="6">
        <f>(0)/46.039</f>
        <v>0</v>
      </c>
      <c r="BR80" s="6">
        <f>(0)/46.039</f>
        <v>0</v>
      </c>
      <c r="BS80" s="6">
        <f>(0)/46.039</f>
        <v>0</v>
      </c>
      <c r="BT80" s="6">
        <f>(0)/46.039</f>
        <v>0</v>
      </c>
      <c r="BU80" s="6">
        <f>(0)/46.039</f>
        <v>0</v>
      </c>
      <c r="BV80" s="6">
        <v>0.55928669171789136</v>
      </c>
      <c r="BW80" s="6">
        <f>(0)/46.039</f>
        <v>0</v>
      </c>
      <c r="BX80" s="6">
        <f>(0)/46.039</f>
        <v>0</v>
      </c>
      <c r="BY80" s="6">
        <f>(0)/46.039</f>
        <v>0</v>
      </c>
      <c r="BZ80" s="6">
        <f>(0)/46.039</f>
        <v>0</v>
      </c>
      <c r="CA80">
        <f>0</f>
        <v>0</v>
      </c>
      <c r="CB80">
        <v>46.039000000000001</v>
      </c>
    </row>
    <row r="81" spans="1:80" x14ac:dyDescent="0.25">
      <c r="A81" s="4" t="s">
        <v>93</v>
      </c>
      <c r="B81" s="5"/>
      <c r="C81" s="5"/>
      <c r="D81" s="5"/>
      <c r="E81" s="5"/>
      <c r="F81" s="5"/>
      <c r="G81" s="5"/>
      <c r="H81" s="5">
        <v>89.131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>
        <v>89.131</v>
      </c>
      <c r="AP81" t="s">
        <v>93</v>
      </c>
      <c r="AQ81" s="6">
        <f t="shared" ref="AQ81:AV81" si="143">(0)/89.131</f>
        <v>0</v>
      </c>
      <c r="AR81" s="6">
        <f t="shared" si="143"/>
        <v>0</v>
      </c>
      <c r="AS81" s="6">
        <f t="shared" si="143"/>
        <v>0</v>
      </c>
      <c r="AT81" s="6">
        <f t="shared" si="143"/>
        <v>0</v>
      </c>
      <c r="AU81" s="6">
        <f t="shared" si="143"/>
        <v>0</v>
      </c>
      <c r="AV81" s="6">
        <f t="shared" si="143"/>
        <v>0</v>
      </c>
      <c r="AW81" s="6">
        <v>1</v>
      </c>
      <c r="AX81" s="6">
        <f t="shared" ref="AX81:BZ81" si="144">(0)/89.131</f>
        <v>0</v>
      </c>
      <c r="AY81" s="6">
        <f t="shared" si="144"/>
        <v>0</v>
      </c>
      <c r="AZ81" s="6">
        <f t="shared" si="144"/>
        <v>0</v>
      </c>
      <c r="BA81" s="6">
        <f t="shared" si="144"/>
        <v>0</v>
      </c>
      <c r="BB81" s="6">
        <f t="shared" si="144"/>
        <v>0</v>
      </c>
      <c r="BC81" s="6">
        <f t="shared" si="144"/>
        <v>0</v>
      </c>
      <c r="BD81" s="6">
        <f t="shared" si="144"/>
        <v>0</v>
      </c>
      <c r="BE81" s="6">
        <f t="shared" si="144"/>
        <v>0</v>
      </c>
      <c r="BF81" s="6">
        <f t="shared" si="144"/>
        <v>0</v>
      </c>
      <c r="BG81" s="6">
        <f t="shared" si="144"/>
        <v>0</v>
      </c>
      <c r="BH81" s="6">
        <f t="shared" si="144"/>
        <v>0</v>
      </c>
      <c r="BI81" s="6">
        <f t="shared" si="144"/>
        <v>0</v>
      </c>
      <c r="BJ81" s="6">
        <f t="shared" si="144"/>
        <v>0</v>
      </c>
      <c r="BK81" s="6">
        <f t="shared" si="144"/>
        <v>0</v>
      </c>
      <c r="BL81" s="6">
        <f t="shared" si="144"/>
        <v>0</v>
      </c>
      <c r="BM81" s="6">
        <f t="shared" si="144"/>
        <v>0</v>
      </c>
      <c r="BN81" s="6">
        <f t="shared" si="144"/>
        <v>0</v>
      </c>
      <c r="BO81" s="6">
        <f t="shared" si="144"/>
        <v>0</v>
      </c>
      <c r="BP81" s="6">
        <f t="shared" si="144"/>
        <v>0</v>
      </c>
      <c r="BQ81" s="6">
        <f t="shared" si="144"/>
        <v>0</v>
      </c>
      <c r="BR81" s="6">
        <f t="shared" si="144"/>
        <v>0</v>
      </c>
      <c r="BS81" s="6">
        <f t="shared" si="144"/>
        <v>0</v>
      </c>
      <c r="BT81" s="6">
        <f t="shared" si="144"/>
        <v>0</v>
      </c>
      <c r="BU81" s="6">
        <f t="shared" si="144"/>
        <v>0</v>
      </c>
      <c r="BV81" s="6">
        <f t="shared" si="144"/>
        <v>0</v>
      </c>
      <c r="BW81" s="6">
        <f t="shared" si="144"/>
        <v>0</v>
      </c>
      <c r="BX81" s="6">
        <f t="shared" si="144"/>
        <v>0</v>
      </c>
      <c r="BY81" s="6">
        <f t="shared" si="144"/>
        <v>0</v>
      </c>
      <c r="BZ81" s="6">
        <f t="shared" si="144"/>
        <v>0</v>
      </c>
      <c r="CA81">
        <f>0</f>
        <v>0</v>
      </c>
      <c r="CB81">
        <v>89.131</v>
      </c>
    </row>
    <row r="82" spans="1:80" x14ac:dyDescent="0.25">
      <c r="A82" s="4" t="s">
        <v>92</v>
      </c>
      <c r="B82" s="5"/>
      <c r="C82" s="5"/>
      <c r="D82" s="5"/>
      <c r="E82" s="5"/>
      <c r="F82" s="5"/>
      <c r="G82" s="5"/>
      <c r="H82" s="5">
        <v>25998.253000000001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>
        <v>25998.253000000001</v>
      </c>
      <c r="AP82" t="s">
        <v>92</v>
      </c>
      <c r="AQ82" s="6">
        <f t="shared" ref="AQ82:AV82" si="145">(0)/25998.253</f>
        <v>0</v>
      </c>
      <c r="AR82" s="6">
        <f t="shared" si="145"/>
        <v>0</v>
      </c>
      <c r="AS82" s="6">
        <f t="shared" si="145"/>
        <v>0</v>
      </c>
      <c r="AT82" s="6">
        <f t="shared" si="145"/>
        <v>0</v>
      </c>
      <c r="AU82" s="6">
        <f t="shared" si="145"/>
        <v>0</v>
      </c>
      <c r="AV82" s="6">
        <f t="shared" si="145"/>
        <v>0</v>
      </c>
      <c r="AW82" s="6">
        <v>1</v>
      </c>
      <c r="AX82" s="6">
        <f t="shared" ref="AX82:BZ82" si="146">(0)/25998.253</f>
        <v>0</v>
      </c>
      <c r="AY82" s="6">
        <f t="shared" si="146"/>
        <v>0</v>
      </c>
      <c r="AZ82" s="6">
        <f t="shared" si="146"/>
        <v>0</v>
      </c>
      <c r="BA82" s="6">
        <f t="shared" si="146"/>
        <v>0</v>
      </c>
      <c r="BB82" s="6">
        <f t="shared" si="146"/>
        <v>0</v>
      </c>
      <c r="BC82" s="6">
        <f t="shared" si="146"/>
        <v>0</v>
      </c>
      <c r="BD82" s="6">
        <f t="shared" si="146"/>
        <v>0</v>
      </c>
      <c r="BE82" s="6">
        <f t="shared" si="146"/>
        <v>0</v>
      </c>
      <c r="BF82" s="6">
        <f t="shared" si="146"/>
        <v>0</v>
      </c>
      <c r="BG82" s="6">
        <f t="shared" si="146"/>
        <v>0</v>
      </c>
      <c r="BH82" s="6">
        <f t="shared" si="146"/>
        <v>0</v>
      </c>
      <c r="BI82" s="6">
        <f t="shared" si="146"/>
        <v>0</v>
      </c>
      <c r="BJ82" s="6">
        <f t="shared" si="146"/>
        <v>0</v>
      </c>
      <c r="BK82" s="6">
        <f t="shared" si="146"/>
        <v>0</v>
      </c>
      <c r="BL82" s="6">
        <f t="shared" si="146"/>
        <v>0</v>
      </c>
      <c r="BM82" s="6">
        <f t="shared" si="146"/>
        <v>0</v>
      </c>
      <c r="BN82" s="6">
        <f t="shared" si="146"/>
        <v>0</v>
      </c>
      <c r="BO82" s="6">
        <f t="shared" si="146"/>
        <v>0</v>
      </c>
      <c r="BP82" s="6">
        <f t="shared" si="146"/>
        <v>0</v>
      </c>
      <c r="BQ82" s="6">
        <f t="shared" si="146"/>
        <v>0</v>
      </c>
      <c r="BR82" s="6">
        <f t="shared" si="146"/>
        <v>0</v>
      </c>
      <c r="BS82" s="6">
        <f t="shared" si="146"/>
        <v>0</v>
      </c>
      <c r="BT82" s="6">
        <f t="shared" si="146"/>
        <v>0</v>
      </c>
      <c r="BU82" s="6">
        <f t="shared" si="146"/>
        <v>0</v>
      </c>
      <c r="BV82" s="6">
        <f t="shared" si="146"/>
        <v>0</v>
      </c>
      <c r="BW82" s="6">
        <f t="shared" si="146"/>
        <v>0</v>
      </c>
      <c r="BX82" s="6">
        <f t="shared" si="146"/>
        <v>0</v>
      </c>
      <c r="BY82" s="6">
        <f t="shared" si="146"/>
        <v>0</v>
      </c>
      <c r="BZ82" s="6">
        <f t="shared" si="146"/>
        <v>0</v>
      </c>
      <c r="CA82">
        <f>0</f>
        <v>0</v>
      </c>
      <c r="CB82">
        <v>25998.253000000001</v>
      </c>
    </row>
    <row r="83" spans="1:80" x14ac:dyDescent="0.25">
      <c r="A83" s="4" t="s">
        <v>96</v>
      </c>
      <c r="B83" s="5"/>
      <c r="C83" s="5"/>
      <c r="D83" s="5"/>
      <c r="E83" s="5"/>
      <c r="F83" s="5"/>
      <c r="G83" s="5"/>
      <c r="H83" s="5">
        <v>13371.945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>
        <v>13371.945</v>
      </c>
      <c r="AP83" t="s">
        <v>96</v>
      </c>
      <c r="AQ83" s="6">
        <f t="shared" ref="AQ83:AV83" si="147">(0)/13371.945</f>
        <v>0</v>
      </c>
      <c r="AR83" s="6">
        <f t="shared" si="147"/>
        <v>0</v>
      </c>
      <c r="AS83" s="6">
        <f t="shared" si="147"/>
        <v>0</v>
      </c>
      <c r="AT83" s="6">
        <f t="shared" si="147"/>
        <v>0</v>
      </c>
      <c r="AU83" s="6">
        <f t="shared" si="147"/>
        <v>0</v>
      </c>
      <c r="AV83" s="6">
        <f t="shared" si="147"/>
        <v>0</v>
      </c>
      <c r="AW83" s="6">
        <v>1</v>
      </c>
      <c r="AX83" s="6">
        <f t="shared" ref="AX83:BZ83" si="148">(0)/13371.945</f>
        <v>0</v>
      </c>
      <c r="AY83" s="6">
        <f t="shared" si="148"/>
        <v>0</v>
      </c>
      <c r="AZ83" s="6">
        <f t="shared" si="148"/>
        <v>0</v>
      </c>
      <c r="BA83" s="6">
        <f t="shared" si="148"/>
        <v>0</v>
      </c>
      <c r="BB83" s="6">
        <f t="shared" si="148"/>
        <v>0</v>
      </c>
      <c r="BC83" s="6">
        <f t="shared" si="148"/>
        <v>0</v>
      </c>
      <c r="BD83" s="6">
        <f t="shared" si="148"/>
        <v>0</v>
      </c>
      <c r="BE83" s="6">
        <f t="shared" si="148"/>
        <v>0</v>
      </c>
      <c r="BF83" s="6">
        <f t="shared" si="148"/>
        <v>0</v>
      </c>
      <c r="BG83" s="6">
        <f t="shared" si="148"/>
        <v>0</v>
      </c>
      <c r="BH83" s="6">
        <f t="shared" si="148"/>
        <v>0</v>
      </c>
      <c r="BI83" s="6">
        <f t="shared" si="148"/>
        <v>0</v>
      </c>
      <c r="BJ83" s="6">
        <f t="shared" si="148"/>
        <v>0</v>
      </c>
      <c r="BK83" s="6">
        <f t="shared" si="148"/>
        <v>0</v>
      </c>
      <c r="BL83" s="6">
        <f t="shared" si="148"/>
        <v>0</v>
      </c>
      <c r="BM83" s="6">
        <f t="shared" si="148"/>
        <v>0</v>
      </c>
      <c r="BN83" s="6">
        <f t="shared" si="148"/>
        <v>0</v>
      </c>
      <c r="BO83" s="6">
        <f t="shared" si="148"/>
        <v>0</v>
      </c>
      <c r="BP83" s="6">
        <f t="shared" si="148"/>
        <v>0</v>
      </c>
      <c r="BQ83" s="6">
        <f t="shared" si="148"/>
        <v>0</v>
      </c>
      <c r="BR83" s="6">
        <f t="shared" si="148"/>
        <v>0</v>
      </c>
      <c r="BS83" s="6">
        <f t="shared" si="148"/>
        <v>0</v>
      </c>
      <c r="BT83" s="6">
        <f t="shared" si="148"/>
        <v>0</v>
      </c>
      <c r="BU83" s="6">
        <f t="shared" si="148"/>
        <v>0</v>
      </c>
      <c r="BV83" s="6">
        <f t="shared" si="148"/>
        <v>0</v>
      </c>
      <c r="BW83" s="6">
        <f t="shared" si="148"/>
        <v>0</v>
      </c>
      <c r="BX83" s="6">
        <f t="shared" si="148"/>
        <v>0</v>
      </c>
      <c r="BY83" s="6">
        <f t="shared" si="148"/>
        <v>0</v>
      </c>
      <c r="BZ83" s="6">
        <f t="shared" si="148"/>
        <v>0</v>
      </c>
      <c r="CA83">
        <f>0</f>
        <v>0</v>
      </c>
      <c r="CB83">
        <v>13371.945</v>
      </c>
    </row>
    <row r="84" spans="1:80" x14ac:dyDescent="0.25">
      <c r="A84" s="4" t="s">
        <v>97</v>
      </c>
      <c r="B84" s="5"/>
      <c r="C84" s="5"/>
      <c r="D84" s="5"/>
      <c r="E84" s="5"/>
      <c r="F84" s="5"/>
      <c r="G84" s="5"/>
      <c r="H84" s="5">
        <v>391.37400000000002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>
        <v>391.37400000000002</v>
      </c>
      <c r="AP84" t="s">
        <v>97</v>
      </c>
      <c r="AQ84" s="6">
        <f t="shared" ref="AQ84:AV84" si="149">(0)/391.374</f>
        <v>0</v>
      </c>
      <c r="AR84" s="6">
        <f t="shared" si="149"/>
        <v>0</v>
      </c>
      <c r="AS84" s="6">
        <f t="shared" si="149"/>
        <v>0</v>
      </c>
      <c r="AT84" s="6">
        <f t="shared" si="149"/>
        <v>0</v>
      </c>
      <c r="AU84" s="6">
        <f t="shared" si="149"/>
        <v>0</v>
      </c>
      <c r="AV84" s="6">
        <f t="shared" si="149"/>
        <v>0</v>
      </c>
      <c r="AW84" s="6">
        <v>1</v>
      </c>
      <c r="AX84" s="6">
        <f t="shared" ref="AX84:BZ84" si="150">(0)/391.374</f>
        <v>0</v>
      </c>
      <c r="AY84" s="6">
        <f t="shared" si="150"/>
        <v>0</v>
      </c>
      <c r="AZ84" s="6">
        <f t="shared" si="150"/>
        <v>0</v>
      </c>
      <c r="BA84" s="6">
        <f t="shared" si="150"/>
        <v>0</v>
      </c>
      <c r="BB84" s="6">
        <f t="shared" si="150"/>
        <v>0</v>
      </c>
      <c r="BC84" s="6">
        <f t="shared" si="150"/>
        <v>0</v>
      </c>
      <c r="BD84" s="6">
        <f t="shared" si="150"/>
        <v>0</v>
      </c>
      <c r="BE84" s="6">
        <f t="shared" si="150"/>
        <v>0</v>
      </c>
      <c r="BF84" s="6">
        <f t="shared" si="150"/>
        <v>0</v>
      </c>
      <c r="BG84" s="6">
        <f t="shared" si="150"/>
        <v>0</v>
      </c>
      <c r="BH84" s="6">
        <f t="shared" si="150"/>
        <v>0</v>
      </c>
      <c r="BI84" s="6">
        <f t="shared" si="150"/>
        <v>0</v>
      </c>
      <c r="BJ84" s="6">
        <f t="shared" si="150"/>
        <v>0</v>
      </c>
      <c r="BK84" s="6">
        <f t="shared" si="150"/>
        <v>0</v>
      </c>
      <c r="BL84" s="6">
        <f t="shared" si="150"/>
        <v>0</v>
      </c>
      <c r="BM84" s="6">
        <f t="shared" si="150"/>
        <v>0</v>
      </c>
      <c r="BN84" s="6">
        <f t="shared" si="150"/>
        <v>0</v>
      </c>
      <c r="BO84" s="6">
        <f t="shared" si="150"/>
        <v>0</v>
      </c>
      <c r="BP84" s="6">
        <f t="shared" si="150"/>
        <v>0</v>
      </c>
      <c r="BQ84" s="6">
        <f t="shared" si="150"/>
        <v>0</v>
      </c>
      <c r="BR84" s="6">
        <f t="shared" si="150"/>
        <v>0</v>
      </c>
      <c r="BS84" s="6">
        <f t="shared" si="150"/>
        <v>0</v>
      </c>
      <c r="BT84" s="6">
        <f t="shared" si="150"/>
        <v>0</v>
      </c>
      <c r="BU84" s="6">
        <f t="shared" si="150"/>
        <v>0</v>
      </c>
      <c r="BV84" s="6">
        <f t="shared" si="150"/>
        <v>0</v>
      </c>
      <c r="BW84" s="6">
        <f t="shared" si="150"/>
        <v>0</v>
      </c>
      <c r="BX84" s="6">
        <f t="shared" si="150"/>
        <v>0</v>
      </c>
      <c r="BY84" s="6">
        <f t="shared" si="150"/>
        <v>0</v>
      </c>
      <c r="BZ84" s="6">
        <f t="shared" si="150"/>
        <v>0</v>
      </c>
      <c r="CA84">
        <f>0</f>
        <v>0</v>
      </c>
      <c r="CB84">
        <v>391.37400000000002</v>
      </c>
    </row>
    <row r="85" spans="1:80" x14ac:dyDescent="0.25">
      <c r="A85" s="4" t="s">
        <v>91</v>
      </c>
      <c r="B85" s="5"/>
      <c r="C85" s="5"/>
      <c r="D85" s="5"/>
      <c r="E85" s="5"/>
      <c r="F85" s="5"/>
      <c r="G85" s="5"/>
      <c r="H85" s="5">
        <v>2267.2559999999999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>
        <v>2267.2559999999999</v>
      </c>
      <c r="AP85" t="s">
        <v>91</v>
      </c>
      <c r="AQ85" s="6">
        <f t="shared" ref="AQ85:AV85" si="151">(0)/2267.256</f>
        <v>0</v>
      </c>
      <c r="AR85" s="6">
        <f t="shared" si="151"/>
        <v>0</v>
      </c>
      <c r="AS85" s="6">
        <f t="shared" si="151"/>
        <v>0</v>
      </c>
      <c r="AT85" s="6">
        <f t="shared" si="151"/>
        <v>0</v>
      </c>
      <c r="AU85" s="6">
        <f t="shared" si="151"/>
        <v>0</v>
      </c>
      <c r="AV85" s="6">
        <f t="shared" si="151"/>
        <v>0</v>
      </c>
      <c r="AW85" s="6">
        <v>1</v>
      </c>
      <c r="AX85" s="6">
        <f t="shared" ref="AX85:BZ85" si="152">(0)/2267.256</f>
        <v>0</v>
      </c>
      <c r="AY85" s="6">
        <f t="shared" si="152"/>
        <v>0</v>
      </c>
      <c r="AZ85" s="6">
        <f t="shared" si="152"/>
        <v>0</v>
      </c>
      <c r="BA85" s="6">
        <f t="shared" si="152"/>
        <v>0</v>
      </c>
      <c r="BB85" s="6">
        <f t="shared" si="152"/>
        <v>0</v>
      </c>
      <c r="BC85" s="6">
        <f t="shared" si="152"/>
        <v>0</v>
      </c>
      <c r="BD85" s="6">
        <f t="shared" si="152"/>
        <v>0</v>
      </c>
      <c r="BE85" s="6">
        <f t="shared" si="152"/>
        <v>0</v>
      </c>
      <c r="BF85" s="6">
        <f t="shared" si="152"/>
        <v>0</v>
      </c>
      <c r="BG85" s="6">
        <f t="shared" si="152"/>
        <v>0</v>
      </c>
      <c r="BH85" s="6">
        <f t="shared" si="152"/>
        <v>0</v>
      </c>
      <c r="BI85" s="6">
        <f t="shared" si="152"/>
        <v>0</v>
      </c>
      <c r="BJ85" s="6">
        <f t="shared" si="152"/>
        <v>0</v>
      </c>
      <c r="BK85" s="6">
        <f t="shared" si="152"/>
        <v>0</v>
      </c>
      <c r="BL85" s="6">
        <f t="shared" si="152"/>
        <v>0</v>
      </c>
      <c r="BM85" s="6">
        <f t="shared" si="152"/>
        <v>0</v>
      </c>
      <c r="BN85" s="6">
        <f t="shared" si="152"/>
        <v>0</v>
      </c>
      <c r="BO85" s="6">
        <f t="shared" si="152"/>
        <v>0</v>
      </c>
      <c r="BP85" s="6">
        <f t="shared" si="152"/>
        <v>0</v>
      </c>
      <c r="BQ85" s="6">
        <f t="shared" si="152"/>
        <v>0</v>
      </c>
      <c r="BR85" s="6">
        <f t="shared" si="152"/>
        <v>0</v>
      </c>
      <c r="BS85" s="6">
        <f t="shared" si="152"/>
        <v>0</v>
      </c>
      <c r="BT85" s="6">
        <f t="shared" si="152"/>
        <v>0</v>
      </c>
      <c r="BU85" s="6">
        <f t="shared" si="152"/>
        <v>0</v>
      </c>
      <c r="BV85" s="6">
        <f t="shared" si="152"/>
        <v>0</v>
      </c>
      <c r="BW85" s="6">
        <f t="shared" si="152"/>
        <v>0</v>
      </c>
      <c r="BX85" s="6">
        <f t="shared" si="152"/>
        <v>0</v>
      </c>
      <c r="BY85" s="6">
        <f t="shared" si="152"/>
        <v>0</v>
      </c>
      <c r="BZ85" s="6">
        <f t="shared" si="152"/>
        <v>0</v>
      </c>
      <c r="CA85">
        <f>0</f>
        <v>0</v>
      </c>
      <c r="CB85">
        <v>2267.2559999999999</v>
      </c>
    </row>
    <row r="86" spans="1:80" x14ac:dyDescent="0.25">
      <c r="A86" s="4" t="s">
        <v>98</v>
      </c>
      <c r="B86" s="5"/>
      <c r="C86" s="5"/>
      <c r="D86" s="5"/>
      <c r="E86" s="5"/>
      <c r="F86" s="5"/>
      <c r="G86" s="5"/>
      <c r="H86" s="5">
        <v>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>
        <v>0</v>
      </c>
      <c r="AP86" t="s">
        <v>98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 t="e">
        <v>#DIV/0!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>
        <f>0</f>
        <v>0</v>
      </c>
      <c r="CB86">
        <v>0</v>
      </c>
    </row>
    <row r="87" spans="1:80" x14ac:dyDescent="0.25">
      <c r="A87" s="4" t="s">
        <v>99</v>
      </c>
      <c r="B87" s="5"/>
      <c r="C87" s="5"/>
      <c r="D87" s="5"/>
      <c r="E87" s="5"/>
      <c r="F87" s="5"/>
      <c r="G87" s="5"/>
      <c r="H87" s="5">
        <v>8544.9989999999998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>
        <v>8544.9989999999998</v>
      </c>
      <c r="AP87" t="s">
        <v>99</v>
      </c>
      <c r="AQ87" s="6">
        <f t="shared" ref="AQ87:AV87" si="153">(0)/8544.999</f>
        <v>0</v>
      </c>
      <c r="AR87" s="6">
        <f t="shared" si="153"/>
        <v>0</v>
      </c>
      <c r="AS87" s="6">
        <f t="shared" si="153"/>
        <v>0</v>
      </c>
      <c r="AT87" s="6">
        <f t="shared" si="153"/>
        <v>0</v>
      </c>
      <c r="AU87" s="6">
        <f t="shared" si="153"/>
        <v>0</v>
      </c>
      <c r="AV87" s="6">
        <f t="shared" si="153"/>
        <v>0</v>
      </c>
      <c r="AW87" s="6">
        <v>1</v>
      </c>
      <c r="AX87" s="6">
        <f t="shared" ref="AX87:BZ87" si="154">(0)/8544.999</f>
        <v>0</v>
      </c>
      <c r="AY87" s="6">
        <f t="shared" si="154"/>
        <v>0</v>
      </c>
      <c r="AZ87" s="6">
        <f t="shared" si="154"/>
        <v>0</v>
      </c>
      <c r="BA87" s="6">
        <f t="shared" si="154"/>
        <v>0</v>
      </c>
      <c r="BB87" s="6">
        <f t="shared" si="154"/>
        <v>0</v>
      </c>
      <c r="BC87" s="6">
        <f t="shared" si="154"/>
        <v>0</v>
      </c>
      <c r="BD87" s="6">
        <f t="shared" si="154"/>
        <v>0</v>
      </c>
      <c r="BE87" s="6">
        <f t="shared" si="154"/>
        <v>0</v>
      </c>
      <c r="BF87" s="6">
        <f t="shared" si="154"/>
        <v>0</v>
      </c>
      <c r="BG87" s="6">
        <f t="shared" si="154"/>
        <v>0</v>
      </c>
      <c r="BH87" s="6">
        <f t="shared" si="154"/>
        <v>0</v>
      </c>
      <c r="BI87" s="6">
        <f t="shared" si="154"/>
        <v>0</v>
      </c>
      <c r="BJ87" s="6">
        <f t="shared" si="154"/>
        <v>0</v>
      </c>
      <c r="BK87" s="6">
        <f t="shared" si="154"/>
        <v>0</v>
      </c>
      <c r="BL87" s="6">
        <f t="shared" si="154"/>
        <v>0</v>
      </c>
      <c r="BM87" s="6">
        <f t="shared" si="154"/>
        <v>0</v>
      </c>
      <c r="BN87" s="6">
        <f t="shared" si="154"/>
        <v>0</v>
      </c>
      <c r="BO87" s="6">
        <f t="shared" si="154"/>
        <v>0</v>
      </c>
      <c r="BP87" s="6">
        <f t="shared" si="154"/>
        <v>0</v>
      </c>
      <c r="BQ87" s="6">
        <f t="shared" si="154"/>
        <v>0</v>
      </c>
      <c r="BR87" s="6">
        <f t="shared" si="154"/>
        <v>0</v>
      </c>
      <c r="BS87" s="6">
        <f t="shared" si="154"/>
        <v>0</v>
      </c>
      <c r="BT87" s="6">
        <f t="shared" si="154"/>
        <v>0</v>
      </c>
      <c r="BU87" s="6">
        <f t="shared" si="154"/>
        <v>0</v>
      </c>
      <c r="BV87" s="6">
        <f t="shared" si="154"/>
        <v>0</v>
      </c>
      <c r="BW87" s="6">
        <f t="shared" si="154"/>
        <v>0</v>
      </c>
      <c r="BX87" s="6">
        <f t="shared" si="154"/>
        <v>0</v>
      </c>
      <c r="BY87" s="6">
        <f t="shared" si="154"/>
        <v>0</v>
      </c>
      <c r="BZ87" s="6">
        <f t="shared" si="154"/>
        <v>0</v>
      </c>
      <c r="CA87">
        <f>0</f>
        <v>0</v>
      </c>
      <c r="CB87">
        <v>8544.9989999999998</v>
      </c>
    </row>
    <row r="88" spans="1:80" x14ac:dyDescent="0.25">
      <c r="A88" s="4" t="s">
        <v>100</v>
      </c>
      <c r="B88" s="5"/>
      <c r="C88" s="5"/>
      <c r="D88" s="5"/>
      <c r="E88" s="5"/>
      <c r="F88" s="5"/>
      <c r="G88" s="5"/>
      <c r="H88" s="5">
        <v>5805.3809999999994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>
        <v>5805.3809999999994</v>
      </c>
      <c r="AP88" t="s">
        <v>100</v>
      </c>
      <c r="AQ88" s="6">
        <f t="shared" ref="AQ88:AV88" si="155">(0)/5805.381</f>
        <v>0</v>
      </c>
      <c r="AR88" s="6">
        <f t="shared" si="155"/>
        <v>0</v>
      </c>
      <c r="AS88" s="6">
        <f t="shared" si="155"/>
        <v>0</v>
      </c>
      <c r="AT88" s="6">
        <f t="shared" si="155"/>
        <v>0</v>
      </c>
      <c r="AU88" s="6">
        <f t="shared" si="155"/>
        <v>0</v>
      </c>
      <c r="AV88" s="6">
        <f t="shared" si="155"/>
        <v>0</v>
      </c>
      <c r="AW88" s="6">
        <v>1</v>
      </c>
      <c r="AX88" s="6">
        <f t="shared" ref="AX88:BZ88" si="156">(0)/5805.381</f>
        <v>0</v>
      </c>
      <c r="AY88" s="6">
        <f t="shared" si="156"/>
        <v>0</v>
      </c>
      <c r="AZ88" s="6">
        <f t="shared" si="156"/>
        <v>0</v>
      </c>
      <c r="BA88" s="6">
        <f t="shared" si="156"/>
        <v>0</v>
      </c>
      <c r="BB88" s="6">
        <f t="shared" si="156"/>
        <v>0</v>
      </c>
      <c r="BC88" s="6">
        <f t="shared" si="156"/>
        <v>0</v>
      </c>
      <c r="BD88" s="6">
        <f t="shared" si="156"/>
        <v>0</v>
      </c>
      <c r="BE88" s="6">
        <f t="shared" si="156"/>
        <v>0</v>
      </c>
      <c r="BF88" s="6">
        <f t="shared" si="156"/>
        <v>0</v>
      </c>
      <c r="BG88" s="6">
        <f t="shared" si="156"/>
        <v>0</v>
      </c>
      <c r="BH88" s="6">
        <f t="shared" si="156"/>
        <v>0</v>
      </c>
      <c r="BI88" s="6">
        <f t="shared" si="156"/>
        <v>0</v>
      </c>
      <c r="BJ88" s="6">
        <f t="shared" si="156"/>
        <v>0</v>
      </c>
      <c r="BK88" s="6">
        <f t="shared" si="156"/>
        <v>0</v>
      </c>
      <c r="BL88" s="6">
        <f t="shared" si="156"/>
        <v>0</v>
      </c>
      <c r="BM88" s="6">
        <f t="shared" si="156"/>
        <v>0</v>
      </c>
      <c r="BN88" s="6">
        <f t="shared" si="156"/>
        <v>0</v>
      </c>
      <c r="BO88" s="6">
        <f t="shared" si="156"/>
        <v>0</v>
      </c>
      <c r="BP88" s="6">
        <f t="shared" si="156"/>
        <v>0</v>
      </c>
      <c r="BQ88" s="6">
        <f t="shared" si="156"/>
        <v>0</v>
      </c>
      <c r="BR88" s="6">
        <f t="shared" si="156"/>
        <v>0</v>
      </c>
      <c r="BS88" s="6">
        <f t="shared" si="156"/>
        <v>0</v>
      </c>
      <c r="BT88" s="6">
        <f t="shared" si="156"/>
        <v>0</v>
      </c>
      <c r="BU88" s="6">
        <f t="shared" si="156"/>
        <v>0</v>
      </c>
      <c r="BV88" s="6">
        <f t="shared" si="156"/>
        <v>0</v>
      </c>
      <c r="BW88" s="6">
        <f t="shared" si="156"/>
        <v>0</v>
      </c>
      <c r="BX88" s="6">
        <f t="shared" si="156"/>
        <v>0</v>
      </c>
      <c r="BY88" s="6">
        <f t="shared" si="156"/>
        <v>0</v>
      </c>
      <c r="BZ88" s="6">
        <f t="shared" si="156"/>
        <v>0</v>
      </c>
      <c r="CA88">
        <f>0</f>
        <v>0</v>
      </c>
      <c r="CB88">
        <v>5805.3809999999994</v>
      </c>
    </row>
    <row r="89" spans="1:80" x14ac:dyDescent="0.25">
      <c r="A89" s="4" t="s">
        <v>102</v>
      </c>
      <c r="B89" s="5"/>
      <c r="C89" s="5"/>
      <c r="D89" s="5"/>
      <c r="E89" s="5"/>
      <c r="F89" s="5"/>
      <c r="G89" s="5"/>
      <c r="H89" s="5">
        <v>9066.8310000000001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>
        <v>9066.8310000000001</v>
      </c>
      <c r="AP89" t="s">
        <v>102</v>
      </c>
      <c r="AQ89" s="6">
        <f t="shared" ref="AQ89:AV89" si="157">(0)/9066.831</f>
        <v>0</v>
      </c>
      <c r="AR89" s="6">
        <f t="shared" si="157"/>
        <v>0</v>
      </c>
      <c r="AS89" s="6">
        <f t="shared" si="157"/>
        <v>0</v>
      </c>
      <c r="AT89" s="6">
        <f t="shared" si="157"/>
        <v>0</v>
      </c>
      <c r="AU89" s="6">
        <f t="shared" si="157"/>
        <v>0</v>
      </c>
      <c r="AV89" s="6">
        <f t="shared" si="157"/>
        <v>0</v>
      </c>
      <c r="AW89" s="6">
        <v>1</v>
      </c>
      <c r="AX89" s="6">
        <f t="shared" ref="AX89:BZ89" si="158">(0)/9066.831</f>
        <v>0</v>
      </c>
      <c r="AY89" s="6">
        <f t="shared" si="158"/>
        <v>0</v>
      </c>
      <c r="AZ89" s="6">
        <f t="shared" si="158"/>
        <v>0</v>
      </c>
      <c r="BA89" s="6">
        <f t="shared" si="158"/>
        <v>0</v>
      </c>
      <c r="BB89" s="6">
        <f t="shared" si="158"/>
        <v>0</v>
      </c>
      <c r="BC89" s="6">
        <f t="shared" si="158"/>
        <v>0</v>
      </c>
      <c r="BD89" s="6">
        <f t="shared" si="158"/>
        <v>0</v>
      </c>
      <c r="BE89" s="6">
        <f t="shared" si="158"/>
        <v>0</v>
      </c>
      <c r="BF89" s="6">
        <f t="shared" si="158"/>
        <v>0</v>
      </c>
      <c r="BG89" s="6">
        <f t="shared" si="158"/>
        <v>0</v>
      </c>
      <c r="BH89" s="6">
        <f t="shared" si="158"/>
        <v>0</v>
      </c>
      <c r="BI89" s="6">
        <f t="shared" si="158"/>
        <v>0</v>
      </c>
      <c r="BJ89" s="6">
        <f t="shared" si="158"/>
        <v>0</v>
      </c>
      <c r="BK89" s="6">
        <f t="shared" si="158"/>
        <v>0</v>
      </c>
      <c r="BL89" s="6">
        <f t="shared" si="158"/>
        <v>0</v>
      </c>
      <c r="BM89" s="6">
        <f t="shared" si="158"/>
        <v>0</v>
      </c>
      <c r="BN89" s="6">
        <f t="shared" si="158"/>
        <v>0</v>
      </c>
      <c r="BO89" s="6">
        <f t="shared" si="158"/>
        <v>0</v>
      </c>
      <c r="BP89" s="6">
        <f t="shared" si="158"/>
        <v>0</v>
      </c>
      <c r="BQ89" s="6">
        <f t="shared" si="158"/>
        <v>0</v>
      </c>
      <c r="BR89" s="6">
        <f t="shared" si="158"/>
        <v>0</v>
      </c>
      <c r="BS89" s="6">
        <f t="shared" si="158"/>
        <v>0</v>
      </c>
      <c r="BT89" s="6">
        <f t="shared" si="158"/>
        <v>0</v>
      </c>
      <c r="BU89" s="6">
        <f t="shared" si="158"/>
        <v>0</v>
      </c>
      <c r="BV89" s="6">
        <f t="shared" si="158"/>
        <v>0</v>
      </c>
      <c r="BW89" s="6">
        <f t="shared" si="158"/>
        <v>0</v>
      </c>
      <c r="BX89" s="6">
        <f t="shared" si="158"/>
        <v>0</v>
      </c>
      <c r="BY89" s="6">
        <f t="shared" si="158"/>
        <v>0</v>
      </c>
      <c r="BZ89" s="6">
        <f t="shared" si="158"/>
        <v>0</v>
      </c>
      <c r="CA89">
        <f>0</f>
        <v>0</v>
      </c>
      <c r="CB89">
        <v>9066.8310000000001</v>
      </c>
    </row>
    <row r="90" spans="1:80" x14ac:dyDescent="0.25">
      <c r="A90" s="4" t="s">
        <v>101</v>
      </c>
      <c r="B90" s="5"/>
      <c r="C90" s="5"/>
      <c r="D90" s="5"/>
      <c r="E90" s="5"/>
      <c r="F90" s="5"/>
      <c r="G90" s="5"/>
      <c r="H90" s="5">
        <v>260.916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>
        <v>260.916</v>
      </c>
      <c r="AP90" t="s">
        <v>101</v>
      </c>
      <c r="AQ90" s="6">
        <f t="shared" ref="AQ90:AV90" si="159">(0)/260.916</f>
        <v>0</v>
      </c>
      <c r="AR90" s="6">
        <f t="shared" si="159"/>
        <v>0</v>
      </c>
      <c r="AS90" s="6">
        <f t="shared" si="159"/>
        <v>0</v>
      </c>
      <c r="AT90" s="6">
        <f t="shared" si="159"/>
        <v>0</v>
      </c>
      <c r="AU90" s="6">
        <f t="shared" si="159"/>
        <v>0</v>
      </c>
      <c r="AV90" s="6">
        <f t="shared" si="159"/>
        <v>0</v>
      </c>
      <c r="AW90" s="6">
        <v>1</v>
      </c>
      <c r="AX90" s="6">
        <f t="shared" ref="AX90:BZ90" si="160">(0)/260.916</f>
        <v>0</v>
      </c>
      <c r="AY90" s="6">
        <f t="shared" si="160"/>
        <v>0</v>
      </c>
      <c r="AZ90" s="6">
        <f t="shared" si="160"/>
        <v>0</v>
      </c>
      <c r="BA90" s="6">
        <f t="shared" si="160"/>
        <v>0</v>
      </c>
      <c r="BB90" s="6">
        <f t="shared" si="160"/>
        <v>0</v>
      </c>
      <c r="BC90" s="6">
        <f t="shared" si="160"/>
        <v>0</v>
      </c>
      <c r="BD90" s="6">
        <f t="shared" si="160"/>
        <v>0</v>
      </c>
      <c r="BE90" s="6">
        <f t="shared" si="160"/>
        <v>0</v>
      </c>
      <c r="BF90" s="6">
        <f t="shared" si="160"/>
        <v>0</v>
      </c>
      <c r="BG90" s="6">
        <f t="shared" si="160"/>
        <v>0</v>
      </c>
      <c r="BH90" s="6">
        <f t="shared" si="160"/>
        <v>0</v>
      </c>
      <c r="BI90" s="6">
        <f t="shared" si="160"/>
        <v>0</v>
      </c>
      <c r="BJ90" s="6">
        <f t="shared" si="160"/>
        <v>0</v>
      </c>
      <c r="BK90" s="6">
        <f t="shared" si="160"/>
        <v>0</v>
      </c>
      <c r="BL90" s="6">
        <f t="shared" si="160"/>
        <v>0</v>
      </c>
      <c r="BM90" s="6">
        <f t="shared" si="160"/>
        <v>0</v>
      </c>
      <c r="BN90" s="6">
        <f t="shared" si="160"/>
        <v>0</v>
      </c>
      <c r="BO90" s="6">
        <f t="shared" si="160"/>
        <v>0</v>
      </c>
      <c r="BP90" s="6">
        <f t="shared" si="160"/>
        <v>0</v>
      </c>
      <c r="BQ90" s="6">
        <f t="shared" si="160"/>
        <v>0</v>
      </c>
      <c r="BR90" s="6">
        <f t="shared" si="160"/>
        <v>0</v>
      </c>
      <c r="BS90" s="6">
        <f t="shared" si="160"/>
        <v>0</v>
      </c>
      <c r="BT90" s="6">
        <f t="shared" si="160"/>
        <v>0</v>
      </c>
      <c r="BU90" s="6">
        <f t="shared" si="160"/>
        <v>0</v>
      </c>
      <c r="BV90" s="6">
        <f t="shared" si="160"/>
        <v>0</v>
      </c>
      <c r="BW90" s="6">
        <f t="shared" si="160"/>
        <v>0</v>
      </c>
      <c r="BX90" s="6">
        <f t="shared" si="160"/>
        <v>0</v>
      </c>
      <c r="BY90" s="6">
        <f t="shared" si="160"/>
        <v>0</v>
      </c>
      <c r="BZ90" s="6">
        <f t="shared" si="160"/>
        <v>0</v>
      </c>
      <c r="CA90">
        <f>0</f>
        <v>0</v>
      </c>
      <c r="CB90">
        <v>260.916</v>
      </c>
    </row>
    <row r="91" spans="1:80" x14ac:dyDescent="0.25">
      <c r="A91" s="4" t="s">
        <v>295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>
        <v>32</v>
      </c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>
        <v>32</v>
      </c>
      <c r="AP91" t="s">
        <v>295</v>
      </c>
      <c r="AQ91" s="6">
        <f t="shared" ref="AQ91:BL91" si="161">(0)/32</f>
        <v>0</v>
      </c>
      <c r="AR91" s="6">
        <f t="shared" si="161"/>
        <v>0</v>
      </c>
      <c r="AS91" s="6">
        <f t="shared" si="161"/>
        <v>0</v>
      </c>
      <c r="AT91" s="6">
        <f t="shared" si="161"/>
        <v>0</v>
      </c>
      <c r="AU91" s="6">
        <f t="shared" si="161"/>
        <v>0</v>
      </c>
      <c r="AV91" s="6">
        <f t="shared" si="161"/>
        <v>0</v>
      </c>
      <c r="AW91" s="6">
        <f t="shared" si="161"/>
        <v>0</v>
      </c>
      <c r="AX91" s="6">
        <f t="shared" si="161"/>
        <v>0</v>
      </c>
      <c r="AY91" s="6">
        <f t="shared" si="161"/>
        <v>0</v>
      </c>
      <c r="AZ91" s="6">
        <f t="shared" si="161"/>
        <v>0</v>
      </c>
      <c r="BA91" s="6">
        <f t="shared" si="161"/>
        <v>0</v>
      </c>
      <c r="BB91" s="6">
        <f t="shared" si="161"/>
        <v>0</v>
      </c>
      <c r="BC91" s="6">
        <f t="shared" si="161"/>
        <v>0</v>
      </c>
      <c r="BD91" s="6">
        <f t="shared" si="161"/>
        <v>0</v>
      </c>
      <c r="BE91" s="6">
        <f t="shared" si="161"/>
        <v>0</v>
      </c>
      <c r="BF91" s="6">
        <f t="shared" si="161"/>
        <v>0</v>
      </c>
      <c r="BG91" s="6">
        <f t="shared" si="161"/>
        <v>0</v>
      </c>
      <c r="BH91" s="6">
        <f t="shared" si="161"/>
        <v>0</v>
      </c>
      <c r="BI91" s="6">
        <f t="shared" si="161"/>
        <v>0</v>
      </c>
      <c r="BJ91" s="6">
        <f t="shared" si="161"/>
        <v>0</v>
      </c>
      <c r="BK91" s="6">
        <f t="shared" si="161"/>
        <v>0</v>
      </c>
      <c r="BL91" s="6">
        <f t="shared" si="161"/>
        <v>0</v>
      </c>
      <c r="BM91" s="6">
        <v>1</v>
      </c>
      <c r="BN91" s="6">
        <f t="shared" ref="BN91:BZ91" si="162">(0)/32</f>
        <v>0</v>
      </c>
      <c r="BO91" s="6">
        <f t="shared" si="162"/>
        <v>0</v>
      </c>
      <c r="BP91" s="6">
        <f t="shared" si="162"/>
        <v>0</v>
      </c>
      <c r="BQ91" s="6">
        <f t="shared" si="162"/>
        <v>0</v>
      </c>
      <c r="BR91" s="6">
        <f t="shared" si="162"/>
        <v>0</v>
      </c>
      <c r="BS91" s="6">
        <f t="shared" si="162"/>
        <v>0</v>
      </c>
      <c r="BT91" s="6">
        <f t="shared" si="162"/>
        <v>0</v>
      </c>
      <c r="BU91" s="6">
        <f t="shared" si="162"/>
        <v>0</v>
      </c>
      <c r="BV91" s="6">
        <f t="shared" si="162"/>
        <v>0</v>
      </c>
      <c r="BW91" s="6">
        <f t="shared" si="162"/>
        <v>0</v>
      </c>
      <c r="BX91" s="6">
        <f t="shared" si="162"/>
        <v>0</v>
      </c>
      <c r="BY91" s="6">
        <f t="shared" si="162"/>
        <v>0</v>
      </c>
      <c r="BZ91" s="6">
        <f t="shared" si="162"/>
        <v>0</v>
      </c>
      <c r="CA91">
        <f>0</f>
        <v>0</v>
      </c>
      <c r="CB91">
        <v>32</v>
      </c>
    </row>
    <row r="92" spans="1:80" x14ac:dyDescent="0.25">
      <c r="A92" s="4" t="s">
        <v>377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>
        <v>844.19200000000001</v>
      </c>
      <c r="AB92" s="5"/>
      <c r="AC92" s="5"/>
      <c r="AD92" s="5"/>
      <c r="AE92" s="5"/>
      <c r="AF92" s="5"/>
      <c r="AG92" s="5">
        <v>1669.317</v>
      </c>
      <c r="AH92" s="5"/>
      <c r="AI92" s="5"/>
      <c r="AJ92" s="5"/>
      <c r="AK92" s="5"/>
      <c r="AL92" s="5"/>
      <c r="AM92" s="5">
        <v>2513.509</v>
      </c>
      <c r="AP92" t="s">
        <v>377</v>
      </c>
      <c r="AQ92" s="6">
        <f t="shared" ref="AQ92:BO92" si="163">(0)/2513.509</f>
        <v>0</v>
      </c>
      <c r="AR92" s="6">
        <f t="shared" si="163"/>
        <v>0</v>
      </c>
      <c r="AS92" s="6">
        <f t="shared" si="163"/>
        <v>0</v>
      </c>
      <c r="AT92" s="6">
        <f t="shared" si="163"/>
        <v>0</v>
      </c>
      <c r="AU92" s="6">
        <f t="shared" si="163"/>
        <v>0</v>
      </c>
      <c r="AV92" s="6">
        <f t="shared" si="163"/>
        <v>0</v>
      </c>
      <c r="AW92" s="6">
        <f t="shared" si="163"/>
        <v>0</v>
      </c>
      <c r="AX92" s="6">
        <f t="shared" si="163"/>
        <v>0</v>
      </c>
      <c r="AY92" s="6">
        <f t="shared" si="163"/>
        <v>0</v>
      </c>
      <c r="AZ92" s="6">
        <f t="shared" si="163"/>
        <v>0</v>
      </c>
      <c r="BA92" s="6">
        <f t="shared" si="163"/>
        <v>0</v>
      </c>
      <c r="BB92" s="6">
        <f t="shared" si="163"/>
        <v>0</v>
      </c>
      <c r="BC92" s="6">
        <f t="shared" si="163"/>
        <v>0</v>
      </c>
      <c r="BD92" s="6">
        <f t="shared" si="163"/>
        <v>0</v>
      </c>
      <c r="BE92" s="6">
        <f t="shared" si="163"/>
        <v>0</v>
      </c>
      <c r="BF92" s="6">
        <f t="shared" si="163"/>
        <v>0</v>
      </c>
      <c r="BG92" s="6">
        <f t="shared" si="163"/>
        <v>0</v>
      </c>
      <c r="BH92" s="6">
        <f t="shared" si="163"/>
        <v>0</v>
      </c>
      <c r="BI92" s="6">
        <f t="shared" si="163"/>
        <v>0</v>
      </c>
      <c r="BJ92" s="6">
        <f t="shared" si="163"/>
        <v>0</v>
      </c>
      <c r="BK92" s="6">
        <f t="shared" si="163"/>
        <v>0</v>
      </c>
      <c r="BL92" s="6">
        <f t="shared" si="163"/>
        <v>0</v>
      </c>
      <c r="BM92" s="6">
        <f t="shared" si="163"/>
        <v>0</v>
      </c>
      <c r="BN92" s="6">
        <f t="shared" si="163"/>
        <v>0</v>
      </c>
      <c r="BO92" s="6">
        <f t="shared" si="163"/>
        <v>0</v>
      </c>
      <c r="BP92" s="6">
        <v>0.33586193644025147</v>
      </c>
      <c r="BQ92" s="6">
        <f>(0)/2513.509</f>
        <v>0</v>
      </c>
      <c r="BR92" s="6">
        <f>(0)/2513.509</f>
        <v>0</v>
      </c>
      <c r="BS92" s="6">
        <f>(0)/2513.509</f>
        <v>0</v>
      </c>
      <c r="BT92" s="6">
        <f>(0)/2513.509</f>
        <v>0</v>
      </c>
      <c r="BU92" s="6">
        <f>(0)/2513.509</f>
        <v>0</v>
      </c>
      <c r="BV92" s="6">
        <v>0.66413806355974858</v>
      </c>
      <c r="BW92" s="6">
        <f>(0)/2513.509</f>
        <v>0</v>
      </c>
      <c r="BX92" s="6">
        <f>(0)/2513.509</f>
        <v>0</v>
      </c>
      <c r="BY92" s="6">
        <f>(0)/2513.509</f>
        <v>0</v>
      </c>
      <c r="BZ92" s="6">
        <f>(0)/2513.509</f>
        <v>0</v>
      </c>
      <c r="CA92">
        <f>0</f>
        <v>0</v>
      </c>
      <c r="CB92">
        <v>2513.509</v>
      </c>
    </row>
    <row r="93" spans="1:80" x14ac:dyDescent="0.25">
      <c r="A93" s="4" t="s">
        <v>437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2</v>
      </c>
      <c r="AK93" s="5"/>
      <c r="AL93" s="5"/>
      <c r="AM93" s="5">
        <v>2</v>
      </c>
      <c r="AP93" t="s">
        <v>437</v>
      </c>
      <c r="AQ93" s="6">
        <f t="shared" ref="AQ93:BX93" si="164">(0)/2</f>
        <v>0</v>
      </c>
      <c r="AR93" s="6">
        <f t="shared" si="164"/>
        <v>0</v>
      </c>
      <c r="AS93" s="6">
        <f t="shared" si="164"/>
        <v>0</v>
      </c>
      <c r="AT93" s="6">
        <f t="shared" si="164"/>
        <v>0</v>
      </c>
      <c r="AU93" s="6">
        <f t="shared" si="164"/>
        <v>0</v>
      </c>
      <c r="AV93" s="6">
        <f t="shared" si="164"/>
        <v>0</v>
      </c>
      <c r="AW93" s="6">
        <f t="shared" si="164"/>
        <v>0</v>
      </c>
      <c r="AX93" s="6">
        <f t="shared" si="164"/>
        <v>0</v>
      </c>
      <c r="AY93" s="6">
        <f t="shared" si="164"/>
        <v>0</v>
      </c>
      <c r="AZ93" s="6">
        <f t="shared" si="164"/>
        <v>0</v>
      </c>
      <c r="BA93" s="6">
        <f t="shared" si="164"/>
        <v>0</v>
      </c>
      <c r="BB93" s="6">
        <f t="shared" si="164"/>
        <v>0</v>
      </c>
      <c r="BC93" s="6">
        <f t="shared" si="164"/>
        <v>0</v>
      </c>
      <c r="BD93" s="6">
        <f t="shared" si="164"/>
        <v>0</v>
      </c>
      <c r="BE93" s="6">
        <f t="shared" si="164"/>
        <v>0</v>
      </c>
      <c r="BF93" s="6">
        <f t="shared" si="164"/>
        <v>0</v>
      </c>
      <c r="BG93" s="6">
        <f t="shared" si="164"/>
        <v>0</v>
      </c>
      <c r="BH93" s="6">
        <f t="shared" si="164"/>
        <v>0</v>
      </c>
      <c r="BI93" s="6">
        <f t="shared" si="164"/>
        <v>0</v>
      </c>
      <c r="BJ93" s="6">
        <f t="shared" si="164"/>
        <v>0</v>
      </c>
      <c r="BK93" s="6">
        <f t="shared" si="164"/>
        <v>0</v>
      </c>
      <c r="BL93" s="6">
        <f t="shared" si="164"/>
        <v>0</v>
      </c>
      <c r="BM93" s="6">
        <f t="shared" si="164"/>
        <v>0</v>
      </c>
      <c r="BN93" s="6">
        <f t="shared" si="164"/>
        <v>0</v>
      </c>
      <c r="BO93" s="6">
        <f t="shared" si="164"/>
        <v>0</v>
      </c>
      <c r="BP93" s="6">
        <f t="shared" si="164"/>
        <v>0</v>
      </c>
      <c r="BQ93" s="6">
        <f t="shared" si="164"/>
        <v>0</v>
      </c>
      <c r="BR93" s="6">
        <f t="shared" si="164"/>
        <v>0</v>
      </c>
      <c r="BS93" s="6">
        <f t="shared" si="164"/>
        <v>0</v>
      </c>
      <c r="BT93" s="6">
        <f t="shared" si="164"/>
        <v>0</v>
      </c>
      <c r="BU93" s="6">
        <f t="shared" si="164"/>
        <v>0</v>
      </c>
      <c r="BV93" s="6">
        <f t="shared" si="164"/>
        <v>0</v>
      </c>
      <c r="BW93" s="6">
        <f t="shared" si="164"/>
        <v>0</v>
      </c>
      <c r="BX93" s="6">
        <f t="shared" si="164"/>
        <v>0</v>
      </c>
      <c r="BY93" s="6">
        <v>1</v>
      </c>
      <c r="BZ93" s="6">
        <f>(0)/2</f>
        <v>0</v>
      </c>
      <c r="CA93">
        <f>0</f>
        <v>0</v>
      </c>
      <c r="CB93">
        <v>2</v>
      </c>
    </row>
    <row r="94" spans="1:80" x14ac:dyDescent="0.25">
      <c r="A94" s="4" t="s">
        <v>86</v>
      </c>
      <c r="B94" s="5"/>
      <c r="C94" s="5"/>
      <c r="D94" s="5"/>
      <c r="E94" s="5"/>
      <c r="F94" s="5"/>
      <c r="G94" s="5"/>
      <c r="H94" s="5">
        <v>2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>
        <v>28</v>
      </c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>
        <v>30</v>
      </c>
      <c r="AP94" t="s">
        <v>86</v>
      </c>
      <c r="AQ94" s="6">
        <f t="shared" ref="AQ94:AV94" si="165">(0)/30</f>
        <v>0</v>
      </c>
      <c r="AR94" s="6">
        <f t="shared" si="165"/>
        <v>0</v>
      </c>
      <c r="AS94" s="6">
        <f t="shared" si="165"/>
        <v>0</v>
      </c>
      <c r="AT94" s="6">
        <f t="shared" si="165"/>
        <v>0</v>
      </c>
      <c r="AU94" s="6">
        <f t="shared" si="165"/>
        <v>0</v>
      </c>
      <c r="AV94" s="6">
        <f t="shared" si="165"/>
        <v>0</v>
      </c>
      <c r="AW94" s="6">
        <v>6.6666666666666666E-2</v>
      </c>
      <c r="AX94" s="6">
        <f t="shared" ref="AX94:BP94" si="166">(0)/30</f>
        <v>0</v>
      </c>
      <c r="AY94" s="6">
        <f t="shared" si="166"/>
        <v>0</v>
      </c>
      <c r="AZ94" s="6">
        <f t="shared" si="166"/>
        <v>0</v>
      </c>
      <c r="BA94" s="6">
        <f t="shared" si="166"/>
        <v>0</v>
      </c>
      <c r="BB94" s="6">
        <f t="shared" si="166"/>
        <v>0</v>
      </c>
      <c r="BC94" s="6">
        <f t="shared" si="166"/>
        <v>0</v>
      </c>
      <c r="BD94" s="6">
        <f t="shared" si="166"/>
        <v>0</v>
      </c>
      <c r="BE94" s="6">
        <f t="shared" si="166"/>
        <v>0</v>
      </c>
      <c r="BF94" s="6">
        <f t="shared" si="166"/>
        <v>0</v>
      </c>
      <c r="BG94" s="6">
        <f t="shared" si="166"/>
        <v>0</v>
      </c>
      <c r="BH94" s="6">
        <f t="shared" si="166"/>
        <v>0</v>
      </c>
      <c r="BI94" s="6">
        <f t="shared" si="166"/>
        <v>0</v>
      </c>
      <c r="BJ94" s="6">
        <f t="shared" si="166"/>
        <v>0</v>
      </c>
      <c r="BK94" s="6">
        <f t="shared" si="166"/>
        <v>0</v>
      </c>
      <c r="BL94" s="6">
        <f t="shared" si="166"/>
        <v>0</v>
      </c>
      <c r="BM94" s="6">
        <f t="shared" si="166"/>
        <v>0</v>
      </c>
      <c r="BN94" s="6">
        <f t="shared" si="166"/>
        <v>0</v>
      </c>
      <c r="BO94" s="6">
        <f t="shared" si="166"/>
        <v>0</v>
      </c>
      <c r="BP94" s="6">
        <f t="shared" si="166"/>
        <v>0</v>
      </c>
      <c r="BQ94" s="6">
        <v>0.93333333333333335</v>
      </c>
      <c r="BR94" s="6">
        <f t="shared" ref="BR94:BZ94" si="167">(0)/30</f>
        <v>0</v>
      </c>
      <c r="BS94" s="6">
        <f t="shared" si="167"/>
        <v>0</v>
      </c>
      <c r="BT94" s="6">
        <f t="shared" si="167"/>
        <v>0</v>
      </c>
      <c r="BU94" s="6">
        <f t="shared" si="167"/>
        <v>0</v>
      </c>
      <c r="BV94" s="6">
        <f t="shared" si="167"/>
        <v>0</v>
      </c>
      <c r="BW94" s="6">
        <f t="shared" si="167"/>
        <v>0</v>
      </c>
      <c r="BX94" s="6">
        <f t="shared" si="167"/>
        <v>0</v>
      </c>
      <c r="BY94" s="6">
        <f t="shared" si="167"/>
        <v>0</v>
      </c>
      <c r="BZ94" s="6">
        <f t="shared" si="167"/>
        <v>0</v>
      </c>
      <c r="CA94">
        <f>0</f>
        <v>0</v>
      </c>
      <c r="CB94">
        <v>30</v>
      </c>
    </row>
    <row r="95" spans="1:80" x14ac:dyDescent="0.25">
      <c r="A95" s="4" t="s">
        <v>480</v>
      </c>
      <c r="B95" s="5" t="e">
        <v>#VALUE!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/>
      <c r="AM95" s="5" t="e">
        <v>#VALUE!</v>
      </c>
      <c r="AP95" t="s">
        <v>480</v>
      </c>
      <c r="AQ95" t="e">
        <v>#VALUE!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B95" t="e">
        <v>#VALUE!</v>
      </c>
    </row>
    <row r="96" spans="1:80" x14ac:dyDescent="0.25">
      <c r="A96" s="4" t="s">
        <v>481</v>
      </c>
      <c r="B96" s="5" t="e">
        <v>#VALUE!</v>
      </c>
      <c r="C96" s="5">
        <v>397.65200000000004</v>
      </c>
      <c r="D96" s="5">
        <v>50</v>
      </c>
      <c r="E96" s="5">
        <v>851.78499999999997</v>
      </c>
      <c r="F96" s="5">
        <v>3443.8009999999995</v>
      </c>
      <c r="G96" s="5">
        <v>4</v>
      </c>
      <c r="H96" s="5">
        <v>67642.804000000004</v>
      </c>
      <c r="I96" s="5">
        <v>2332.0160000000001</v>
      </c>
      <c r="J96" s="5">
        <v>360.46699999999998</v>
      </c>
      <c r="K96" s="5">
        <v>7498.0870000000014</v>
      </c>
      <c r="L96" s="5">
        <v>139.91200000000001</v>
      </c>
      <c r="M96" s="5">
        <v>7983.0330000000004</v>
      </c>
      <c r="N96" s="5">
        <v>682.32700000000011</v>
      </c>
      <c r="O96" s="5">
        <v>73.996000000000009</v>
      </c>
      <c r="P96" s="5">
        <v>449.90899999999993</v>
      </c>
      <c r="Q96" s="5">
        <v>4276.9760000000006</v>
      </c>
      <c r="R96" s="5">
        <v>8300.7489999999998</v>
      </c>
      <c r="S96" s="5">
        <v>12418.750000000002</v>
      </c>
      <c r="T96" s="5">
        <v>6</v>
      </c>
      <c r="U96" s="5">
        <v>719.52699999999993</v>
      </c>
      <c r="V96" s="5">
        <v>13</v>
      </c>
      <c r="W96" s="5">
        <v>13529.695</v>
      </c>
      <c r="X96" s="5">
        <v>3962.9309999999996</v>
      </c>
      <c r="Y96" s="5">
        <v>6021.6670000000004</v>
      </c>
      <c r="Z96" s="5">
        <v>6024.1539999999995</v>
      </c>
      <c r="AA96" s="5">
        <v>1487.1479999999999</v>
      </c>
      <c r="AB96" s="5">
        <v>34</v>
      </c>
      <c r="AC96" s="5">
        <v>11</v>
      </c>
      <c r="AD96" s="5">
        <v>7282.4720000000007</v>
      </c>
      <c r="AE96" s="5">
        <v>5.46</v>
      </c>
      <c r="AF96" s="5">
        <v>30</v>
      </c>
      <c r="AG96" s="5">
        <v>5041.3670000000002</v>
      </c>
      <c r="AH96" s="5">
        <v>5953.1579999999994</v>
      </c>
      <c r="AI96" s="5">
        <v>377.54699999999997</v>
      </c>
      <c r="AJ96" s="5">
        <v>2</v>
      </c>
      <c r="AK96" s="5">
        <v>2</v>
      </c>
      <c r="AL96" s="5"/>
      <c r="AM96" s="5" t="e">
        <v>#VALUE!</v>
      </c>
      <c r="AP96" t="s">
        <v>481</v>
      </c>
      <c r="AQ96" t="e">
        <v>#VALUE!</v>
      </c>
      <c r="AR96">
        <v>397.65200000000004</v>
      </c>
      <c r="AS96">
        <v>50</v>
      </c>
      <c r="AT96">
        <v>851.78499999999997</v>
      </c>
      <c r="AU96">
        <v>3443.8009999999995</v>
      </c>
      <c r="AV96">
        <v>4</v>
      </c>
      <c r="AW96">
        <v>67642.804000000004</v>
      </c>
      <c r="AX96">
        <v>2332.0160000000001</v>
      </c>
      <c r="AY96">
        <v>360.46699999999998</v>
      </c>
      <c r="AZ96">
        <v>7498.0870000000014</v>
      </c>
      <c r="BA96">
        <v>139.91200000000001</v>
      </c>
      <c r="BB96">
        <v>7983.0330000000004</v>
      </c>
      <c r="BC96">
        <v>682.32700000000011</v>
      </c>
      <c r="BD96">
        <v>73.996000000000009</v>
      </c>
      <c r="BE96">
        <v>449.90899999999993</v>
      </c>
      <c r="BF96">
        <v>4276.9760000000006</v>
      </c>
      <c r="BG96">
        <v>8300.7489999999998</v>
      </c>
      <c r="BH96">
        <v>12418.750000000002</v>
      </c>
      <c r="BI96">
        <v>6</v>
      </c>
      <c r="BJ96">
        <v>719.52699999999993</v>
      </c>
      <c r="BK96">
        <v>13</v>
      </c>
      <c r="BL96">
        <v>13529.695</v>
      </c>
      <c r="BM96">
        <v>3962.9309999999996</v>
      </c>
      <c r="BN96">
        <v>6021.6670000000004</v>
      </c>
      <c r="BO96">
        <v>6024.1539999999995</v>
      </c>
      <c r="BP96">
        <v>1487.1479999999999</v>
      </c>
      <c r="BQ96">
        <v>34</v>
      </c>
      <c r="BR96">
        <v>11</v>
      </c>
      <c r="BS96">
        <v>7282.4720000000007</v>
      </c>
      <c r="BT96">
        <v>5.46</v>
      </c>
      <c r="BU96">
        <v>30</v>
      </c>
      <c r="BV96">
        <v>5041.3670000000002</v>
      </c>
      <c r="BW96">
        <v>5953.1579999999994</v>
      </c>
      <c r="BX96">
        <v>377.54699999999997</v>
      </c>
      <c r="BY96">
        <v>2</v>
      </c>
      <c r="BZ96">
        <v>2</v>
      </c>
      <c r="CB96" t="e">
        <v>#VALUE!</v>
      </c>
    </row>
    <row r="99" spans="42:47" x14ac:dyDescent="0.25">
      <c r="AP99" t="s">
        <v>484</v>
      </c>
      <c r="AQ99">
        <f>SUM(AM5:AM94)</f>
        <v>168460.75399999999</v>
      </c>
    </row>
    <row r="101" spans="42:47" x14ac:dyDescent="0.25">
      <c r="AP101" t="s">
        <v>147</v>
      </c>
      <c r="AQ101">
        <f>(AM5/AQ$99)*100</f>
        <v>9.6726980101252552E-2</v>
      </c>
      <c r="AR101" s="7">
        <f t="shared" ref="AR101:AR164" si="168">MAX(AQ5:BZ5)</f>
        <v>0.39276574591738417</v>
      </c>
      <c r="AS101">
        <f>AQ101*AR101</f>
        <v>3.7991044489804435E-2</v>
      </c>
      <c r="AT101" s="5">
        <f>COUNTIF(AQ5:BZ5, "&lt;.05") - COUNTIF(AQ5:BZ5, "=0")</f>
        <v>0</v>
      </c>
      <c r="AU101">
        <f t="shared" ref="AU101:AU164" si="169">COUNTIF(AQ5:BZ5, "&gt;.05")</f>
        <v>4</v>
      </c>
    </row>
    <row r="102" spans="42:47" x14ac:dyDescent="0.25">
      <c r="AP102" t="s">
        <v>314</v>
      </c>
      <c r="AQ102">
        <f t="shared" ref="AQ102:AQ165" si="170">(AM6/AQ$99)*100</f>
        <v>8.8899044106142376E-3</v>
      </c>
      <c r="AR102" s="7">
        <f t="shared" si="168"/>
        <v>1</v>
      </c>
      <c r="AS102">
        <f t="shared" ref="AS102:AS165" si="171">AQ102*AR102</f>
        <v>8.8899044106142376E-3</v>
      </c>
      <c r="AT102" s="5">
        <f t="shared" ref="AT102:AT165" si="172">COUNTIF(AQ6:BZ6, "&lt;.05") - COUNTIF(AQ6:BZ6, "=0")</f>
        <v>0</v>
      </c>
      <c r="AU102">
        <f t="shared" si="169"/>
        <v>1</v>
      </c>
    </row>
    <row r="103" spans="42:47" x14ac:dyDescent="0.25">
      <c r="AP103" t="s">
        <v>334</v>
      </c>
      <c r="AQ103">
        <f t="shared" si="170"/>
        <v>5.9361007015319429E-4</v>
      </c>
      <c r="AR103" s="7">
        <f t="shared" si="168"/>
        <v>1</v>
      </c>
      <c r="AS103">
        <f t="shared" si="171"/>
        <v>5.9361007015319429E-4</v>
      </c>
      <c r="AT103" s="5">
        <f t="shared" si="172"/>
        <v>0</v>
      </c>
      <c r="AU103">
        <f t="shared" si="169"/>
        <v>1</v>
      </c>
    </row>
    <row r="104" spans="42:47" x14ac:dyDescent="0.25">
      <c r="AP104" t="s">
        <v>122</v>
      </c>
      <c r="AQ104">
        <f t="shared" si="170"/>
        <v>7.7644197176037822E-4</v>
      </c>
      <c r="AR104" s="7">
        <f t="shared" si="168"/>
        <v>1</v>
      </c>
      <c r="AS104">
        <f t="shared" si="171"/>
        <v>7.7644197176037822E-4</v>
      </c>
      <c r="AT104" s="5">
        <f t="shared" si="172"/>
        <v>0</v>
      </c>
      <c r="AU104">
        <f t="shared" si="169"/>
        <v>1</v>
      </c>
    </row>
    <row r="105" spans="42:47" x14ac:dyDescent="0.25">
      <c r="AP105" t="s">
        <v>13</v>
      </c>
      <c r="AQ105">
        <f t="shared" si="170"/>
        <v>0.15977371204215318</v>
      </c>
      <c r="AR105" s="7">
        <f t="shared" si="168"/>
        <v>0.55283924564193254</v>
      </c>
      <c r="AS105">
        <f t="shared" si="171"/>
        <v>8.8329178438795314E-2</v>
      </c>
      <c r="AT105" s="5">
        <f t="shared" si="172"/>
        <v>1</v>
      </c>
      <c r="AU105">
        <f t="shared" si="169"/>
        <v>3</v>
      </c>
    </row>
    <row r="106" spans="42:47" x14ac:dyDescent="0.25">
      <c r="AP106" t="s">
        <v>12</v>
      </c>
      <c r="AQ106">
        <f t="shared" si="170"/>
        <v>1.1041147304849414E-3</v>
      </c>
      <c r="AR106" s="7">
        <f t="shared" si="168"/>
        <v>1</v>
      </c>
      <c r="AS106">
        <f t="shared" si="171"/>
        <v>1.1041147304849414E-3</v>
      </c>
      <c r="AT106" s="5">
        <f t="shared" si="172"/>
        <v>0</v>
      </c>
      <c r="AU106">
        <f t="shared" si="169"/>
        <v>1</v>
      </c>
    </row>
    <row r="107" spans="42:47" x14ac:dyDescent="0.25">
      <c r="AP107" t="s">
        <v>104</v>
      </c>
      <c r="AQ107">
        <f t="shared" si="170"/>
        <v>1.0885378086340511</v>
      </c>
      <c r="AR107" s="7">
        <f t="shared" si="168"/>
        <v>0.76844994353129281</v>
      </c>
      <c r="AS107">
        <f t="shared" si="171"/>
        <v>0.83648681757651377</v>
      </c>
      <c r="AT107" s="5">
        <f t="shared" si="172"/>
        <v>7</v>
      </c>
      <c r="AU107">
        <f t="shared" si="169"/>
        <v>2</v>
      </c>
    </row>
    <row r="108" spans="42:47" x14ac:dyDescent="0.25">
      <c r="AP108" t="s">
        <v>148</v>
      </c>
      <c r="AQ108">
        <f t="shared" si="170"/>
        <v>0.11278591332910691</v>
      </c>
      <c r="AR108" s="7">
        <f t="shared" si="168"/>
        <v>0.59031578947368424</v>
      </c>
      <c r="AS108">
        <f t="shared" si="171"/>
        <v>6.6579305468382269E-2</v>
      </c>
      <c r="AT108" s="5">
        <f t="shared" si="172"/>
        <v>0</v>
      </c>
      <c r="AU108">
        <f t="shared" si="169"/>
        <v>3</v>
      </c>
    </row>
    <row r="109" spans="42:47" x14ac:dyDescent="0.25">
      <c r="AP109" t="s">
        <v>149</v>
      </c>
      <c r="AQ109">
        <f t="shared" si="170"/>
        <v>0.25554379271031874</v>
      </c>
      <c r="AR109" s="7">
        <f t="shared" si="168"/>
        <v>0.52107941861734619</v>
      </c>
      <c r="AS109">
        <f t="shared" si="171"/>
        <v>0.13315861093676451</v>
      </c>
      <c r="AT109" s="5">
        <f t="shared" si="172"/>
        <v>0</v>
      </c>
      <c r="AU109">
        <f t="shared" si="169"/>
        <v>3</v>
      </c>
    </row>
    <row r="110" spans="42:47" x14ac:dyDescent="0.25">
      <c r="AP110" t="s">
        <v>150</v>
      </c>
      <c r="AQ110">
        <f t="shared" si="170"/>
        <v>0.76950563809063799</v>
      </c>
      <c r="AR110" s="7">
        <f t="shared" si="168"/>
        <v>0.65432398761103594</v>
      </c>
      <c r="AS110">
        <f t="shared" si="171"/>
        <v>0.50350599760464088</v>
      </c>
      <c r="AT110" s="5">
        <f t="shared" si="172"/>
        <v>1</v>
      </c>
      <c r="AU110">
        <f t="shared" si="169"/>
        <v>2</v>
      </c>
    </row>
    <row r="111" spans="42:47" x14ac:dyDescent="0.25">
      <c r="AP111" t="s">
        <v>123</v>
      </c>
      <c r="AQ111">
        <f t="shared" si="170"/>
        <v>0.11564236498668408</v>
      </c>
      <c r="AR111" s="7">
        <f t="shared" si="168"/>
        <v>0.65587335482413811</v>
      </c>
      <c r="AS111">
        <f t="shared" si="171"/>
        <v>7.5846745883613939E-2</v>
      </c>
      <c r="AT111" s="5">
        <f t="shared" si="172"/>
        <v>2</v>
      </c>
      <c r="AU111">
        <f t="shared" si="169"/>
        <v>2</v>
      </c>
    </row>
    <row r="112" spans="42:47" x14ac:dyDescent="0.25">
      <c r="AP112" t="s">
        <v>14</v>
      </c>
      <c r="AQ112">
        <f t="shared" si="170"/>
        <v>1.0411920630487029E-2</v>
      </c>
      <c r="AR112" s="7">
        <f t="shared" si="168"/>
        <v>0.68928164196123154</v>
      </c>
      <c r="AS112">
        <f t="shared" si="171"/>
        <v>7.1767457481521201E-3</v>
      </c>
      <c r="AT112" s="5">
        <f t="shared" si="172"/>
        <v>0</v>
      </c>
      <c r="AU112">
        <f t="shared" si="169"/>
        <v>2</v>
      </c>
    </row>
    <row r="113" spans="42:47" x14ac:dyDescent="0.25">
      <c r="AP113" t="s">
        <v>417</v>
      </c>
      <c r="AQ113">
        <f t="shared" si="170"/>
        <v>8.4779390219279216E-3</v>
      </c>
      <c r="AR113" s="7">
        <f t="shared" si="168"/>
        <v>1</v>
      </c>
      <c r="AS113">
        <f t="shared" si="171"/>
        <v>8.4779390219279216E-3</v>
      </c>
      <c r="AT113" s="5">
        <f t="shared" si="172"/>
        <v>0</v>
      </c>
      <c r="AU113">
        <f t="shared" si="169"/>
        <v>1</v>
      </c>
    </row>
    <row r="114" spans="42:47" x14ac:dyDescent="0.25">
      <c r="AP114" t="s">
        <v>151</v>
      </c>
      <c r="AQ114">
        <f t="shared" si="170"/>
        <v>1.2483619775321676E-2</v>
      </c>
      <c r="AR114" s="7">
        <f t="shared" si="168"/>
        <v>0.66666666666666663</v>
      </c>
      <c r="AS114">
        <f t="shared" si="171"/>
        <v>8.3224131835477836E-3</v>
      </c>
      <c r="AT114" s="5">
        <f t="shared" si="172"/>
        <v>0</v>
      </c>
      <c r="AU114">
        <f t="shared" si="169"/>
        <v>2</v>
      </c>
    </row>
    <row r="115" spans="42:47" x14ac:dyDescent="0.25">
      <c r="AP115" t="s">
        <v>16</v>
      </c>
      <c r="AQ115">
        <f t="shared" si="170"/>
        <v>0.78786302951012566</v>
      </c>
      <c r="AR115" s="7">
        <f t="shared" si="168"/>
        <v>0.77152587324071009</v>
      </c>
      <c r="AS115">
        <f t="shared" si="171"/>
        <v>0.60785671183687107</v>
      </c>
      <c r="AT115" s="5">
        <f t="shared" si="172"/>
        <v>4</v>
      </c>
      <c r="AU115">
        <f t="shared" si="169"/>
        <v>2</v>
      </c>
    </row>
    <row r="116" spans="42:47" x14ac:dyDescent="0.25">
      <c r="AP116" t="s">
        <v>15</v>
      </c>
      <c r="AQ116">
        <f t="shared" si="170"/>
        <v>6.7188943010429603E-2</v>
      </c>
      <c r="AR116" s="7">
        <f t="shared" si="168"/>
        <v>0.87916456836915902</v>
      </c>
      <c r="AS116">
        <f t="shared" si="171"/>
        <v>5.9070138080944364E-2</v>
      </c>
      <c r="AT116" s="5">
        <f t="shared" si="172"/>
        <v>1</v>
      </c>
      <c r="AU116">
        <f t="shared" si="169"/>
        <v>2</v>
      </c>
    </row>
    <row r="117" spans="42:47" x14ac:dyDescent="0.25">
      <c r="AP117" t="s">
        <v>124</v>
      </c>
      <c r="AQ117">
        <f t="shared" si="170"/>
        <v>1.8904023188688803</v>
      </c>
      <c r="AR117" s="7">
        <f t="shared" si="168"/>
        <v>0.63395367561120974</v>
      </c>
      <c r="AS117">
        <f t="shared" si="171"/>
        <v>1.1984274984308809</v>
      </c>
      <c r="AT117" s="5">
        <f t="shared" si="172"/>
        <v>4</v>
      </c>
      <c r="AU117">
        <f t="shared" si="169"/>
        <v>2</v>
      </c>
    </row>
    <row r="118" spans="42:47" x14ac:dyDescent="0.25">
      <c r="AP118" t="s">
        <v>120</v>
      </c>
      <c r="AQ118">
        <f t="shared" si="170"/>
        <v>1.8182816633956176</v>
      </c>
      <c r="AR118" s="7">
        <f t="shared" si="168"/>
        <v>0.64536770210222294</v>
      </c>
      <c r="AS118">
        <f t="shared" si="171"/>
        <v>1.1734602588802374</v>
      </c>
      <c r="AT118" s="5">
        <f t="shared" si="172"/>
        <v>4</v>
      </c>
      <c r="AU118">
        <f t="shared" si="169"/>
        <v>2</v>
      </c>
    </row>
    <row r="119" spans="42:47" x14ac:dyDescent="0.25">
      <c r="AP119" t="s">
        <v>152</v>
      </c>
      <c r="AQ119">
        <f t="shared" si="170"/>
        <v>5.617628898894754E-2</v>
      </c>
      <c r="AR119" s="7">
        <f t="shared" si="168"/>
        <v>0.66666666666666674</v>
      </c>
      <c r="AS119">
        <f t="shared" si="171"/>
        <v>3.7450859325965029E-2</v>
      </c>
      <c r="AT119" s="5">
        <f t="shared" si="172"/>
        <v>0</v>
      </c>
      <c r="AU119">
        <f t="shared" si="169"/>
        <v>2</v>
      </c>
    </row>
    <row r="120" spans="42:47" x14ac:dyDescent="0.25">
      <c r="AP120" t="s">
        <v>153</v>
      </c>
      <c r="AQ120">
        <f t="shared" si="170"/>
        <v>0.37450859325965025</v>
      </c>
      <c r="AR120" s="7">
        <f t="shared" si="168"/>
        <v>0.66666666666666663</v>
      </c>
      <c r="AS120">
        <f t="shared" si="171"/>
        <v>0.2496723955064335</v>
      </c>
      <c r="AT120" s="5">
        <f t="shared" si="172"/>
        <v>0</v>
      </c>
      <c r="AU120">
        <f t="shared" si="169"/>
        <v>2</v>
      </c>
    </row>
    <row r="121" spans="42:47" x14ac:dyDescent="0.25">
      <c r="AP121" t="s">
        <v>17</v>
      </c>
      <c r="AQ121">
        <f t="shared" si="170"/>
        <v>0.6219632615439914</v>
      </c>
      <c r="AR121" s="7">
        <f t="shared" si="168"/>
        <v>0.88283239355427379</v>
      </c>
      <c r="AS121">
        <f t="shared" si="171"/>
        <v>0.54908931489170476</v>
      </c>
      <c r="AT121" s="5">
        <f t="shared" si="172"/>
        <v>6</v>
      </c>
      <c r="AU121">
        <f t="shared" si="169"/>
        <v>1</v>
      </c>
    </row>
    <row r="122" spans="42:47" x14ac:dyDescent="0.25">
      <c r="AP122" t="s">
        <v>10</v>
      </c>
      <c r="AQ122">
        <f t="shared" si="170"/>
        <v>0.33428498129599965</v>
      </c>
      <c r="AR122" s="7">
        <f t="shared" si="168"/>
        <v>0.4765359884504537</v>
      </c>
      <c r="AS122">
        <f t="shared" si="171"/>
        <v>0.15929882398603062</v>
      </c>
      <c r="AT122" s="5">
        <f t="shared" si="172"/>
        <v>0</v>
      </c>
      <c r="AU122">
        <f t="shared" si="169"/>
        <v>5</v>
      </c>
    </row>
    <row r="123" spans="42:47" x14ac:dyDescent="0.25">
      <c r="AP123" t="s">
        <v>125</v>
      </c>
      <c r="AQ123">
        <f t="shared" si="170"/>
        <v>2.1949325953984512E-2</v>
      </c>
      <c r="AR123" s="7">
        <f t="shared" si="168"/>
        <v>0.56874729554305503</v>
      </c>
      <c r="AS123">
        <f t="shared" si="171"/>
        <v>1.2483619775321678E-2</v>
      </c>
      <c r="AT123" s="5">
        <f t="shared" si="172"/>
        <v>0</v>
      </c>
      <c r="AU123">
        <f t="shared" si="169"/>
        <v>3</v>
      </c>
    </row>
    <row r="124" spans="42:47" x14ac:dyDescent="0.25">
      <c r="AP124" t="s">
        <v>126</v>
      </c>
      <c r="AQ124">
        <f t="shared" si="170"/>
        <v>0.38932153895025312</v>
      </c>
      <c r="AR124" s="7">
        <f t="shared" si="168"/>
        <v>0.66267797406130025</v>
      </c>
      <c r="AS124">
        <f t="shared" si="171"/>
        <v>0.25799480868998131</v>
      </c>
      <c r="AT124" s="5">
        <f t="shared" si="172"/>
        <v>1</v>
      </c>
      <c r="AU124">
        <f t="shared" si="169"/>
        <v>2</v>
      </c>
    </row>
    <row r="125" spans="42:47" x14ac:dyDescent="0.25">
      <c r="AP125" t="s">
        <v>19</v>
      </c>
      <c r="AQ125">
        <f t="shared" si="170"/>
        <v>0.11311536691804194</v>
      </c>
      <c r="AR125" s="7">
        <f t="shared" si="168"/>
        <v>0.5612552806276403</v>
      </c>
      <c r="AS125">
        <f t="shared" si="171"/>
        <v>6.3486597002884129E-2</v>
      </c>
      <c r="AT125" s="5">
        <f t="shared" si="172"/>
        <v>0</v>
      </c>
      <c r="AU125">
        <f t="shared" si="169"/>
        <v>3</v>
      </c>
    </row>
    <row r="126" spans="42:47" x14ac:dyDescent="0.25">
      <c r="AP126" t="s">
        <v>18</v>
      </c>
      <c r="AQ126">
        <f t="shared" si="170"/>
        <v>1.8004193427746382E-2</v>
      </c>
      <c r="AR126" s="7">
        <f t="shared" si="168"/>
        <v>0.46224859874711505</v>
      </c>
      <c r="AS126">
        <f t="shared" si="171"/>
        <v>8.3224131835477836E-3</v>
      </c>
      <c r="AT126" s="5">
        <f t="shared" si="172"/>
        <v>0</v>
      </c>
      <c r="AU126">
        <f t="shared" si="169"/>
        <v>3</v>
      </c>
    </row>
    <row r="127" spans="42:47" x14ac:dyDescent="0.25">
      <c r="AP127" t="s">
        <v>20</v>
      </c>
      <c r="AQ127">
        <f t="shared" si="170"/>
        <v>1.2697319400576827E-2</v>
      </c>
      <c r="AR127" s="7">
        <f t="shared" si="168"/>
        <v>1</v>
      </c>
      <c r="AS127">
        <f t="shared" si="171"/>
        <v>1.2697319400576827E-2</v>
      </c>
      <c r="AT127" s="5">
        <f t="shared" si="172"/>
        <v>0</v>
      </c>
      <c r="AU127">
        <f t="shared" si="169"/>
        <v>1</v>
      </c>
    </row>
    <row r="128" spans="42:47" x14ac:dyDescent="0.25">
      <c r="AP128" t="s">
        <v>21</v>
      </c>
      <c r="AQ128">
        <f t="shared" si="170"/>
        <v>0.15347907085824869</v>
      </c>
      <c r="AR128" s="7">
        <f t="shared" si="168"/>
        <v>0.46461060057551296</v>
      </c>
      <c r="AS128">
        <f t="shared" si="171"/>
        <v>7.1308003287222629E-2</v>
      </c>
      <c r="AT128" s="5">
        <f t="shared" si="172"/>
        <v>1</v>
      </c>
      <c r="AU128">
        <f t="shared" si="169"/>
        <v>4</v>
      </c>
    </row>
    <row r="129" spans="42:47" x14ac:dyDescent="0.25">
      <c r="AP129" t="s">
        <v>80</v>
      </c>
      <c r="AQ129">
        <f t="shared" si="170"/>
        <v>3.7722732738095191E-2</v>
      </c>
      <c r="AR129" s="7">
        <f t="shared" si="168"/>
        <v>0.93705545414489833</v>
      </c>
      <c r="AS129">
        <f t="shared" si="171"/>
        <v>3.5348292457482416E-2</v>
      </c>
      <c r="AT129" s="5">
        <f t="shared" si="172"/>
        <v>0</v>
      </c>
      <c r="AU129">
        <f t="shared" si="169"/>
        <v>2</v>
      </c>
    </row>
    <row r="130" spans="42:47" x14ac:dyDescent="0.25">
      <c r="AP130" t="s">
        <v>26</v>
      </c>
      <c r="AQ130">
        <f t="shared" si="170"/>
        <v>0.11320500203863509</v>
      </c>
      <c r="AR130" s="7">
        <f t="shared" si="168"/>
        <v>0.26323241009721771</v>
      </c>
      <c r="AS130">
        <f t="shared" si="171"/>
        <v>2.979922552169036E-2</v>
      </c>
      <c r="AT130" s="5">
        <f t="shared" si="172"/>
        <v>8</v>
      </c>
      <c r="AU130">
        <f t="shared" si="169"/>
        <v>8</v>
      </c>
    </row>
    <row r="131" spans="42:47" x14ac:dyDescent="0.25">
      <c r="AP131" t="s">
        <v>62</v>
      </c>
      <c r="AQ131">
        <f t="shared" si="170"/>
        <v>0.64804292636610195</v>
      </c>
      <c r="AR131" s="7">
        <f t="shared" si="168"/>
        <v>0.9541558196497566</v>
      </c>
      <c r="AS131">
        <f t="shared" si="171"/>
        <v>0.61833392957507483</v>
      </c>
      <c r="AT131" s="5">
        <f t="shared" si="172"/>
        <v>5</v>
      </c>
      <c r="AU131">
        <f t="shared" si="169"/>
        <v>1</v>
      </c>
    </row>
    <row r="132" spans="42:47" x14ac:dyDescent="0.25">
      <c r="AP132" t="s">
        <v>46</v>
      </c>
      <c r="AQ132">
        <f t="shared" si="170"/>
        <v>0.42585705154804193</v>
      </c>
      <c r="AR132" s="7">
        <f t="shared" si="168"/>
        <v>0.87468392895475611</v>
      </c>
      <c r="AS132">
        <f t="shared" si="171"/>
        <v>0.37249031902112945</v>
      </c>
      <c r="AT132" s="5">
        <f t="shared" si="172"/>
        <v>3</v>
      </c>
      <c r="AU132">
        <f t="shared" si="169"/>
        <v>2</v>
      </c>
    </row>
    <row r="133" spans="42:47" x14ac:dyDescent="0.25">
      <c r="AP133" t="s">
        <v>250</v>
      </c>
      <c r="AQ133">
        <f t="shared" si="170"/>
        <v>0.25009860753680352</v>
      </c>
      <c r="AR133" s="7">
        <f t="shared" si="168"/>
        <v>0.98298672261806996</v>
      </c>
      <c r="AS133">
        <f t="shared" si="171"/>
        <v>0.24584361055394544</v>
      </c>
      <c r="AT133" s="5">
        <f t="shared" si="172"/>
        <v>1</v>
      </c>
      <c r="AU133">
        <f t="shared" si="169"/>
        <v>1</v>
      </c>
    </row>
    <row r="134" spans="42:47" x14ac:dyDescent="0.25">
      <c r="AP134" t="s">
        <v>251</v>
      </c>
      <c r="AQ134">
        <f t="shared" si="170"/>
        <v>0.12345189906961952</v>
      </c>
      <c r="AR134" s="7">
        <f t="shared" si="168"/>
        <v>0.96553315894753033</v>
      </c>
      <c r="AS134">
        <f t="shared" si="171"/>
        <v>0.11919690208676142</v>
      </c>
      <c r="AT134" s="5">
        <f t="shared" si="172"/>
        <v>1</v>
      </c>
      <c r="AU134">
        <f t="shared" si="169"/>
        <v>1</v>
      </c>
    </row>
    <row r="135" spans="42:47" x14ac:dyDescent="0.25">
      <c r="AP135" t="s">
        <v>43</v>
      </c>
      <c r="AQ135">
        <f t="shared" si="170"/>
        <v>1.012557500484653</v>
      </c>
      <c r="AR135" s="7">
        <f t="shared" si="168"/>
        <v>0.59595066603664526</v>
      </c>
      <c r="AS135">
        <f t="shared" si="171"/>
        <v>0.60343431681422965</v>
      </c>
      <c r="AT135" s="5">
        <f t="shared" si="172"/>
        <v>4</v>
      </c>
      <c r="AU135">
        <f t="shared" si="169"/>
        <v>2</v>
      </c>
    </row>
    <row r="136" spans="42:47" x14ac:dyDescent="0.25">
      <c r="AP136" t="s">
        <v>252</v>
      </c>
      <c r="AQ136">
        <f t="shared" si="170"/>
        <v>1.4899612760845178E-2</v>
      </c>
      <c r="AR136" s="7">
        <f t="shared" si="168"/>
        <v>1</v>
      </c>
      <c r="AS136">
        <f t="shared" si="171"/>
        <v>1.4899612760845178E-2</v>
      </c>
      <c r="AT136" s="5">
        <f t="shared" si="172"/>
        <v>0</v>
      </c>
      <c r="AU136">
        <f t="shared" si="169"/>
        <v>1</v>
      </c>
    </row>
    <row r="137" spans="42:47" x14ac:dyDescent="0.25">
      <c r="AP137" t="s">
        <v>57</v>
      </c>
      <c r="AQ137">
        <f t="shared" si="170"/>
        <v>5.6367538281349505</v>
      </c>
      <c r="AR137" s="7">
        <f t="shared" si="168"/>
        <v>0.28745388184442711</v>
      </c>
      <c r="AS137">
        <f t="shared" si="171"/>
        <v>1.6203067688988262</v>
      </c>
      <c r="AT137" s="5">
        <f t="shared" si="172"/>
        <v>10</v>
      </c>
      <c r="AU137">
        <f t="shared" si="169"/>
        <v>7</v>
      </c>
    </row>
    <row r="138" spans="42:47" x14ac:dyDescent="0.25">
      <c r="AP138" t="s">
        <v>22</v>
      </c>
      <c r="AQ138">
        <f t="shared" si="170"/>
        <v>2.8316998984819937</v>
      </c>
      <c r="AR138" s="7">
        <f t="shared" si="168"/>
        <v>0.40288887309674032</v>
      </c>
      <c r="AS138">
        <f t="shared" si="171"/>
        <v>1.1408603810475644</v>
      </c>
      <c r="AT138" s="5">
        <f t="shared" si="172"/>
        <v>4</v>
      </c>
      <c r="AU138">
        <f t="shared" si="169"/>
        <v>5</v>
      </c>
    </row>
    <row r="139" spans="42:47" x14ac:dyDescent="0.25">
      <c r="AP139" t="s">
        <v>162</v>
      </c>
      <c r="AQ139">
        <f t="shared" si="170"/>
        <v>1.6412404280227788</v>
      </c>
      <c r="AR139" s="7">
        <f t="shared" si="168"/>
        <v>0.51830554034474252</v>
      </c>
      <c r="AS139">
        <f t="shared" si="171"/>
        <v>0.85066400688198285</v>
      </c>
      <c r="AT139" s="5">
        <f t="shared" si="172"/>
        <v>3</v>
      </c>
      <c r="AU139">
        <f t="shared" si="169"/>
        <v>5</v>
      </c>
    </row>
    <row r="140" spans="42:47" x14ac:dyDescent="0.25">
      <c r="AP140" t="s">
        <v>23</v>
      </c>
      <c r="AQ140">
        <f t="shared" si="170"/>
        <v>3.3771836258075871</v>
      </c>
      <c r="AR140" s="7">
        <f t="shared" si="168"/>
        <v>0.42880660982358065</v>
      </c>
      <c r="AS140">
        <f t="shared" si="171"/>
        <v>1.4481586613342594</v>
      </c>
      <c r="AT140" s="5">
        <f t="shared" si="172"/>
        <v>13</v>
      </c>
      <c r="AU140">
        <f t="shared" si="169"/>
        <v>4</v>
      </c>
    </row>
    <row r="141" spans="42:47" x14ac:dyDescent="0.25">
      <c r="AP141" t="s">
        <v>216</v>
      </c>
      <c r="AQ141">
        <f t="shared" si="170"/>
        <v>0.14197490769867982</v>
      </c>
      <c r="AR141" s="7">
        <f t="shared" si="168"/>
        <v>0.38351897379291888</v>
      </c>
      <c r="AS141">
        <f t="shared" si="171"/>
        <v>5.4450070904942062E-2</v>
      </c>
      <c r="AT141" s="5">
        <f t="shared" si="172"/>
        <v>2</v>
      </c>
      <c r="AU141">
        <f t="shared" si="169"/>
        <v>4</v>
      </c>
    </row>
    <row r="142" spans="42:47" x14ac:dyDescent="0.25">
      <c r="AP142" t="s">
        <v>114</v>
      </c>
      <c r="AQ142">
        <f t="shared" si="170"/>
        <v>0.67889937142273504</v>
      </c>
      <c r="AR142" s="7">
        <f t="shared" si="168"/>
        <v>0.7104021320667776</v>
      </c>
      <c r="AS142">
        <f t="shared" si="171"/>
        <v>0.48229156091750613</v>
      </c>
      <c r="AT142" s="5">
        <f t="shared" si="172"/>
        <v>5</v>
      </c>
      <c r="AU142">
        <f t="shared" si="169"/>
        <v>3</v>
      </c>
    </row>
    <row r="143" spans="42:47" x14ac:dyDescent="0.25">
      <c r="AP143" t="s">
        <v>240</v>
      </c>
      <c r="AQ143">
        <f t="shared" si="170"/>
        <v>7.655492269730671E-2</v>
      </c>
      <c r="AR143" s="7">
        <f t="shared" si="168"/>
        <v>0.58360020160508674</v>
      </c>
      <c r="AS143">
        <f t="shared" si="171"/>
        <v>4.467746832001003E-2</v>
      </c>
      <c r="AT143" s="5">
        <f t="shared" si="172"/>
        <v>2</v>
      </c>
      <c r="AU143">
        <f t="shared" si="169"/>
        <v>2</v>
      </c>
    </row>
    <row r="144" spans="42:47" x14ac:dyDescent="0.25">
      <c r="AP144" t="s">
        <v>168</v>
      </c>
      <c r="AQ144">
        <f t="shared" si="170"/>
        <v>0.32349493105082505</v>
      </c>
      <c r="AR144" s="7">
        <f t="shared" si="168"/>
        <v>0.9228973763308268</v>
      </c>
      <c r="AS144">
        <f t="shared" si="171"/>
        <v>0.29855262312312814</v>
      </c>
      <c r="AT144" s="5">
        <f t="shared" si="172"/>
        <v>2</v>
      </c>
      <c r="AU144">
        <f t="shared" si="169"/>
        <v>2</v>
      </c>
    </row>
    <row r="145" spans="42:47" x14ac:dyDescent="0.25">
      <c r="AP145" t="s">
        <v>136</v>
      </c>
      <c r="AQ145">
        <f t="shared" si="170"/>
        <v>1.0422006065578933</v>
      </c>
      <c r="AR145" s="7">
        <f t="shared" si="168"/>
        <v>0.76063152055107386</v>
      </c>
      <c r="AS145">
        <f t="shared" si="171"/>
        <v>0.79273063208538186</v>
      </c>
      <c r="AT145" s="5">
        <f t="shared" si="172"/>
        <v>4</v>
      </c>
      <c r="AU145">
        <f t="shared" si="169"/>
        <v>4</v>
      </c>
    </row>
    <row r="146" spans="42:47" x14ac:dyDescent="0.25">
      <c r="AP146" t="s">
        <v>63</v>
      </c>
      <c r="AQ146">
        <f t="shared" si="170"/>
        <v>0.20918225262128412</v>
      </c>
      <c r="AR146" s="7">
        <f t="shared" si="168"/>
        <v>0.90744345753284716</v>
      </c>
      <c r="AS146">
        <f t="shared" si="171"/>
        <v>0.18982106657316755</v>
      </c>
      <c r="AT146" s="5">
        <f t="shared" si="172"/>
        <v>3</v>
      </c>
      <c r="AU146">
        <f t="shared" si="169"/>
        <v>1</v>
      </c>
    </row>
    <row r="147" spans="42:47" x14ac:dyDescent="0.25">
      <c r="AP147" t="s">
        <v>75</v>
      </c>
      <c r="AQ147">
        <f t="shared" si="170"/>
        <v>0.24382830436577535</v>
      </c>
      <c r="AR147" s="7">
        <f t="shared" si="168"/>
        <v>0.39796959257951819</v>
      </c>
      <c r="AS147">
        <f t="shared" si="171"/>
        <v>9.7036250947802369E-2</v>
      </c>
      <c r="AT147" s="5">
        <f t="shared" si="172"/>
        <v>6</v>
      </c>
      <c r="AU147">
        <f t="shared" si="169"/>
        <v>5</v>
      </c>
    </row>
    <row r="148" spans="42:47" x14ac:dyDescent="0.25">
      <c r="AP148" t="s">
        <v>64</v>
      </c>
      <c r="AQ148">
        <f t="shared" si="170"/>
        <v>0.20011604601983443</v>
      </c>
      <c r="AR148" s="7">
        <f t="shared" si="168"/>
        <v>0.60598545905427492</v>
      </c>
      <c r="AS148">
        <f t="shared" si="171"/>
        <v>0.12126741401145577</v>
      </c>
      <c r="AT148" s="5">
        <f t="shared" si="172"/>
        <v>1</v>
      </c>
      <c r="AU148">
        <f t="shared" si="169"/>
        <v>4</v>
      </c>
    </row>
    <row r="149" spans="42:47" x14ac:dyDescent="0.25">
      <c r="AP149" t="s">
        <v>112</v>
      </c>
      <c r="AQ149">
        <f t="shared" si="170"/>
        <v>2.316216036881801</v>
      </c>
      <c r="AR149" s="7">
        <f t="shared" si="168"/>
        <v>0.36497360911244864</v>
      </c>
      <c r="AS149">
        <f t="shared" si="171"/>
        <v>0.84535772646488339</v>
      </c>
      <c r="AT149" s="5">
        <f t="shared" si="172"/>
        <v>6</v>
      </c>
      <c r="AU149">
        <f t="shared" si="169"/>
        <v>5</v>
      </c>
    </row>
    <row r="150" spans="42:47" x14ac:dyDescent="0.25">
      <c r="AP150" t="s">
        <v>65</v>
      </c>
      <c r="AQ150">
        <f t="shared" si="170"/>
        <v>2.9805808657368353</v>
      </c>
      <c r="AR150" s="7">
        <f t="shared" si="168"/>
        <v>0.71660424021864477</v>
      </c>
      <c r="AS150">
        <f t="shared" si="171"/>
        <v>2.1358968867015755</v>
      </c>
      <c r="AT150" s="5">
        <f t="shared" si="172"/>
        <v>5</v>
      </c>
      <c r="AU150">
        <f t="shared" si="169"/>
        <v>3</v>
      </c>
    </row>
    <row r="151" spans="42:47" x14ac:dyDescent="0.25">
      <c r="AP151" t="s">
        <v>299</v>
      </c>
      <c r="AQ151">
        <f t="shared" si="170"/>
        <v>0</v>
      </c>
      <c r="AR151" s="7">
        <v>0</v>
      </c>
      <c r="AS151">
        <f t="shared" si="171"/>
        <v>0</v>
      </c>
      <c r="AT151" s="5">
        <f t="shared" si="172"/>
        <v>0</v>
      </c>
      <c r="AU151">
        <f t="shared" si="169"/>
        <v>0</v>
      </c>
    </row>
    <row r="152" spans="42:47" x14ac:dyDescent="0.25">
      <c r="AP152" t="s">
        <v>48</v>
      </c>
      <c r="AQ152">
        <f t="shared" si="170"/>
        <v>5.9911877160421602E-2</v>
      </c>
      <c r="AR152" s="7">
        <f t="shared" si="168"/>
        <v>0.87042247939124917</v>
      </c>
      <c r="AS152">
        <f t="shared" si="171"/>
        <v>5.2148644662958127E-2</v>
      </c>
      <c r="AT152" s="5">
        <f t="shared" si="172"/>
        <v>3</v>
      </c>
      <c r="AU152">
        <f t="shared" si="169"/>
        <v>2</v>
      </c>
    </row>
    <row r="153" spans="42:47" x14ac:dyDescent="0.25">
      <c r="AP153" t="s">
        <v>176</v>
      </c>
      <c r="AQ153">
        <f t="shared" si="170"/>
        <v>0.78528676180566093</v>
      </c>
      <c r="AR153" s="7">
        <f t="shared" si="168"/>
        <v>0.69952074986771484</v>
      </c>
      <c r="AS153">
        <f t="shared" si="171"/>
        <v>0.54932438447948551</v>
      </c>
      <c r="AT153" s="5">
        <f t="shared" si="172"/>
        <v>3</v>
      </c>
      <c r="AU153">
        <f t="shared" si="169"/>
        <v>2</v>
      </c>
    </row>
    <row r="154" spans="42:47" x14ac:dyDescent="0.25">
      <c r="AP154" t="s">
        <v>163</v>
      </c>
      <c r="AQ154">
        <f t="shared" si="170"/>
        <v>1.1186896385374128</v>
      </c>
      <c r="AR154" s="7">
        <f t="shared" si="168"/>
        <v>0.682328382380331</v>
      </c>
      <c r="AS154">
        <f t="shared" si="171"/>
        <v>0.76331369144887007</v>
      </c>
      <c r="AT154" s="5">
        <f t="shared" si="172"/>
        <v>2</v>
      </c>
      <c r="AU154">
        <f t="shared" si="169"/>
        <v>3</v>
      </c>
    </row>
    <row r="155" spans="42:47" x14ac:dyDescent="0.25">
      <c r="AP155" t="s">
        <v>165</v>
      </c>
      <c r="AQ155">
        <f t="shared" si="170"/>
        <v>2.6883632492823826</v>
      </c>
      <c r="AR155" s="7">
        <f t="shared" si="168"/>
        <v>0.52611719079313291</v>
      </c>
      <c r="AS155">
        <f t="shared" si="171"/>
        <v>1.4143941205439461</v>
      </c>
      <c r="AT155" s="5">
        <f t="shared" si="172"/>
        <v>2</v>
      </c>
      <c r="AU155">
        <f t="shared" si="169"/>
        <v>3</v>
      </c>
    </row>
    <row r="156" spans="42:47" x14ac:dyDescent="0.25">
      <c r="AP156" t="s">
        <v>169</v>
      </c>
      <c r="AQ156">
        <f t="shared" si="170"/>
        <v>2.0600216475345943</v>
      </c>
      <c r="AR156" s="7">
        <f t="shared" si="168"/>
        <v>0.84723979981142983</v>
      </c>
      <c r="AS156">
        <f t="shared" si="171"/>
        <v>1.7453323282644215</v>
      </c>
      <c r="AT156" s="5">
        <f t="shared" si="172"/>
        <v>2</v>
      </c>
      <c r="AU156">
        <f t="shared" si="169"/>
        <v>2</v>
      </c>
    </row>
    <row r="157" spans="42:47" x14ac:dyDescent="0.25">
      <c r="AP157" t="s">
        <v>66</v>
      </c>
      <c r="AQ157">
        <f t="shared" si="170"/>
        <v>1.0569067024358683</v>
      </c>
      <c r="AR157" s="7">
        <f t="shared" si="168"/>
        <v>0.83566164721397063</v>
      </c>
      <c r="AS157">
        <f t="shared" si="171"/>
        <v>0.88321639590904355</v>
      </c>
      <c r="AT157" s="5">
        <f t="shared" si="172"/>
        <v>5</v>
      </c>
      <c r="AU157">
        <f t="shared" si="169"/>
        <v>2</v>
      </c>
    </row>
    <row r="158" spans="42:47" x14ac:dyDescent="0.25">
      <c r="AP158" t="s">
        <v>58</v>
      </c>
      <c r="AQ158">
        <f t="shared" si="170"/>
        <v>5.3228836907615884</v>
      </c>
      <c r="AR158" s="7">
        <f t="shared" si="168"/>
        <v>0.36101447869235648</v>
      </c>
      <c r="AS158">
        <f t="shared" si="171"/>
        <v>1.9216380807603413</v>
      </c>
      <c r="AT158" s="5">
        <f t="shared" si="172"/>
        <v>11</v>
      </c>
      <c r="AU158">
        <f t="shared" si="169"/>
        <v>3</v>
      </c>
    </row>
    <row r="159" spans="42:47" x14ac:dyDescent="0.25">
      <c r="AP159" t="s">
        <v>67</v>
      </c>
      <c r="AQ159">
        <f t="shared" si="170"/>
        <v>0.19500446970574523</v>
      </c>
      <c r="AR159" s="7">
        <f t="shared" si="168"/>
        <v>0.72586193250656006</v>
      </c>
      <c r="AS159">
        <f t="shared" si="171"/>
        <v>0.14154632122802918</v>
      </c>
      <c r="AT159" s="5">
        <f t="shared" si="172"/>
        <v>1</v>
      </c>
      <c r="AU159">
        <f t="shared" si="169"/>
        <v>3</v>
      </c>
    </row>
    <row r="160" spans="42:47" x14ac:dyDescent="0.25">
      <c r="AP160" t="s">
        <v>253</v>
      </c>
      <c r="AQ160">
        <f t="shared" si="170"/>
        <v>1.4899612760845178E-2</v>
      </c>
      <c r="AR160" s="7">
        <f t="shared" si="168"/>
        <v>1</v>
      </c>
      <c r="AS160">
        <f t="shared" si="171"/>
        <v>1.4899612760845178E-2</v>
      </c>
      <c r="AT160" s="5">
        <f t="shared" si="172"/>
        <v>0</v>
      </c>
      <c r="AU160">
        <f t="shared" si="169"/>
        <v>1</v>
      </c>
    </row>
    <row r="161" spans="42:47" x14ac:dyDescent="0.25">
      <c r="AP161" t="s">
        <v>254</v>
      </c>
      <c r="AQ161">
        <f t="shared" si="170"/>
        <v>0.61391272177257383</v>
      </c>
      <c r="AR161" s="7">
        <f t="shared" si="168"/>
        <v>0.95866184749207606</v>
      </c>
      <c r="AS161">
        <f t="shared" si="171"/>
        <v>0.58853470405338448</v>
      </c>
      <c r="AT161" s="5">
        <f t="shared" si="172"/>
        <v>1</v>
      </c>
      <c r="AU161">
        <f t="shared" si="169"/>
        <v>1</v>
      </c>
    </row>
    <row r="162" spans="42:47" x14ac:dyDescent="0.25">
      <c r="AP162" t="s">
        <v>35</v>
      </c>
      <c r="AQ162">
        <f t="shared" si="170"/>
        <v>0.99529294520431744</v>
      </c>
      <c r="AR162" s="7">
        <f t="shared" si="168"/>
        <v>0.53143775966524287</v>
      </c>
      <c r="AS162">
        <f t="shared" si="171"/>
        <v>0.5289362530100038</v>
      </c>
      <c r="AT162" s="5">
        <f t="shared" si="172"/>
        <v>2</v>
      </c>
      <c r="AU162">
        <f t="shared" si="169"/>
        <v>2</v>
      </c>
    </row>
    <row r="163" spans="42:47" x14ac:dyDescent="0.25">
      <c r="AP163" t="s">
        <v>49</v>
      </c>
      <c r="AQ163">
        <f t="shared" si="170"/>
        <v>4.4243622464137857</v>
      </c>
      <c r="AR163" s="7">
        <f t="shared" si="168"/>
        <v>0.45625449296782611</v>
      </c>
      <c r="AS163">
        <f t="shared" si="171"/>
        <v>2.0186351534435141</v>
      </c>
      <c r="AT163" s="5">
        <f t="shared" si="172"/>
        <v>11</v>
      </c>
      <c r="AU163">
        <f t="shared" si="169"/>
        <v>5</v>
      </c>
    </row>
    <row r="164" spans="42:47" x14ac:dyDescent="0.25">
      <c r="AP164" t="s">
        <v>241</v>
      </c>
      <c r="AQ164">
        <f t="shared" si="170"/>
        <v>5.3794131777422774E-2</v>
      </c>
      <c r="AR164" s="7">
        <f t="shared" si="168"/>
        <v>0.73028624395842079</v>
      </c>
      <c r="AS164">
        <f t="shared" si="171"/>
        <v>3.9285114442738404E-2</v>
      </c>
      <c r="AT164" s="5">
        <f t="shared" si="172"/>
        <v>0</v>
      </c>
      <c r="AU164">
        <f t="shared" si="169"/>
        <v>3</v>
      </c>
    </row>
    <row r="165" spans="42:47" x14ac:dyDescent="0.25">
      <c r="AP165" t="s">
        <v>222</v>
      </c>
      <c r="AQ165">
        <f t="shared" si="170"/>
        <v>6.6545469694383533E-2</v>
      </c>
      <c r="AR165" s="7">
        <f t="shared" ref="AR165:AR189" si="173">MAX(AQ69:BZ69)</f>
        <v>0.87211760613007683</v>
      </c>
      <c r="AS165">
        <f t="shared" si="171"/>
        <v>5.8035475728667345E-2</v>
      </c>
      <c r="AT165" s="5">
        <f t="shared" si="172"/>
        <v>0</v>
      </c>
      <c r="AU165">
        <f t="shared" ref="AU165:AU189" si="174">COUNTIF(AQ69:BZ69, "&gt;.05")</f>
        <v>2</v>
      </c>
    </row>
    <row r="166" spans="42:47" x14ac:dyDescent="0.25">
      <c r="AP166" t="s">
        <v>24</v>
      </c>
      <c r="AQ166">
        <f t="shared" ref="AQ166:AQ190" si="175">(AM70/AQ$99)*100</f>
        <v>0.3644860808351838</v>
      </c>
      <c r="AR166" s="7">
        <f t="shared" si="173"/>
        <v>0.57229779028559513</v>
      </c>
      <c r="AS166">
        <f t="shared" ref="AS166:AS190" si="176">AQ166*AR166</f>
        <v>0.20859457865183251</v>
      </c>
      <c r="AT166" s="5">
        <f t="shared" ref="AT166:AT190" si="177">COUNTIF(AQ70:BZ70, "&lt;.05") - COUNTIF(AQ70:BZ70, "=0")</f>
        <v>4</v>
      </c>
      <c r="AU166">
        <f t="shared" si="174"/>
        <v>3</v>
      </c>
    </row>
    <row r="167" spans="42:47" x14ac:dyDescent="0.25">
      <c r="AP167" t="s">
        <v>25</v>
      </c>
      <c r="AQ167">
        <f t="shared" si="175"/>
        <v>0.58134133722326808</v>
      </c>
      <c r="AR167" s="7">
        <f t="shared" si="173"/>
        <v>0.35192355605657732</v>
      </c>
      <c r="AS167">
        <f t="shared" si="176"/>
        <v>0.2045877106782984</v>
      </c>
      <c r="AT167" s="5">
        <f t="shared" si="177"/>
        <v>8</v>
      </c>
      <c r="AU167">
        <f t="shared" si="174"/>
        <v>4</v>
      </c>
    </row>
    <row r="168" spans="42:47" x14ac:dyDescent="0.25">
      <c r="AP168" t="s">
        <v>71</v>
      </c>
      <c r="AQ168">
        <f t="shared" si="175"/>
        <v>4.2739925051029991E-2</v>
      </c>
      <c r="AR168" s="7">
        <f t="shared" si="173"/>
        <v>1</v>
      </c>
      <c r="AS168">
        <f t="shared" si="176"/>
        <v>4.2739925051029991E-2</v>
      </c>
      <c r="AT168" s="5">
        <f t="shared" si="177"/>
        <v>0</v>
      </c>
      <c r="AU168">
        <f t="shared" si="174"/>
        <v>1</v>
      </c>
    </row>
    <row r="169" spans="42:47" x14ac:dyDescent="0.25">
      <c r="AP169" t="s">
        <v>59</v>
      </c>
      <c r="AQ169">
        <f t="shared" si="175"/>
        <v>0.123980805642126</v>
      </c>
      <c r="AR169" s="7">
        <f t="shared" si="173"/>
        <v>0.24035353994800324</v>
      </c>
      <c r="AS169">
        <f t="shared" si="176"/>
        <v>2.9799225521690356E-2</v>
      </c>
      <c r="AT169" s="5">
        <f t="shared" si="177"/>
        <v>2</v>
      </c>
      <c r="AU169">
        <f t="shared" si="174"/>
        <v>7</v>
      </c>
    </row>
    <row r="170" spans="42:47" x14ac:dyDescent="0.25">
      <c r="AP170" t="s">
        <v>68</v>
      </c>
      <c r="AQ170">
        <f t="shared" si="175"/>
        <v>2.0246852272785155E-2</v>
      </c>
      <c r="AR170" s="7">
        <f t="shared" si="173"/>
        <v>0.7358977366013838</v>
      </c>
      <c r="AS170">
        <f t="shared" si="176"/>
        <v>1.4899612760845178E-2</v>
      </c>
      <c r="AT170" s="5">
        <f t="shared" si="177"/>
        <v>0</v>
      </c>
      <c r="AU170">
        <f t="shared" si="174"/>
        <v>3</v>
      </c>
    </row>
    <row r="171" spans="42:47" x14ac:dyDescent="0.25">
      <c r="AP171" t="s">
        <v>38</v>
      </c>
      <c r="AQ171">
        <f t="shared" si="175"/>
        <v>3.7311859591937959</v>
      </c>
      <c r="AR171" s="7">
        <f t="shared" si="173"/>
        <v>0.43941819884993977</v>
      </c>
      <c r="AS171">
        <f t="shared" si="176"/>
        <v>1.6395510137631226</v>
      </c>
      <c r="AT171" s="5">
        <f t="shared" si="177"/>
        <v>9</v>
      </c>
      <c r="AU171">
        <f t="shared" si="174"/>
        <v>5</v>
      </c>
    </row>
    <row r="172" spans="42:47" x14ac:dyDescent="0.25">
      <c r="AP172" t="s">
        <v>69</v>
      </c>
      <c r="AQ172">
        <f t="shared" si="175"/>
        <v>0.23797590268413502</v>
      </c>
      <c r="AR172" s="7">
        <f t="shared" si="173"/>
        <v>0.87653655810983389</v>
      </c>
      <c r="AS172">
        <f t="shared" si="176"/>
        <v>0.20859457865183248</v>
      </c>
      <c r="AT172" s="5">
        <f t="shared" si="177"/>
        <v>0</v>
      </c>
      <c r="AU172">
        <f t="shared" si="174"/>
        <v>3</v>
      </c>
    </row>
    <row r="173" spans="42:47" x14ac:dyDescent="0.25">
      <c r="AP173" t="s">
        <v>255</v>
      </c>
      <c r="AQ173">
        <f t="shared" si="175"/>
        <v>0.1117257257438133</v>
      </c>
      <c r="AR173" s="7">
        <f t="shared" si="173"/>
        <v>0.60011476298256239</v>
      </c>
      <c r="AS173">
        <f t="shared" si="176"/>
        <v>6.7048257423803284E-2</v>
      </c>
      <c r="AT173" s="5">
        <f t="shared" si="177"/>
        <v>0</v>
      </c>
      <c r="AU173">
        <f t="shared" si="174"/>
        <v>2</v>
      </c>
    </row>
    <row r="174" spans="42:47" x14ac:dyDescent="0.25">
      <c r="AP174" t="s">
        <v>40</v>
      </c>
      <c r="AQ174">
        <f t="shared" si="175"/>
        <v>0.64769803891534283</v>
      </c>
      <c r="AR174" s="7">
        <f t="shared" si="173"/>
        <v>0.59810267826456742</v>
      </c>
      <c r="AS174">
        <f t="shared" si="176"/>
        <v>0.38738993178197456</v>
      </c>
      <c r="AT174" s="5">
        <f t="shared" si="177"/>
        <v>3</v>
      </c>
      <c r="AU174">
        <f t="shared" si="174"/>
        <v>3</v>
      </c>
    </row>
    <row r="175" spans="42:47" x14ac:dyDescent="0.25">
      <c r="AP175" t="s">
        <v>256</v>
      </c>
      <c r="AQ175">
        <f t="shared" si="175"/>
        <v>0.44190945506512452</v>
      </c>
      <c r="AR175" s="7">
        <f t="shared" si="173"/>
        <v>0.62375410373379325</v>
      </c>
      <c r="AS175">
        <f t="shared" si="176"/>
        <v>0.27564283607563572</v>
      </c>
      <c r="AT175" s="5">
        <f t="shared" si="177"/>
        <v>1</v>
      </c>
      <c r="AU175">
        <f t="shared" si="174"/>
        <v>2</v>
      </c>
    </row>
    <row r="176" spans="42:47" x14ac:dyDescent="0.25">
      <c r="AP176" t="s">
        <v>88</v>
      </c>
      <c r="AQ176">
        <f t="shared" si="175"/>
        <v>2.7329214019782916E-2</v>
      </c>
      <c r="AR176" s="7">
        <f t="shared" si="173"/>
        <v>0.55928669171789136</v>
      </c>
      <c r="AS176">
        <f t="shared" si="176"/>
        <v>1.5284865696374602E-2</v>
      </c>
      <c r="AT176" s="5">
        <f t="shared" si="177"/>
        <v>0</v>
      </c>
      <c r="AU176">
        <f t="shared" si="174"/>
        <v>3</v>
      </c>
    </row>
    <row r="177" spans="42:47" x14ac:dyDescent="0.25">
      <c r="AP177" t="s">
        <v>93</v>
      </c>
      <c r="AQ177">
        <f t="shared" si="175"/>
        <v>5.2909059162824366E-2</v>
      </c>
      <c r="AR177" s="7">
        <f t="shared" si="173"/>
        <v>1</v>
      </c>
      <c r="AS177">
        <f t="shared" si="176"/>
        <v>5.2909059162824366E-2</v>
      </c>
      <c r="AT177" s="5">
        <f t="shared" si="177"/>
        <v>0</v>
      </c>
      <c r="AU177">
        <f t="shared" si="174"/>
        <v>1</v>
      </c>
    </row>
    <row r="178" spans="42:47" x14ac:dyDescent="0.25">
      <c r="AP178" t="s">
        <v>92</v>
      </c>
      <c r="AQ178">
        <f t="shared" si="175"/>
        <v>15.432824787190494</v>
      </c>
      <c r="AR178" s="7">
        <f t="shared" si="173"/>
        <v>1</v>
      </c>
      <c r="AS178">
        <f t="shared" si="176"/>
        <v>15.432824787190494</v>
      </c>
      <c r="AT178" s="5">
        <f t="shared" si="177"/>
        <v>0</v>
      </c>
      <c r="AU178">
        <f t="shared" si="174"/>
        <v>1</v>
      </c>
    </row>
    <row r="179" spans="42:47" x14ac:dyDescent="0.25">
      <c r="AP179" t="s">
        <v>96</v>
      </c>
      <c r="AQ179">
        <f t="shared" si="175"/>
        <v>7.9377212095346552</v>
      </c>
      <c r="AR179" s="7">
        <f t="shared" si="173"/>
        <v>1</v>
      </c>
      <c r="AS179">
        <f t="shared" si="176"/>
        <v>7.9377212095346552</v>
      </c>
      <c r="AT179" s="5">
        <f t="shared" si="177"/>
        <v>0</v>
      </c>
      <c r="AU179">
        <f t="shared" si="174"/>
        <v>1</v>
      </c>
    </row>
    <row r="180" spans="42:47" x14ac:dyDescent="0.25">
      <c r="AP180" t="s">
        <v>97</v>
      </c>
      <c r="AQ180">
        <f t="shared" si="175"/>
        <v>0.23232354759613627</v>
      </c>
      <c r="AR180" s="7">
        <f t="shared" si="173"/>
        <v>1</v>
      </c>
      <c r="AS180">
        <f t="shared" si="176"/>
        <v>0.23232354759613627</v>
      </c>
      <c r="AT180" s="5">
        <f t="shared" si="177"/>
        <v>0</v>
      </c>
      <c r="AU180">
        <f t="shared" si="174"/>
        <v>1</v>
      </c>
    </row>
    <row r="181" spans="42:47" x14ac:dyDescent="0.25">
      <c r="AP181" t="s">
        <v>91</v>
      </c>
      <c r="AQ181">
        <f t="shared" si="175"/>
        <v>1.3458659932152506</v>
      </c>
      <c r="AR181" s="7">
        <f t="shared" si="173"/>
        <v>1</v>
      </c>
      <c r="AS181">
        <f t="shared" si="176"/>
        <v>1.3458659932152506</v>
      </c>
      <c r="AT181" s="5">
        <f t="shared" si="177"/>
        <v>0</v>
      </c>
      <c r="AU181">
        <f t="shared" si="174"/>
        <v>1</v>
      </c>
    </row>
    <row r="182" spans="42:47" x14ac:dyDescent="0.25">
      <c r="AP182" t="s">
        <v>98</v>
      </c>
      <c r="AQ182">
        <f t="shared" si="175"/>
        <v>0</v>
      </c>
      <c r="AR182" s="7">
        <v>0</v>
      </c>
      <c r="AS182">
        <f t="shared" si="176"/>
        <v>0</v>
      </c>
      <c r="AT182" s="5">
        <f t="shared" si="177"/>
        <v>0</v>
      </c>
      <c r="AU182">
        <f t="shared" si="174"/>
        <v>0</v>
      </c>
    </row>
    <row r="183" spans="42:47" x14ac:dyDescent="0.25">
      <c r="AP183" t="s">
        <v>99</v>
      </c>
      <c r="AQ183">
        <f t="shared" si="175"/>
        <v>5.0723974558489751</v>
      </c>
      <c r="AR183" s="7">
        <f t="shared" si="173"/>
        <v>1</v>
      </c>
      <c r="AS183">
        <f t="shared" si="176"/>
        <v>5.0723974558489751</v>
      </c>
      <c r="AT183" s="5">
        <f t="shared" si="177"/>
        <v>0</v>
      </c>
      <c r="AU183">
        <f t="shared" si="174"/>
        <v>1</v>
      </c>
    </row>
    <row r="184" spans="42:47" x14ac:dyDescent="0.25">
      <c r="AP184" t="s">
        <v>100</v>
      </c>
      <c r="AQ184">
        <f t="shared" si="175"/>
        <v>3.4461326226760209</v>
      </c>
      <c r="AR184" s="7">
        <f t="shared" si="173"/>
        <v>1</v>
      </c>
      <c r="AS184">
        <f t="shared" si="176"/>
        <v>3.4461326226760209</v>
      </c>
      <c r="AT184" s="5">
        <f t="shared" si="177"/>
        <v>0</v>
      </c>
      <c r="AU184">
        <f t="shared" si="174"/>
        <v>1</v>
      </c>
    </row>
    <row r="185" spans="42:47" x14ac:dyDescent="0.25">
      <c r="AP185" t="s">
        <v>102</v>
      </c>
      <c r="AQ185">
        <f t="shared" si="175"/>
        <v>5.3821621859771565</v>
      </c>
      <c r="AR185" s="7">
        <f t="shared" si="173"/>
        <v>1</v>
      </c>
      <c r="AS185">
        <f t="shared" si="176"/>
        <v>5.3821621859771565</v>
      </c>
      <c r="AT185" s="5">
        <f t="shared" si="177"/>
        <v>0</v>
      </c>
      <c r="AU185">
        <f t="shared" si="174"/>
        <v>1</v>
      </c>
    </row>
    <row r="186" spans="42:47" x14ac:dyDescent="0.25">
      <c r="AP186" t="s">
        <v>101</v>
      </c>
      <c r="AQ186">
        <f t="shared" si="175"/>
        <v>0.15488236506409084</v>
      </c>
      <c r="AR186" s="7">
        <f t="shared" si="173"/>
        <v>1</v>
      </c>
      <c r="AS186">
        <f t="shared" si="176"/>
        <v>0.15488236506409084</v>
      </c>
      <c r="AT186" s="5">
        <f t="shared" si="177"/>
        <v>0</v>
      </c>
      <c r="AU186">
        <f t="shared" si="174"/>
        <v>1</v>
      </c>
    </row>
    <row r="187" spans="42:47" x14ac:dyDescent="0.25">
      <c r="AP187" t="s">
        <v>295</v>
      </c>
      <c r="AQ187">
        <f t="shared" si="175"/>
        <v>1.8995522244902217E-2</v>
      </c>
      <c r="AR187" s="7">
        <f t="shared" si="173"/>
        <v>1</v>
      </c>
      <c r="AS187">
        <f t="shared" si="176"/>
        <v>1.8995522244902217E-2</v>
      </c>
      <c r="AT187" s="5">
        <f t="shared" si="177"/>
        <v>0</v>
      </c>
      <c r="AU187">
        <f t="shared" si="174"/>
        <v>1</v>
      </c>
    </row>
    <row r="188" spans="42:47" x14ac:dyDescent="0.25">
      <c r="AP188" t="s">
        <v>377</v>
      </c>
      <c r="AQ188">
        <f t="shared" si="175"/>
        <v>1.4920442538206853</v>
      </c>
      <c r="AR188" s="7">
        <f t="shared" si="173"/>
        <v>0.66413806355974858</v>
      </c>
      <c r="AS188">
        <f t="shared" si="176"/>
        <v>0.99092338147791992</v>
      </c>
      <c r="AT188" s="5">
        <f t="shared" si="177"/>
        <v>0</v>
      </c>
      <c r="AU188">
        <f t="shared" si="174"/>
        <v>2</v>
      </c>
    </row>
    <row r="189" spans="42:47" x14ac:dyDescent="0.25">
      <c r="AP189" t="s">
        <v>437</v>
      </c>
      <c r="AQ189">
        <f t="shared" si="175"/>
        <v>1.1872201403063886E-3</v>
      </c>
      <c r="AR189" s="7">
        <f t="shared" si="173"/>
        <v>1</v>
      </c>
      <c r="AS189">
        <f t="shared" si="176"/>
        <v>1.1872201403063886E-3</v>
      </c>
      <c r="AT189" s="5">
        <f t="shared" si="177"/>
        <v>0</v>
      </c>
      <c r="AU189">
        <f t="shared" si="174"/>
        <v>1</v>
      </c>
    </row>
    <row r="190" spans="42:47" x14ac:dyDescent="0.25">
      <c r="AP190" t="s">
        <v>86</v>
      </c>
      <c r="AQ190">
        <f t="shared" si="175"/>
        <v>1.780830210459583E-2</v>
      </c>
      <c r="AR190" s="7">
        <f>MAX(AQ94:BZ94)</f>
        <v>0.93333333333333335</v>
      </c>
      <c r="AS190">
        <f t="shared" si="176"/>
        <v>1.6621081964289443E-2</v>
      </c>
      <c r="AT190" s="5">
        <f t="shared" si="177"/>
        <v>0</v>
      </c>
      <c r="AU190">
        <f>COUNTIF(AQ94:BZ94, "&gt;.05")</f>
        <v>2</v>
      </c>
    </row>
    <row r="191" spans="42:47" x14ac:dyDescent="0.25">
      <c r="AS191">
        <f>SUM(AS101:AS190)</f>
        <v>72.297594607703118</v>
      </c>
      <c r="AT191">
        <f>SUM(AT101:AT190)</f>
        <v>190</v>
      </c>
      <c r="AU191">
        <f>SUM(AU101:AU190)</f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2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442</v>
      </c>
      <c r="E2" t="str">
        <f>E1</f>
        <v>Total Lines of Code for Commit</v>
      </c>
      <c r="F2" t="e">
        <f>E2*C2</f>
        <v>#VALUE!</v>
      </c>
    </row>
    <row r="3" spans="1:6" x14ac:dyDescent="0.25">
      <c r="A3" t="str">
        <f t="shared" ref="A3:A29" si="0">A2</f>
        <v>Amalia Hawkins</v>
      </c>
      <c r="B3" t="s">
        <v>9</v>
      </c>
      <c r="E3">
        <v>2</v>
      </c>
      <c r="F3">
        <f t="shared" ref="F3:F66" si="1">E3*C3</f>
        <v>0</v>
      </c>
    </row>
    <row r="4" spans="1:6" x14ac:dyDescent="0.25">
      <c r="A4" t="str">
        <f t="shared" si="0"/>
        <v>Amalia Hawkins</v>
      </c>
      <c r="E4">
        <f t="shared" ref="E4:E6" si="2">E3</f>
        <v>2</v>
      </c>
      <c r="F4">
        <f t="shared" si="1"/>
        <v>0</v>
      </c>
    </row>
    <row r="5" spans="1:6" x14ac:dyDescent="0.25">
      <c r="A5" t="str">
        <f t="shared" si="0"/>
        <v>Amalia Hawkins</v>
      </c>
      <c r="C5">
        <v>1</v>
      </c>
      <c r="D5" t="s">
        <v>10</v>
      </c>
      <c r="E5">
        <f t="shared" si="2"/>
        <v>2</v>
      </c>
      <c r="F5">
        <f t="shared" si="1"/>
        <v>2</v>
      </c>
    </row>
    <row r="6" spans="1:6" x14ac:dyDescent="0.25">
      <c r="A6" t="str">
        <f t="shared" si="0"/>
        <v>Amalia Hawkins</v>
      </c>
      <c r="E6">
        <f t="shared" si="2"/>
        <v>2</v>
      </c>
      <c r="F6">
        <f t="shared" si="1"/>
        <v>0</v>
      </c>
    </row>
    <row r="7" spans="1:6" x14ac:dyDescent="0.25">
      <c r="A7" t="str">
        <f t="shared" si="0"/>
        <v>Amalia Hawkins</v>
      </c>
      <c r="B7" t="s">
        <v>11</v>
      </c>
      <c r="E7">
        <v>930</v>
      </c>
      <c r="F7">
        <f t="shared" si="1"/>
        <v>0</v>
      </c>
    </row>
    <row r="8" spans="1:6" x14ac:dyDescent="0.25">
      <c r="A8" t="str">
        <f t="shared" si="0"/>
        <v>Amalia Hawkins</v>
      </c>
      <c r="E8">
        <f t="shared" ref="E8:E25" si="3">E7</f>
        <v>930</v>
      </c>
      <c r="F8">
        <f t="shared" si="1"/>
        <v>0</v>
      </c>
    </row>
    <row r="9" spans="1:6" x14ac:dyDescent="0.25">
      <c r="A9" t="str">
        <f t="shared" si="0"/>
        <v>Amalia Hawkins</v>
      </c>
      <c r="C9">
        <v>2E-3</v>
      </c>
      <c r="D9" t="s">
        <v>12</v>
      </c>
      <c r="E9">
        <f t="shared" si="3"/>
        <v>930</v>
      </c>
      <c r="F9">
        <f t="shared" si="1"/>
        <v>1.86</v>
      </c>
    </row>
    <row r="10" spans="1:6" x14ac:dyDescent="0.25">
      <c r="A10" t="str">
        <f t="shared" si="0"/>
        <v>Amalia Hawkins</v>
      </c>
      <c r="C10">
        <v>0.16</v>
      </c>
      <c r="D10" t="s">
        <v>13</v>
      </c>
      <c r="E10">
        <f t="shared" si="3"/>
        <v>930</v>
      </c>
      <c r="F10">
        <f t="shared" si="1"/>
        <v>148.80000000000001</v>
      </c>
    </row>
    <row r="11" spans="1:6" x14ac:dyDescent="0.25">
      <c r="A11" t="str">
        <f t="shared" si="0"/>
        <v>Amalia Hawkins</v>
      </c>
      <c r="C11">
        <v>1.2999999999999999E-2</v>
      </c>
      <c r="D11" t="s">
        <v>14</v>
      </c>
      <c r="E11">
        <f t="shared" si="3"/>
        <v>930</v>
      </c>
      <c r="F11">
        <f t="shared" si="1"/>
        <v>12.09</v>
      </c>
    </row>
    <row r="12" spans="1:6" x14ac:dyDescent="0.25">
      <c r="A12" t="str">
        <f t="shared" si="0"/>
        <v>Amalia Hawkins</v>
      </c>
      <c r="C12">
        <v>0.107</v>
      </c>
      <c r="D12" t="s">
        <v>15</v>
      </c>
      <c r="E12">
        <f t="shared" si="3"/>
        <v>930</v>
      </c>
      <c r="F12">
        <f t="shared" si="1"/>
        <v>99.51</v>
      </c>
    </row>
    <row r="13" spans="1:6" x14ac:dyDescent="0.25">
      <c r="A13" t="str">
        <f t="shared" si="0"/>
        <v>Amalia Hawkins</v>
      </c>
      <c r="C13">
        <v>3.7999999999999999E-2</v>
      </c>
      <c r="D13" t="s">
        <v>16</v>
      </c>
      <c r="E13">
        <f t="shared" si="3"/>
        <v>930</v>
      </c>
      <c r="F13">
        <f t="shared" si="1"/>
        <v>35.339999999999996</v>
      </c>
    </row>
    <row r="14" spans="1:6" x14ac:dyDescent="0.25">
      <c r="A14" t="str">
        <f t="shared" si="0"/>
        <v>Amalia Hawkins</v>
      </c>
      <c r="C14">
        <v>1.2999999999999999E-2</v>
      </c>
      <c r="D14" t="s">
        <v>17</v>
      </c>
      <c r="E14">
        <f t="shared" si="3"/>
        <v>930</v>
      </c>
      <c r="F14">
        <f t="shared" si="1"/>
        <v>12.09</v>
      </c>
    </row>
    <row r="15" spans="1:6" x14ac:dyDescent="0.25">
      <c r="A15" t="str">
        <f t="shared" si="0"/>
        <v>Amalia Hawkins</v>
      </c>
      <c r="C15">
        <v>0.14499999999999999</v>
      </c>
      <c r="D15" t="s">
        <v>10</v>
      </c>
      <c r="E15">
        <f t="shared" si="3"/>
        <v>930</v>
      </c>
      <c r="F15">
        <f t="shared" si="1"/>
        <v>134.85</v>
      </c>
    </row>
    <row r="16" spans="1:6" x14ac:dyDescent="0.25">
      <c r="A16" t="str">
        <f t="shared" si="0"/>
        <v>Amalia Hawkins</v>
      </c>
      <c r="C16">
        <v>0.01</v>
      </c>
      <c r="D16" t="s">
        <v>18</v>
      </c>
      <c r="E16">
        <f t="shared" si="3"/>
        <v>930</v>
      </c>
      <c r="F16">
        <f t="shared" si="1"/>
        <v>9.3000000000000007</v>
      </c>
    </row>
    <row r="17" spans="1:6" x14ac:dyDescent="0.25">
      <c r="A17" t="str">
        <f t="shared" si="0"/>
        <v>Amalia Hawkins</v>
      </c>
      <c r="C17">
        <v>0.115</v>
      </c>
      <c r="D17" t="s">
        <v>19</v>
      </c>
      <c r="E17">
        <f t="shared" si="3"/>
        <v>930</v>
      </c>
      <c r="F17">
        <f t="shared" si="1"/>
        <v>106.95</v>
      </c>
    </row>
    <row r="18" spans="1:6" x14ac:dyDescent="0.25">
      <c r="A18" t="str">
        <f t="shared" si="0"/>
        <v>Amalia Hawkins</v>
      </c>
      <c r="C18">
        <v>2.3E-2</v>
      </c>
      <c r="D18" t="s">
        <v>20</v>
      </c>
      <c r="E18">
        <f t="shared" si="3"/>
        <v>930</v>
      </c>
      <c r="F18">
        <f t="shared" si="1"/>
        <v>21.39</v>
      </c>
    </row>
    <row r="19" spans="1:6" x14ac:dyDescent="0.25">
      <c r="A19" t="str">
        <f t="shared" si="0"/>
        <v>Amalia Hawkins</v>
      </c>
      <c r="C19">
        <v>1E-3</v>
      </c>
      <c r="D19" t="s">
        <v>21</v>
      </c>
      <c r="E19">
        <f t="shared" si="3"/>
        <v>930</v>
      </c>
      <c r="F19">
        <f t="shared" si="1"/>
        <v>0.93</v>
      </c>
    </row>
    <row r="20" spans="1:6" x14ac:dyDescent="0.25">
      <c r="A20" t="str">
        <f t="shared" si="0"/>
        <v>Amalia Hawkins</v>
      </c>
      <c r="C20">
        <v>0.14699999999999999</v>
      </c>
      <c r="D20" t="s">
        <v>22</v>
      </c>
      <c r="E20">
        <f t="shared" si="3"/>
        <v>930</v>
      </c>
      <c r="F20">
        <f t="shared" si="1"/>
        <v>136.70999999999998</v>
      </c>
    </row>
    <row r="21" spans="1:6" x14ac:dyDescent="0.25">
      <c r="A21" t="str">
        <f t="shared" si="0"/>
        <v>Amalia Hawkins</v>
      </c>
      <c r="C21">
        <v>1.4999999999999999E-2</v>
      </c>
      <c r="D21" t="s">
        <v>23</v>
      </c>
      <c r="E21">
        <f t="shared" si="3"/>
        <v>930</v>
      </c>
      <c r="F21">
        <f t="shared" si="1"/>
        <v>13.95</v>
      </c>
    </row>
    <row r="22" spans="1:6" x14ac:dyDescent="0.25">
      <c r="A22" t="str">
        <f t="shared" si="0"/>
        <v>Amalia Hawkins</v>
      </c>
      <c r="C22">
        <v>2E-3</v>
      </c>
      <c r="D22" t="s">
        <v>24</v>
      </c>
      <c r="E22">
        <f t="shared" si="3"/>
        <v>930</v>
      </c>
      <c r="F22">
        <f t="shared" si="1"/>
        <v>1.86</v>
      </c>
    </row>
    <row r="23" spans="1:6" x14ac:dyDescent="0.25">
      <c r="A23" t="str">
        <f t="shared" si="0"/>
        <v>Amalia Hawkins</v>
      </c>
      <c r="C23">
        <v>0.20100000000000001</v>
      </c>
      <c r="D23" t="s">
        <v>25</v>
      </c>
      <c r="E23">
        <f t="shared" si="3"/>
        <v>930</v>
      </c>
      <c r="F23">
        <f t="shared" si="1"/>
        <v>186.93</v>
      </c>
    </row>
    <row r="24" spans="1:6" x14ac:dyDescent="0.25">
      <c r="A24" t="str">
        <f t="shared" si="0"/>
        <v>Amalia Hawkins</v>
      </c>
      <c r="C24">
        <v>1E-3</v>
      </c>
      <c r="D24" t="s">
        <v>26</v>
      </c>
      <c r="E24">
        <f t="shared" si="3"/>
        <v>930</v>
      </c>
      <c r="F24">
        <f t="shared" si="1"/>
        <v>0.93</v>
      </c>
    </row>
    <row r="25" spans="1:6" x14ac:dyDescent="0.25">
      <c r="A25" t="str">
        <f t="shared" si="0"/>
        <v>Amalia Hawkins</v>
      </c>
      <c r="E25">
        <f t="shared" si="3"/>
        <v>930</v>
      </c>
      <c r="F25">
        <f t="shared" si="1"/>
        <v>0</v>
      </c>
    </row>
    <row r="26" spans="1:6" x14ac:dyDescent="0.25">
      <c r="A26" t="str">
        <f t="shared" si="0"/>
        <v>Amalia Hawkins</v>
      </c>
      <c r="B26" t="s">
        <v>27</v>
      </c>
      <c r="E26">
        <v>126</v>
      </c>
      <c r="F26">
        <f t="shared" si="1"/>
        <v>0</v>
      </c>
    </row>
    <row r="27" spans="1:6" x14ac:dyDescent="0.25">
      <c r="A27" t="str">
        <f t="shared" si="0"/>
        <v>Amalia Hawkins</v>
      </c>
      <c r="E27">
        <f t="shared" ref="E27:E30" si="4">E26</f>
        <v>126</v>
      </c>
      <c r="F27">
        <f t="shared" si="1"/>
        <v>0</v>
      </c>
    </row>
    <row r="28" spans="1:6" x14ac:dyDescent="0.25">
      <c r="A28" t="str">
        <f t="shared" si="0"/>
        <v>Amalia Hawkins</v>
      </c>
      <c r="C28">
        <v>0.94599999999999995</v>
      </c>
      <c r="D28" t="s">
        <v>21</v>
      </c>
      <c r="E28">
        <f t="shared" si="4"/>
        <v>126</v>
      </c>
      <c r="F28">
        <f t="shared" si="1"/>
        <v>119.196</v>
      </c>
    </row>
    <row r="29" spans="1:6" x14ac:dyDescent="0.25">
      <c r="A29" t="str">
        <f t="shared" si="0"/>
        <v>Amalia Hawkins</v>
      </c>
      <c r="C29">
        <v>5.2999999999999999E-2</v>
      </c>
      <c r="D29" t="s">
        <v>22</v>
      </c>
      <c r="E29">
        <f t="shared" si="4"/>
        <v>126</v>
      </c>
      <c r="F29">
        <f t="shared" si="1"/>
        <v>6.6779999999999999</v>
      </c>
    </row>
    <row r="30" spans="1:6" x14ac:dyDescent="0.25">
      <c r="A30" t="s">
        <v>443</v>
      </c>
      <c r="E30">
        <f t="shared" si="4"/>
        <v>126</v>
      </c>
      <c r="F30">
        <f t="shared" si="1"/>
        <v>0</v>
      </c>
    </row>
    <row r="31" spans="1:6" x14ac:dyDescent="0.25">
      <c r="A31" t="str">
        <f t="shared" ref="A31:A38" si="5">A30</f>
        <v xml:space="preserve">Andreas </v>
      </c>
      <c r="B31" t="s">
        <v>29</v>
      </c>
      <c r="E31">
        <v>348</v>
      </c>
      <c r="F31">
        <f t="shared" si="1"/>
        <v>0</v>
      </c>
    </row>
    <row r="32" spans="1:6" x14ac:dyDescent="0.25">
      <c r="A32" t="str">
        <f t="shared" si="5"/>
        <v xml:space="preserve">Andreas </v>
      </c>
      <c r="E32">
        <f t="shared" ref="E32:E35" si="6">E31</f>
        <v>348</v>
      </c>
      <c r="F32">
        <f t="shared" si="1"/>
        <v>0</v>
      </c>
    </row>
    <row r="33" spans="1:6" x14ac:dyDescent="0.25">
      <c r="A33" t="str">
        <f t="shared" si="5"/>
        <v xml:space="preserve">Andreas </v>
      </c>
      <c r="C33">
        <v>0.80700000000000005</v>
      </c>
      <c r="D33" t="s">
        <v>22</v>
      </c>
      <c r="E33">
        <f t="shared" si="6"/>
        <v>348</v>
      </c>
      <c r="F33">
        <f t="shared" si="1"/>
        <v>280.83600000000001</v>
      </c>
    </row>
    <row r="34" spans="1:6" x14ac:dyDescent="0.25">
      <c r="A34" t="str">
        <f t="shared" si="5"/>
        <v xml:space="preserve">Andreas </v>
      </c>
      <c r="C34">
        <v>0.192</v>
      </c>
      <c r="D34" t="s">
        <v>23</v>
      </c>
      <c r="E34">
        <f t="shared" si="6"/>
        <v>348</v>
      </c>
      <c r="F34">
        <f t="shared" si="1"/>
        <v>66.816000000000003</v>
      </c>
    </row>
    <row r="35" spans="1:6" x14ac:dyDescent="0.25">
      <c r="A35" t="str">
        <f t="shared" si="5"/>
        <v xml:space="preserve">Andreas </v>
      </c>
      <c r="E35">
        <f t="shared" si="6"/>
        <v>348</v>
      </c>
      <c r="F35">
        <f t="shared" si="1"/>
        <v>0</v>
      </c>
    </row>
    <row r="36" spans="1:6" x14ac:dyDescent="0.25">
      <c r="A36" t="str">
        <f t="shared" si="5"/>
        <v xml:space="preserve">Andreas </v>
      </c>
      <c r="B36" t="s">
        <v>30</v>
      </c>
      <c r="E36">
        <v>50</v>
      </c>
      <c r="F36">
        <f t="shared" si="1"/>
        <v>0</v>
      </c>
    </row>
    <row r="37" spans="1:6" x14ac:dyDescent="0.25">
      <c r="A37" t="str">
        <f t="shared" si="5"/>
        <v xml:space="preserve">Andreas </v>
      </c>
      <c r="E37">
        <f t="shared" ref="E37:E39" si="7">E36</f>
        <v>50</v>
      </c>
      <c r="F37">
        <f t="shared" si="1"/>
        <v>0</v>
      </c>
    </row>
    <row r="38" spans="1:6" x14ac:dyDescent="0.25">
      <c r="A38" t="str">
        <f t="shared" si="5"/>
        <v xml:space="preserve">Andreas </v>
      </c>
      <c r="C38">
        <v>1</v>
      </c>
      <c r="D38" t="s">
        <v>23</v>
      </c>
      <c r="E38">
        <f t="shared" si="7"/>
        <v>50</v>
      </c>
      <c r="F38">
        <f t="shared" si="1"/>
        <v>50</v>
      </c>
    </row>
    <row r="39" spans="1:6" x14ac:dyDescent="0.25">
      <c r="A39" t="s">
        <v>444</v>
      </c>
      <c r="E39">
        <f t="shared" si="7"/>
        <v>50</v>
      </c>
      <c r="F39">
        <f t="shared" si="1"/>
        <v>0</v>
      </c>
    </row>
    <row r="40" spans="1:6" x14ac:dyDescent="0.25">
      <c r="A40" t="str">
        <f t="shared" ref="A40:A42" si="8">A39</f>
        <v>Andreas Nilsson</v>
      </c>
      <c r="B40" t="s">
        <v>30</v>
      </c>
      <c r="E40">
        <v>50</v>
      </c>
      <c r="F40">
        <f t="shared" si="1"/>
        <v>0</v>
      </c>
    </row>
    <row r="41" spans="1:6" x14ac:dyDescent="0.25">
      <c r="A41" t="str">
        <f t="shared" si="8"/>
        <v>Andreas Nilsson</v>
      </c>
      <c r="E41">
        <f t="shared" ref="E41:E43" si="9">E40</f>
        <v>50</v>
      </c>
      <c r="F41">
        <f t="shared" si="1"/>
        <v>0</v>
      </c>
    </row>
    <row r="42" spans="1:6" x14ac:dyDescent="0.25">
      <c r="A42" t="str">
        <f t="shared" si="8"/>
        <v>Andreas Nilsson</v>
      </c>
      <c r="C42">
        <v>1</v>
      </c>
      <c r="D42" t="s">
        <v>23</v>
      </c>
      <c r="E42">
        <f t="shared" si="9"/>
        <v>50</v>
      </c>
      <c r="F42">
        <f t="shared" si="1"/>
        <v>50</v>
      </c>
    </row>
    <row r="43" spans="1:6" x14ac:dyDescent="0.25">
      <c r="A43" t="s">
        <v>445</v>
      </c>
      <c r="E43">
        <f t="shared" si="9"/>
        <v>50</v>
      </c>
      <c r="F43">
        <f t="shared" si="1"/>
        <v>0</v>
      </c>
    </row>
    <row r="44" spans="1:6" x14ac:dyDescent="0.25">
      <c r="A44" t="str">
        <f t="shared" ref="A44:A86" si="10">A43</f>
        <v>Andrew Morrow</v>
      </c>
      <c r="B44" t="s">
        <v>34</v>
      </c>
      <c r="E44">
        <v>6</v>
      </c>
      <c r="F44">
        <f t="shared" si="1"/>
        <v>0</v>
      </c>
    </row>
    <row r="45" spans="1:6" x14ac:dyDescent="0.25">
      <c r="A45" t="str">
        <f t="shared" si="10"/>
        <v>Andrew Morrow</v>
      </c>
      <c r="E45">
        <f t="shared" ref="E45:E47" si="11">E44</f>
        <v>6</v>
      </c>
      <c r="F45">
        <f t="shared" si="1"/>
        <v>0</v>
      </c>
    </row>
    <row r="46" spans="1:6" x14ac:dyDescent="0.25">
      <c r="A46" t="str">
        <f t="shared" si="10"/>
        <v>Andrew Morrow</v>
      </c>
      <c r="C46">
        <v>1</v>
      </c>
      <c r="D46" t="s">
        <v>35</v>
      </c>
      <c r="E46">
        <f t="shared" si="11"/>
        <v>6</v>
      </c>
      <c r="F46">
        <f t="shared" si="1"/>
        <v>6</v>
      </c>
    </row>
    <row r="47" spans="1:6" x14ac:dyDescent="0.25">
      <c r="A47" t="str">
        <f t="shared" si="10"/>
        <v>Andrew Morrow</v>
      </c>
      <c r="E47">
        <f t="shared" si="11"/>
        <v>6</v>
      </c>
      <c r="F47">
        <f t="shared" si="1"/>
        <v>0</v>
      </c>
    </row>
    <row r="48" spans="1:6" x14ac:dyDescent="0.25">
      <c r="A48" t="str">
        <f t="shared" si="10"/>
        <v>Andrew Morrow</v>
      </c>
      <c r="B48" t="s">
        <v>36</v>
      </c>
      <c r="E48">
        <v>42</v>
      </c>
      <c r="F48">
        <f t="shared" si="1"/>
        <v>0</v>
      </c>
    </row>
    <row r="49" spans="1:6" x14ac:dyDescent="0.25">
      <c r="A49" t="str">
        <f t="shared" si="10"/>
        <v>Andrew Morrow</v>
      </c>
      <c r="E49">
        <f t="shared" ref="E49:E51" si="12">E48</f>
        <v>42</v>
      </c>
      <c r="F49">
        <f t="shared" si="1"/>
        <v>0</v>
      </c>
    </row>
    <row r="50" spans="1:6" x14ac:dyDescent="0.25">
      <c r="A50" t="str">
        <f t="shared" si="10"/>
        <v>Andrew Morrow</v>
      </c>
      <c r="C50">
        <v>1</v>
      </c>
      <c r="D50" t="s">
        <v>35</v>
      </c>
      <c r="E50">
        <f t="shared" si="12"/>
        <v>42</v>
      </c>
      <c r="F50">
        <f t="shared" si="1"/>
        <v>42</v>
      </c>
    </row>
    <row r="51" spans="1:6" x14ac:dyDescent="0.25">
      <c r="A51" t="str">
        <f t="shared" si="10"/>
        <v>Andrew Morrow</v>
      </c>
      <c r="E51">
        <f t="shared" si="12"/>
        <v>42</v>
      </c>
      <c r="F51">
        <f t="shared" si="1"/>
        <v>0</v>
      </c>
    </row>
    <row r="52" spans="1:6" x14ac:dyDescent="0.25">
      <c r="A52" t="str">
        <f t="shared" si="10"/>
        <v>Andrew Morrow</v>
      </c>
      <c r="B52" t="s">
        <v>37</v>
      </c>
      <c r="E52">
        <v>595</v>
      </c>
      <c r="F52">
        <f t="shared" si="1"/>
        <v>0</v>
      </c>
    </row>
    <row r="53" spans="1:6" x14ac:dyDescent="0.25">
      <c r="A53" t="str">
        <f t="shared" si="10"/>
        <v>Andrew Morrow</v>
      </c>
      <c r="E53">
        <f t="shared" ref="E53:E56" si="13">E52</f>
        <v>595</v>
      </c>
      <c r="F53">
        <f t="shared" si="1"/>
        <v>0</v>
      </c>
    </row>
    <row r="54" spans="1:6" x14ac:dyDescent="0.25">
      <c r="A54" t="str">
        <f t="shared" si="10"/>
        <v>Andrew Morrow</v>
      </c>
      <c r="C54">
        <v>0.752</v>
      </c>
      <c r="D54" t="s">
        <v>35</v>
      </c>
      <c r="E54">
        <f t="shared" si="13"/>
        <v>595</v>
      </c>
      <c r="F54">
        <f t="shared" si="1"/>
        <v>447.44</v>
      </c>
    </row>
    <row r="55" spans="1:6" x14ac:dyDescent="0.25">
      <c r="A55" t="str">
        <f t="shared" si="10"/>
        <v>Andrew Morrow</v>
      </c>
      <c r="C55">
        <v>8.9999999999999993E-3</v>
      </c>
      <c r="D55" t="s">
        <v>38</v>
      </c>
      <c r="E55">
        <f t="shared" si="13"/>
        <v>595</v>
      </c>
      <c r="F55">
        <f t="shared" si="1"/>
        <v>5.3549999999999995</v>
      </c>
    </row>
    <row r="56" spans="1:6" x14ac:dyDescent="0.25">
      <c r="A56" t="str">
        <f t="shared" si="10"/>
        <v>Andrew Morrow</v>
      </c>
      <c r="E56">
        <f t="shared" si="13"/>
        <v>595</v>
      </c>
      <c r="F56">
        <f t="shared" si="1"/>
        <v>0</v>
      </c>
    </row>
    <row r="57" spans="1:6" x14ac:dyDescent="0.25">
      <c r="A57" t="str">
        <f t="shared" si="10"/>
        <v>Andrew Morrow</v>
      </c>
      <c r="B57" t="s">
        <v>39</v>
      </c>
      <c r="E57">
        <v>12</v>
      </c>
      <c r="F57">
        <f t="shared" si="1"/>
        <v>0</v>
      </c>
    </row>
    <row r="58" spans="1:6" x14ac:dyDescent="0.25">
      <c r="A58" t="str">
        <f t="shared" si="10"/>
        <v>Andrew Morrow</v>
      </c>
      <c r="E58">
        <f t="shared" ref="E58:E60" si="14">E57</f>
        <v>12</v>
      </c>
      <c r="F58">
        <f t="shared" si="1"/>
        <v>0</v>
      </c>
    </row>
    <row r="59" spans="1:6" x14ac:dyDescent="0.25">
      <c r="A59" t="str">
        <f t="shared" si="10"/>
        <v>Andrew Morrow</v>
      </c>
      <c r="C59">
        <v>1</v>
      </c>
      <c r="D59" t="s">
        <v>40</v>
      </c>
      <c r="E59">
        <f t="shared" si="14"/>
        <v>12</v>
      </c>
      <c r="F59">
        <f t="shared" si="1"/>
        <v>12</v>
      </c>
    </row>
    <row r="60" spans="1:6" x14ac:dyDescent="0.25">
      <c r="A60" t="str">
        <f t="shared" si="10"/>
        <v>Andrew Morrow</v>
      </c>
      <c r="E60">
        <f t="shared" si="14"/>
        <v>12</v>
      </c>
      <c r="F60">
        <f t="shared" si="1"/>
        <v>0</v>
      </c>
    </row>
    <row r="61" spans="1:6" x14ac:dyDescent="0.25">
      <c r="A61" t="str">
        <f t="shared" si="10"/>
        <v>Andrew Morrow</v>
      </c>
      <c r="B61" t="s">
        <v>41</v>
      </c>
      <c r="E61">
        <v>8</v>
      </c>
      <c r="F61">
        <f t="shared" si="1"/>
        <v>0</v>
      </c>
    </row>
    <row r="62" spans="1:6" x14ac:dyDescent="0.25">
      <c r="A62" t="str">
        <f t="shared" si="10"/>
        <v>Andrew Morrow</v>
      </c>
      <c r="E62">
        <f t="shared" ref="E62:E64" si="15">E61</f>
        <v>8</v>
      </c>
      <c r="F62">
        <f t="shared" si="1"/>
        <v>0</v>
      </c>
    </row>
    <row r="63" spans="1:6" x14ac:dyDescent="0.25">
      <c r="A63" t="str">
        <f t="shared" si="10"/>
        <v>Andrew Morrow</v>
      </c>
      <c r="C63">
        <v>1</v>
      </c>
      <c r="D63" t="s">
        <v>40</v>
      </c>
      <c r="E63">
        <f t="shared" si="15"/>
        <v>8</v>
      </c>
      <c r="F63">
        <f t="shared" si="1"/>
        <v>8</v>
      </c>
    </row>
    <row r="64" spans="1:6" x14ac:dyDescent="0.25">
      <c r="A64" t="str">
        <f t="shared" si="10"/>
        <v>Andrew Morrow</v>
      </c>
      <c r="E64">
        <f t="shared" si="15"/>
        <v>8</v>
      </c>
      <c r="F64">
        <f t="shared" si="1"/>
        <v>0</v>
      </c>
    </row>
    <row r="65" spans="1:6" x14ac:dyDescent="0.25">
      <c r="A65" t="str">
        <f t="shared" si="10"/>
        <v>Andrew Morrow</v>
      </c>
      <c r="B65" t="s">
        <v>42</v>
      </c>
      <c r="E65">
        <v>10</v>
      </c>
      <c r="F65">
        <f t="shared" si="1"/>
        <v>0</v>
      </c>
    </row>
    <row r="66" spans="1:6" x14ac:dyDescent="0.25">
      <c r="A66" t="str">
        <f t="shared" si="10"/>
        <v>Andrew Morrow</v>
      </c>
      <c r="E66">
        <f t="shared" ref="E66:E68" si="16">E65</f>
        <v>10</v>
      </c>
      <c r="F66">
        <f t="shared" si="1"/>
        <v>0</v>
      </c>
    </row>
    <row r="67" spans="1:6" x14ac:dyDescent="0.25">
      <c r="A67" t="str">
        <f t="shared" si="10"/>
        <v>Andrew Morrow</v>
      </c>
      <c r="C67">
        <v>1</v>
      </c>
      <c r="D67" t="s">
        <v>43</v>
      </c>
      <c r="E67">
        <f t="shared" si="16"/>
        <v>10</v>
      </c>
      <c r="F67">
        <f t="shared" ref="F67:F130" si="17">E67*C67</f>
        <v>10</v>
      </c>
    </row>
    <row r="68" spans="1:6" x14ac:dyDescent="0.25">
      <c r="A68" t="str">
        <f t="shared" si="10"/>
        <v>Andrew Morrow</v>
      </c>
      <c r="E68">
        <f t="shared" si="16"/>
        <v>10</v>
      </c>
      <c r="F68">
        <f t="shared" si="17"/>
        <v>0</v>
      </c>
    </row>
    <row r="69" spans="1:6" x14ac:dyDescent="0.25">
      <c r="A69" t="str">
        <f t="shared" si="10"/>
        <v>Andrew Morrow</v>
      </c>
      <c r="B69" t="s">
        <v>44</v>
      </c>
      <c r="E69">
        <v>11</v>
      </c>
      <c r="F69">
        <f t="shared" si="17"/>
        <v>0</v>
      </c>
    </row>
    <row r="70" spans="1:6" x14ac:dyDescent="0.25">
      <c r="A70" t="str">
        <f t="shared" si="10"/>
        <v>Andrew Morrow</v>
      </c>
      <c r="E70">
        <f t="shared" ref="E70:E72" si="18">E69</f>
        <v>11</v>
      </c>
      <c r="F70">
        <f t="shared" si="17"/>
        <v>0</v>
      </c>
    </row>
    <row r="71" spans="1:6" x14ac:dyDescent="0.25">
      <c r="A71" t="str">
        <f t="shared" si="10"/>
        <v>Andrew Morrow</v>
      </c>
      <c r="C71">
        <v>1</v>
      </c>
      <c r="D71" t="s">
        <v>43</v>
      </c>
      <c r="E71">
        <f t="shared" si="18"/>
        <v>11</v>
      </c>
      <c r="F71">
        <f t="shared" si="17"/>
        <v>11</v>
      </c>
    </row>
    <row r="72" spans="1:6" x14ac:dyDescent="0.25">
      <c r="A72" t="str">
        <f t="shared" si="10"/>
        <v>Andrew Morrow</v>
      </c>
      <c r="E72">
        <f t="shared" si="18"/>
        <v>11</v>
      </c>
      <c r="F72">
        <f t="shared" si="17"/>
        <v>0</v>
      </c>
    </row>
    <row r="73" spans="1:6" x14ac:dyDescent="0.25">
      <c r="A73" t="str">
        <f t="shared" si="10"/>
        <v>Andrew Morrow</v>
      </c>
      <c r="B73" t="s">
        <v>45</v>
      </c>
      <c r="E73">
        <v>8</v>
      </c>
      <c r="F73">
        <f t="shared" si="17"/>
        <v>0</v>
      </c>
    </row>
    <row r="74" spans="1:6" x14ac:dyDescent="0.25">
      <c r="A74" t="str">
        <f t="shared" si="10"/>
        <v>Andrew Morrow</v>
      </c>
      <c r="E74">
        <f t="shared" ref="E74:E76" si="19">E73</f>
        <v>8</v>
      </c>
      <c r="F74">
        <f t="shared" si="17"/>
        <v>0</v>
      </c>
    </row>
    <row r="75" spans="1:6" x14ac:dyDescent="0.25">
      <c r="A75" t="str">
        <f t="shared" si="10"/>
        <v>Andrew Morrow</v>
      </c>
      <c r="C75">
        <v>1</v>
      </c>
      <c r="D75" t="s">
        <v>46</v>
      </c>
      <c r="E75">
        <f t="shared" si="19"/>
        <v>8</v>
      </c>
      <c r="F75">
        <f t="shared" si="17"/>
        <v>8</v>
      </c>
    </row>
    <row r="76" spans="1:6" x14ac:dyDescent="0.25">
      <c r="A76" t="str">
        <f t="shared" si="10"/>
        <v>Andrew Morrow</v>
      </c>
      <c r="E76">
        <f t="shared" si="19"/>
        <v>8</v>
      </c>
      <c r="F76">
        <f t="shared" si="17"/>
        <v>0</v>
      </c>
    </row>
    <row r="77" spans="1:6" x14ac:dyDescent="0.25">
      <c r="A77" t="str">
        <f t="shared" si="10"/>
        <v>Andrew Morrow</v>
      </c>
      <c r="B77" t="s">
        <v>47</v>
      </c>
      <c r="E77">
        <v>27</v>
      </c>
      <c r="F77">
        <f t="shared" si="17"/>
        <v>0</v>
      </c>
    </row>
    <row r="78" spans="1:6" x14ac:dyDescent="0.25">
      <c r="A78" t="str">
        <f t="shared" si="10"/>
        <v>Andrew Morrow</v>
      </c>
      <c r="E78">
        <f t="shared" ref="E78:E82" si="20">E77</f>
        <v>27</v>
      </c>
      <c r="F78">
        <f t="shared" si="17"/>
        <v>0</v>
      </c>
    </row>
    <row r="79" spans="1:6" x14ac:dyDescent="0.25">
      <c r="A79" t="str">
        <f t="shared" si="10"/>
        <v>Andrew Morrow</v>
      </c>
      <c r="C79">
        <v>0.92200000000000004</v>
      </c>
      <c r="D79" t="s">
        <v>46</v>
      </c>
      <c r="E79">
        <f t="shared" si="20"/>
        <v>27</v>
      </c>
      <c r="F79">
        <f t="shared" si="17"/>
        <v>24.894000000000002</v>
      </c>
    </row>
    <row r="80" spans="1:6" x14ac:dyDescent="0.25">
      <c r="A80" t="str">
        <f t="shared" si="10"/>
        <v>Andrew Morrow</v>
      </c>
      <c r="C80">
        <v>3.7999999999999999E-2</v>
      </c>
      <c r="D80" t="s">
        <v>48</v>
      </c>
      <c r="E80">
        <f t="shared" si="20"/>
        <v>27</v>
      </c>
      <c r="F80">
        <f t="shared" si="17"/>
        <v>1.026</v>
      </c>
    </row>
    <row r="81" spans="1:6" x14ac:dyDescent="0.25">
      <c r="A81" t="str">
        <f t="shared" si="10"/>
        <v>Andrew Morrow</v>
      </c>
      <c r="C81">
        <v>3.7999999999999999E-2</v>
      </c>
      <c r="D81" t="s">
        <v>49</v>
      </c>
      <c r="E81">
        <f t="shared" si="20"/>
        <v>27</v>
      </c>
      <c r="F81">
        <f t="shared" si="17"/>
        <v>1.026</v>
      </c>
    </row>
    <row r="82" spans="1:6" x14ac:dyDescent="0.25">
      <c r="A82" t="str">
        <f t="shared" si="10"/>
        <v>Andrew Morrow</v>
      </c>
      <c r="E82">
        <f t="shared" si="20"/>
        <v>27</v>
      </c>
      <c r="F82">
        <f t="shared" si="17"/>
        <v>0</v>
      </c>
    </row>
    <row r="83" spans="1:6" x14ac:dyDescent="0.25">
      <c r="A83" t="str">
        <f t="shared" si="10"/>
        <v>Andrew Morrow</v>
      </c>
      <c r="B83" t="s">
        <v>50</v>
      </c>
      <c r="E83">
        <v>329</v>
      </c>
      <c r="F83">
        <f t="shared" si="17"/>
        <v>0</v>
      </c>
    </row>
    <row r="84" spans="1:6" x14ac:dyDescent="0.25">
      <c r="A84" t="str">
        <f t="shared" si="10"/>
        <v>Andrew Morrow</v>
      </c>
      <c r="E84">
        <f t="shared" ref="E84:E87" si="21">E83</f>
        <v>329</v>
      </c>
      <c r="F84">
        <f t="shared" si="17"/>
        <v>0</v>
      </c>
    </row>
    <row r="85" spans="1:6" x14ac:dyDescent="0.25">
      <c r="A85" t="str">
        <f t="shared" si="10"/>
        <v>Andrew Morrow</v>
      </c>
      <c r="C85">
        <v>0.83199999999999996</v>
      </c>
      <c r="D85" t="s">
        <v>35</v>
      </c>
      <c r="E85">
        <f t="shared" si="21"/>
        <v>329</v>
      </c>
      <c r="F85">
        <f t="shared" si="17"/>
        <v>273.72800000000001</v>
      </c>
    </row>
    <row r="86" spans="1:6" x14ac:dyDescent="0.25">
      <c r="A86" t="str">
        <f t="shared" si="10"/>
        <v>Andrew Morrow</v>
      </c>
      <c r="C86">
        <v>4.0000000000000001E-3</v>
      </c>
      <c r="D86" t="s">
        <v>38</v>
      </c>
      <c r="E86">
        <f t="shared" si="21"/>
        <v>329</v>
      </c>
      <c r="F86">
        <f t="shared" si="17"/>
        <v>1.3160000000000001</v>
      </c>
    </row>
    <row r="87" spans="1:6" x14ac:dyDescent="0.25">
      <c r="A87" t="s">
        <v>446</v>
      </c>
      <c r="E87">
        <f t="shared" si="21"/>
        <v>329</v>
      </c>
      <c r="F87">
        <f t="shared" si="17"/>
        <v>0</v>
      </c>
    </row>
    <row r="88" spans="1:6" x14ac:dyDescent="0.25">
      <c r="A88" t="str">
        <f t="shared" ref="A88:A119" si="22">A87</f>
        <v>Andy Schwerin</v>
      </c>
      <c r="B88" t="s">
        <v>53</v>
      </c>
      <c r="E88">
        <v>1575</v>
      </c>
      <c r="F88">
        <f t="shared" si="17"/>
        <v>0</v>
      </c>
    </row>
    <row r="89" spans="1:6" x14ac:dyDescent="0.25">
      <c r="A89" t="str">
        <f t="shared" si="22"/>
        <v>Andy Schwerin</v>
      </c>
      <c r="E89">
        <f t="shared" ref="E89:E92" si="23">E88</f>
        <v>1575</v>
      </c>
      <c r="F89">
        <f t="shared" si="17"/>
        <v>0</v>
      </c>
    </row>
    <row r="90" spans="1:6" x14ac:dyDescent="0.25">
      <c r="A90" t="str">
        <f t="shared" si="22"/>
        <v>Andy Schwerin</v>
      </c>
      <c r="C90">
        <v>0.14199999999999999</v>
      </c>
      <c r="D90" t="s">
        <v>16</v>
      </c>
      <c r="E90">
        <f t="shared" si="23"/>
        <v>1575</v>
      </c>
      <c r="F90">
        <f t="shared" si="17"/>
        <v>223.64999999999998</v>
      </c>
    </row>
    <row r="91" spans="1:6" x14ac:dyDescent="0.25">
      <c r="A91" t="str">
        <f t="shared" si="22"/>
        <v>Andy Schwerin</v>
      </c>
      <c r="C91">
        <v>0.85699999999999998</v>
      </c>
      <c r="D91" t="s">
        <v>22</v>
      </c>
      <c r="E91">
        <f t="shared" si="23"/>
        <v>1575</v>
      </c>
      <c r="F91">
        <f t="shared" si="17"/>
        <v>1349.7749999999999</v>
      </c>
    </row>
    <row r="92" spans="1:6" x14ac:dyDescent="0.25">
      <c r="A92" t="str">
        <f t="shared" si="22"/>
        <v>Andy Schwerin</v>
      </c>
      <c r="E92">
        <f t="shared" si="23"/>
        <v>1575</v>
      </c>
      <c r="F92">
        <f t="shared" si="17"/>
        <v>0</v>
      </c>
    </row>
    <row r="93" spans="1:6" x14ac:dyDescent="0.25">
      <c r="A93" t="str">
        <f t="shared" si="22"/>
        <v>Andy Schwerin</v>
      </c>
      <c r="B93" t="s">
        <v>54</v>
      </c>
      <c r="E93">
        <v>2</v>
      </c>
      <c r="F93">
        <f t="shared" si="17"/>
        <v>0</v>
      </c>
    </row>
    <row r="94" spans="1:6" x14ac:dyDescent="0.25">
      <c r="A94" t="str">
        <f t="shared" si="22"/>
        <v>Andy Schwerin</v>
      </c>
      <c r="E94">
        <f t="shared" ref="E94:E96" si="24">E93</f>
        <v>2</v>
      </c>
      <c r="F94">
        <f t="shared" si="17"/>
        <v>0</v>
      </c>
    </row>
    <row r="95" spans="1:6" x14ac:dyDescent="0.25">
      <c r="A95" t="str">
        <f t="shared" si="22"/>
        <v>Andy Schwerin</v>
      </c>
      <c r="C95">
        <v>1</v>
      </c>
      <c r="D95" t="s">
        <v>26</v>
      </c>
      <c r="E95">
        <f t="shared" si="24"/>
        <v>2</v>
      </c>
      <c r="F95">
        <f t="shared" si="17"/>
        <v>2</v>
      </c>
    </row>
    <row r="96" spans="1:6" x14ac:dyDescent="0.25">
      <c r="A96" t="str">
        <f t="shared" si="22"/>
        <v>Andy Schwerin</v>
      </c>
      <c r="E96">
        <f t="shared" si="24"/>
        <v>2</v>
      </c>
      <c r="F96">
        <f t="shared" si="17"/>
        <v>0</v>
      </c>
    </row>
    <row r="97" spans="1:6" x14ac:dyDescent="0.25">
      <c r="A97" t="str">
        <f t="shared" si="22"/>
        <v>Andy Schwerin</v>
      </c>
      <c r="B97" t="s">
        <v>55</v>
      </c>
      <c r="E97">
        <v>11</v>
      </c>
      <c r="F97">
        <f t="shared" si="17"/>
        <v>0</v>
      </c>
    </row>
    <row r="98" spans="1:6" x14ac:dyDescent="0.25">
      <c r="A98" t="str">
        <f t="shared" si="22"/>
        <v>Andy Schwerin</v>
      </c>
      <c r="E98">
        <f t="shared" ref="E98:E100" si="25">E97</f>
        <v>11</v>
      </c>
      <c r="F98">
        <f t="shared" si="17"/>
        <v>0</v>
      </c>
    </row>
    <row r="99" spans="1:6" x14ac:dyDescent="0.25">
      <c r="A99" t="str">
        <f t="shared" si="22"/>
        <v>Andy Schwerin</v>
      </c>
      <c r="C99">
        <v>1</v>
      </c>
      <c r="D99" t="s">
        <v>35</v>
      </c>
      <c r="E99">
        <f t="shared" si="25"/>
        <v>11</v>
      </c>
      <c r="F99">
        <f t="shared" si="17"/>
        <v>11</v>
      </c>
    </row>
    <row r="100" spans="1:6" x14ac:dyDescent="0.25">
      <c r="A100" t="str">
        <f t="shared" si="22"/>
        <v>Andy Schwerin</v>
      </c>
      <c r="E100">
        <f t="shared" si="25"/>
        <v>11</v>
      </c>
      <c r="F100">
        <f t="shared" si="17"/>
        <v>0</v>
      </c>
    </row>
    <row r="101" spans="1:6" x14ac:dyDescent="0.25">
      <c r="A101" t="str">
        <f t="shared" si="22"/>
        <v>Andy Schwerin</v>
      </c>
      <c r="B101" t="s">
        <v>56</v>
      </c>
      <c r="E101">
        <v>52</v>
      </c>
      <c r="F101">
        <f t="shared" si="17"/>
        <v>0</v>
      </c>
    </row>
    <row r="102" spans="1:6" x14ac:dyDescent="0.25">
      <c r="A102" t="str">
        <f t="shared" si="22"/>
        <v>Andy Schwerin</v>
      </c>
      <c r="E102">
        <f t="shared" ref="E102:E107" si="26">E101</f>
        <v>52</v>
      </c>
      <c r="F102">
        <f t="shared" si="17"/>
        <v>0</v>
      </c>
    </row>
    <row r="103" spans="1:6" x14ac:dyDescent="0.25">
      <c r="A103" t="str">
        <f t="shared" si="22"/>
        <v>Andy Schwerin</v>
      </c>
      <c r="C103">
        <v>0.45400000000000001</v>
      </c>
      <c r="D103" t="s">
        <v>57</v>
      </c>
      <c r="E103">
        <f t="shared" si="26"/>
        <v>52</v>
      </c>
      <c r="F103">
        <f t="shared" si="17"/>
        <v>23.608000000000001</v>
      </c>
    </row>
    <row r="104" spans="1:6" x14ac:dyDescent="0.25">
      <c r="A104" t="str">
        <f t="shared" si="22"/>
        <v>Andy Schwerin</v>
      </c>
      <c r="C104">
        <v>0.13300000000000001</v>
      </c>
      <c r="D104" t="s">
        <v>58</v>
      </c>
      <c r="E104">
        <f t="shared" si="26"/>
        <v>52</v>
      </c>
      <c r="F104">
        <f t="shared" si="17"/>
        <v>6.9160000000000004</v>
      </c>
    </row>
    <row r="105" spans="1:6" x14ac:dyDescent="0.25">
      <c r="A105" t="str">
        <f t="shared" si="22"/>
        <v>Andy Schwerin</v>
      </c>
      <c r="C105">
        <v>0.11</v>
      </c>
      <c r="D105" t="s">
        <v>59</v>
      </c>
      <c r="E105">
        <f t="shared" si="26"/>
        <v>52</v>
      </c>
      <c r="F105">
        <f t="shared" si="17"/>
        <v>5.72</v>
      </c>
    </row>
    <row r="106" spans="1:6" x14ac:dyDescent="0.25">
      <c r="A106" t="str">
        <f t="shared" si="22"/>
        <v>Andy Schwerin</v>
      </c>
      <c r="C106">
        <v>0.30099999999999999</v>
      </c>
      <c r="D106" t="s">
        <v>38</v>
      </c>
      <c r="E106">
        <f t="shared" si="26"/>
        <v>52</v>
      </c>
      <c r="F106">
        <f t="shared" si="17"/>
        <v>15.651999999999999</v>
      </c>
    </row>
    <row r="107" spans="1:6" x14ac:dyDescent="0.25">
      <c r="A107" t="str">
        <f t="shared" si="22"/>
        <v>Andy Schwerin</v>
      </c>
      <c r="E107">
        <f t="shared" si="26"/>
        <v>52</v>
      </c>
      <c r="F107">
        <f t="shared" si="17"/>
        <v>0</v>
      </c>
    </row>
    <row r="108" spans="1:6" x14ac:dyDescent="0.25">
      <c r="A108" t="str">
        <f t="shared" si="22"/>
        <v>Andy Schwerin</v>
      </c>
      <c r="B108" t="s">
        <v>60</v>
      </c>
      <c r="E108">
        <v>279</v>
      </c>
      <c r="F108">
        <f t="shared" si="17"/>
        <v>0</v>
      </c>
    </row>
    <row r="109" spans="1:6" x14ac:dyDescent="0.25">
      <c r="A109" t="str">
        <f t="shared" si="22"/>
        <v>Andy Schwerin</v>
      </c>
      <c r="E109">
        <f t="shared" ref="E109:E112" si="27">E108</f>
        <v>279</v>
      </c>
      <c r="F109">
        <f t="shared" si="17"/>
        <v>0</v>
      </c>
    </row>
    <row r="110" spans="1:6" x14ac:dyDescent="0.25">
      <c r="A110" t="str">
        <f t="shared" si="22"/>
        <v>Andy Schwerin</v>
      </c>
      <c r="C110">
        <v>0.98</v>
      </c>
      <c r="D110" t="s">
        <v>40</v>
      </c>
      <c r="E110">
        <f t="shared" si="27"/>
        <v>279</v>
      </c>
      <c r="F110">
        <f t="shared" si="17"/>
        <v>273.42</v>
      </c>
    </row>
    <row r="111" spans="1:6" x14ac:dyDescent="0.25">
      <c r="A111" t="str">
        <f t="shared" si="22"/>
        <v>Andy Schwerin</v>
      </c>
      <c r="C111">
        <v>8.9999999999999993E-3</v>
      </c>
      <c r="D111" t="s">
        <v>26</v>
      </c>
      <c r="E111">
        <f t="shared" si="27"/>
        <v>279</v>
      </c>
      <c r="F111">
        <f t="shared" si="17"/>
        <v>2.5109999999999997</v>
      </c>
    </row>
    <row r="112" spans="1:6" x14ac:dyDescent="0.25">
      <c r="A112" t="str">
        <f t="shared" si="22"/>
        <v>Andy Schwerin</v>
      </c>
      <c r="E112">
        <f t="shared" si="27"/>
        <v>279</v>
      </c>
      <c r="F112">
        <f t="shared" si="17"/>
        <v>0</v>
      </c>
    </row>
    <row r="113" spans="1:6" x14ac:dyDescent="0.25">
      <c r="A113" t="str">
        <f t="shared" si="22"/>
        <v>Andy Schwerin</v>
      </c>
      <c r="B113" t="s">
        <v>61</v>
      </c>
      <c r="E113">
        <v>452</v>
      </c>
      <c r="F113">
        <f t="shared" si="17"/>
        <v>0</v>
      </c>
    </row>
    <row r="114" spans="1:6" x14ac:dyDescent="0.25">
      <c r="A114" t="str">
        <f t="shared" si="22"/>
        <v>Andy Schwerin</v>
      </c>
      <c r="E114">
        <f t="shared" ref="E114:E134" si="28">E113</f>
        <v>452</v>
      </c>
      <c r="F114">
        <f t="shared" si="17"/>
        <v>0</v>
      </c>
    </row>
    <row r="115" spans="1:6" x14ac:dyDescent="0.25">
      <c r="A115" t="str">
        <f t="shared" si="22"/>
        <v>Andy Schwerin</v>
      </c>
      <c r="C115">
        <v>6.0000000000000001E-3</v>
      </c>
      <c r="D115" t="s">
        <v>62</v>
      </c>
      <c r="E115">
        <f t="shared" si="28"/>
        <v>452</v>
      </c>
      <c r="F115">
        <f t="shared" si="17"/>
        <v>2.7120000000000002</v>
      </c>
    </row>
    <row r="116" spans="1:6" x14ac:dyDescent="0.25">
      <c r="A116" t="str">
        <f t="shared" si="22"/>
        <v>Andy Schwerin</v>
      </c>
      <c r="C116">
        <v>6.9000000000000006E-2</v>
      </c>
      <c r="D116" t="s">
        <v>43</v>
      </c>
      <c r="E116">
        <f t="shared" si="28"/>
        <v>452</v>
      </c>
      <c r="F116">
        <f t="shared" si="17"/>
        <v>31.188000000000002</v>
      </c>
    </row>
    <row r="117" spans="1:6" x14ac:dyDescent="0.25">
      <c r="A117" t="str">
        <f t="shared" si="22"/>
        <v>Andy Schwerin</v>
      </c>
      <c r="C117">
        <v>7.8E-2</v>
      </c>
      <c r="D117" t="s">
        <v>22</v>
      </c>
      <c r="E117">
        <f t="shared" si="28"/>
        <v>452</v>
      </c>
      <c r="F117">
        <f t="shared" si="17"/>
        <v>35.256</v>
      </c>
    </row>
    <row r="118" spans="1:6" x14ac:dyDescent="0.25">
      <c r="A118" t="str">
        <f t="shared" si="22"/>
        <v>Andy Schwerin</v>
      </c>
      <c r="C118">
        <v>0.08</v>
      </c>
      <c r="D118" t="s">
        <v>23</v>
      </c>
      <c r="E118">
        <f t="shared" si="28"/>
        <v>452</v>
      </c>
      <c r="F118">
        <f t="shared" si="17"/>
        <v>36.160000000000004</v>
      </c>
    </row>
    <row r="119" spans="1:6" x14ac:dyDescent="0.25">
      <c r="A119" t="str">
        <f t="shared" si="22"/>
        <v>Andy Schwerin</v>
      </c>
      <c r="C119">
        <v>1.7999999999999999E-2</v>
      </c>
      <c r="D119" t="s">
        <v>63</v>
      </c>
      <c r="E119">
        <f t="shared" si="28"/>
        <v>452</v>
      </c>
      <c r="F119">
        <f t="shared" si="17"/>
        <v>8.1359999999999992</v>
      </c>
    </row>
    <row r="120" spans="1:6" x14ac:dyDescent="0.25">
      <c r="A120" t="str">
        <f t="shared" ref="A120:A156" si="29">A119</f>
        <v>Andy Schwerin</v>
      </c>
      <c r="C120">
        <v>5.8999999999999997E-2</v>
      </c>
      <c r="D120" t="s">
        <v>64</v>
      </c>
      <c r="E120">
        <f t="shared" si="28"/>
        <v>452</v>
      </c>
      <c r="F120">
        <f t="shared" si="17"/>
        <v>26.667999999999999</v>
      </c>
    </row>
    <row r="121" spans="1:6" x14ac:dyDescent="0.25">
      <c r="A121" t="str">
        <f t="shared" si="29"/>
        <v>Andy Schwerin</v>
      </c>
      <c r="C121">
        <v>5.1999999999999998E-2</v>
      </c>
      <c r="D121" t="s">
        <v>65</v>
      </c>
      <c r="E121">
        <f t="shared" si="28"/>
        <v>452</v>
      </c>
      <c r="F121">
        <f t="shared" si="17"/>
        <v>23.503999999999998</v>
      </c>
    </row>
    <row r="122" spans="1:6" x14ac:dyDescent="0.25">
      <c r="A122" t="str">
        <f t="shared" si="29"/>
        <v>Andy Schwerin</v>
      </c>
      <c r="C122">
        <v>1.0999999999999999E-2</v>
      </c>
      <c r="D122" t="s">
        <v>66</v>
      </c>
      <c r="E122">
        <f t="shared" si="28"/>
        <v>452</v>
      </c>
      <c r="F122">
        <f t="shared" si="17"/>
        <v>4.9719999999999995</v>
      </c>
    </row>
    <row r="123" spans="1:6" x14ac:dyDescent="0.25">
      <c r="A123" t="str">
        <f t="shared" si="29"/>
        <v>Andy Schwerin</v>
      </c>
      <c r="C123">
        <v>0.27900000000000003</v>
      </c>
      <c r="D123" t="s">
        <v>57</v>
      </c>
      <c r="E123">
        <f t="shared" si="28"/>
        <v>452</v>
      </c>
      <c r="F123">
        <f t="shared" si="17"/>
        <v>126.10800000000002</v>
      </c>
    </row>
    <row r="124" spans="1:6" x14ac:dyDescent="0.25">
      <c r="A124" t="str">
        <f t="shared" si="29"/>
        <v>Andy Schwerin</v>
      </c>
      <c r="C124">
        <v>2.1000000000000001E-2</v>
      </c>
      <c r="D124" t="s">
        <v>67</v>
      </c>
      <c r="E124">
        <f t="shared" si="28"/>
        <v>452</v>
      </c>
      <c r="F124">
        <f t="shared" si="17"/>
        <v>9.4920000000000009</v>
      </c>
    </row>
    <row r="125" spans="1:6" x14ac:dyDescent="0.25">
      <c r="A125" t="str">
        <f t="shared" si="29"/>
        <v>Andy Schwerin</v>
      </c>
      <c r="C125">
        <v>4.2999999999999997E-2</v>
      </c>
      <c r="D125" t="s">
        <v>58</v>
      </c>
      <c r="E125">
        <f t="shared" si="28"/>
        <v>452</v>
      </c>
      <c r="F125">
        <f t="shared" si="17"/>
        <v>19.436</v>
      </c>
    </row>
    <row r="126" spans="1:6" x14ac:dyDescent="0.25">
      <c r="A126" t="str">
        <f t="shared" si="29"/>
        <v>Andy Schwerin</v>
      </c>
      <c r="C126">
        <v>0.09</v>
      </c>
      <c r="D126" t="s">
        <v>49</v>
      </c>
      <c r="E126">
        <f t="shared" si="28"/>
        <v>452</v>
      </c>
      <c r="F126">
        <f t="shared" si="17"/>
        <v>40.68</v>
      </c>
    </row>
    <row r="127" spans="1:6" x14ac:dyDescent="0.25">
      <c r="A127" t="str">
        <f t="shared" si="29"/>
        <v>Andy Schwerin</v>
      </c>
      <c r="C127">
        <v>3.2000000000000001E-2</v>
      </c>
      <c r="D127" t="s">
        <v>24</v>
      </c>
      <c r="E127">
        <f t="shared" si="28"/>
        <v>452</v>
      </c>
      <c r="F127">
        <f t="shared" si="17"/>
        <v>14.464</v>
      </c>
    </row>
    <row r="128" spans="1:6" x14ac:dyDescent="0.25">
      <c r="A128" t="str">
        <f t="shared" si="29"/>
        <v>Andy Schwerin</v>
      </c>
      <c r="C128">
        <v>1.0999999999999999E-2</v>
      </c>
      <c r="D128" t="s">
        <v>59</v>
      </c>
      <c r="E128">
        <f t="shared" si="28"/>
        <v>452</v>
      </c>
      <c r="F128">
        <f t="shared" si="17"/>
        <v>4.9719999999999995</v>
      </c>
    </row>
    <row r="129" spans="1:6" x14ac:dyDescent="0.25">
      <c r="A129" t="str">
        <f t="shared" si="29"/>
        <v>Andy Schwerin</v>
      </c>
      <c r="C129">
        <v>1.2E-2</v>
      </c>
      <c r="D129" t="s">
        <v>68</v>
      </c>
      <c r="E129">
        <f t="shared" si="28"/>
        <v>452</v>
      </c>
      <c r="F129">
        <f t="shared" si="17"/>
        <v>5.4240000000000004</v>
      </c>
    </row>
    <row r="130" spans="1:6" x14ac:dyDescent="0.25">
      <c r="A130" t="str">
        <f t="shared" si="29"/>
        <v>Andy Schwerin</v>
      </c>
      <c r="C130">
        <v>5.3999999999999999E-2</v>
      </c>
      <c r="D130" t="s">
        <v>69</v>
      </c>
      <c r="E130">
        <f t="shared" si="28"/>
        <v>452</v>
      </c>
      <c r="F130">
        <f t="shared" si="17"/>
        <v>24.408000000000001</v>
      </c>
    </row>
    <row r="131" spans="1:6" x14ac:dyDescent="0.25">
      <c r="A131" t="str">
        <f t="shared" si="29"/>
        <v>Andy Schwerin</v>
      </c>
      <c r="C131">
        <v>5.3999999999999999E-2</v>
      </c>
      <c r="D131" t="s">
        <v>40</v>
      </c>
      <c r="E131">
        <f t="shared" si="28"/>
        <v>452</v>
      </c>
      <c r="F131">
        <f t="shared" ref="F131:F194" si="30">E131*C131</f>
        <v>24.408000000000001</v>
      </c>
    </row>
    <row r="132" spans="1:6" x14ac:dyDescent="0.25">
      <c r="A132" t="str">
        <f t="shared" si="29"/>
        <v>Andy Schwerin</v>
      </c>
      <c r="C132">
        <v>2.1000000000000001E-2</v>
      </c>
      <c r="D132" t="s">
        <v>38</v>
      </c>
      <c r="E132">
        <f t="shared" si="28"/>
        <v>452</v>
      </c>
      <c r="F132">
        <f t="shared" si="30"/>
        <v>9.4920000000000009</v>
      </c>
    </row>
    <row r="133" spans="1:6" x14ac:dyDescent="0.25">
      <c r="A133" t="str">
        <f t="shared" si="29"/>
        <v>Andy Schwerin</v>
      </c>
      <c r="C133">
        <v>0</v>
      </c>
      <c r="D133" t="s">
        <v>26</v>
      </c>
      <c r="E133">
        <f t="shared" si="28"/>
        <v>452</v>
      </c>
      <c r="F133">
        <f t="shared" si="30"/>
        <v>0</v>
      </c>
    </row>
    <row r="134" spans="1:6" x14ac:dyDescent="0.25">
      <c r="A134" t="str">
        <f t="shared" si="29"/>
        <v>Andy Schwerin</v>
      </c>
      <c r="E134">
        <f t="shared" si="28"/>
        <v>452</v>
      </c>
      <c r="F134">
        <f t="shared" si="30"/>
        <v>0</v>
      </c>
    </row>
    <row r="135" spans="1:6" x14ac:dyDescent="0.25">
      <c r="A135" t="str">
        <f t="shared" si="29"/>
        <v>Andy Schwerin</v>
      </c>
      <c r="B135" t="s">
        <v>70</v>
      </c>
      <c r="E135">
        <v>72</v>
      </c>
      <c r="F135">
        <f t="shared" si="30"/>
        <v>0</v>
      </c>
    </row>
    <row r="136" spans="1:6" x14ac:dyDescent="0.25">
      <c r="A136" t="str">
        <f t="shared" si="29"/>
        <v>Andy Schwerin</v>
      </c>
      <c r="E136">
        <f t="shared" ref="E136:E138" si="31">E135</f>
        <v>72</v>
      </c>
      <c r="F136">
        <f t="shared" si="30"/>
        <v>0</v>
      </c>
    </row>
    <row r="137" spans="1:6" x14ac:dyDescent="0.25">
      <c r="A137" t="str">
        <f t="shared" si="29"/>
        <v>Andy Schwerin</v>
      </c>
      <c r="C137">
        <v>1</v>
      </c>
      <c r="D137" t="s">
        <v>71</v>
      </c>
      <c r="E137">
        <f t="shared" si="31"/>
        <v>72</v>
      </c>
      <c r="F137">
        <f t="shared" si="30"/>
        <v>72</v>
      </c>
    </row>
    <row r="138" spans="1:6" x14ac:dyDescent="0.25">
      <c r="A138" t="str">
        <f t="shared" si="29"/>
        <v>Andy Schwerin</v>
      </c>
      <c r="E138">
        <f t="shared" si="31"/>
        <v>72</v>
      </c>
      <c r="F138">
        <f t="shared" si="30"/>
        <v>0</v>
      </c>
    </row>
    <row r="139" spans="1:6" x14ac:dyDescent="0.25">
      <c r="A139" t="str">
        <f t="shared" si="29"/>
        <v>Andy Schwerin</v>
      </c>
      <c r="B139" t="s">
        <v>72</v>
      </c>
      <c r="E139">
        <v>4</v>
      </c>
      <c r="F139">
        <f t="shared" si="30"/>
        <v>0</v>
      </c>
    </row>
    <row r="140" spans="1:6" x14ac:dyDescent="0.25">
      <c r="A140" t="str">
        <f t="shared" si="29"/>
        <v>Andy Schwerin</v>
      </c>
      <c r="E140">
        <f t="shared" ref="E140:E141" si="32">E139</f>
        <v>4</v>
      </c>
      <c r="F140">
        <f t="shared" si="30"/>
        <v>0</v>
      </c>
    </row>
    <row r="141" spans="1:6" x14ac:dyDescent="0.25">
      <c r="A141" t="str">
        <f t="shared" si="29"/>
        <v>Andy Schwerin</v>
      </c>
      <c r="E141">
        <f t="shared" si="32"/>
        <v>4</v>
      </c>
      <c r="F141">
        <f t="shared" si="30"/>
        <v>0</v>
      </c>
    </row>
    <row r="142" spans="1:6" x14ac:dyDescent="0.25">
      <c r="A142" t="str">
        <f t="shared" si="29"/>
        <v>Andy Schwerin</v>
      </c>
      <c r="B142" t="s">
        <v>73</v>
      </c>
      <c r="E142">
        <v>983</v>
      </c>
      <c r="F142">
        <f t="shared" si="30"/>
        <v>0</v>
      </c>
    </row>
    <row r="143" spans="1:6" x14ac:dyDescent="0.25">
      <c r="A143" t="str">
        <f t="shared" si="29"/>
        <v>Andy Schwerin</v>
      </c>
      <c r="E143">
        <f t="shared" ref="E143:E146" si="33">E142</f>
        <v>983</v>
      </c>
      <c r="F143">
        <f t="shared" si="30"/>
        <v>0</v>
      </c>
    </row>
    <row r="144" spans="1:6" x14ac:dyDescent="0.25">
      <c r="A144" t="str">
        <f t="shared" si="29"/>
        <v>Andy Schwerin</v>
      </c>
      <c r="C144">
        <v>0.98699999999999999</v>
      </c>
      <c r="D144" t="s">
        <v>38</v>
      </c>
      <c r="E144">
        <f t="shared" si="33"/>
        <v>983</v>
      </c>
      <c r="F144">
        <f t="shared" si="30"/>
        <v>970.221</v>
      </c>
    </row>
    <row r="145" spans="1:6" x14ac:dyDescent="0.25">
      <c r="A145" t="str">
        <f t="shared" si="29"/>
        <v>Andy Schwerin</v>
      </c>
      <c r="C145">
        <v>7.0000000000000001E-3</v>
      </c>
      <c r="D145" t="s">
        <v>26</v>
      </c>
      <c r="E145">
        <f t="shared" si="33"/>
        <v>983</v>
      </c>
      <c r="F145">
        <f t="shared" si="30"/>
        <v>6.8810000000000002</v>
      </c>
    </row>
    <row r="146" spans="1:6" x14ac:dyDescent="0.25">
      <c r="A146" t="str">
        <f t="shared" si="29"/>
        <v>Andy Schwerin</v>
      </c>
      <c r="E146">
        <f t="shared" si="33"/>
        <v>983</v>
      </c>
      <c r="F146">
        <f t="shared" si="30"/>
        <v>0</v>
      </c>
    </row>
    <row r="147" spans="1:6" x14ac:dyDescent="0.25">
      <c r="A147" t="str">
        <f t="shared" si="29"/>
        <v>Andy Schwerin</v>
      </c>
      <c r="B147" t="s">
        <v>74</v>
      </c>
      <c r="E147">
        <v>15</v>
      </c>
      <c r="F147">
        <f t="shared" si="30"/>
        <v>0</v>
      </c>
    </row>
    <row r="148" spans="1:6" x14ac:dyDescent="0.25">
      <c r="A148" t="str">
        <f t="shared" si="29"/>
        <v>Andy Schwerin</v>
      </c>
      <c r="E148">
        <f t="shared" ref="E148:E152" si="34">E147</f>
        <v>15</v>
      </c>
      <c r="F148">
        <f t="shared" si="30"/>
        <v>0</v>
      </c>
    </row>
    <row r="149" spans="1:6" x14ac:dyDescent="0.25">
      <c r="A149" t="str">
        <f t="shared" si="29"/>
        <v>Andy Schwerin</v>
      </c>
      <c r="C149">
        <v>0.32700000000000001</v>
      </c>
      <c r="D149" t="s">
        <v>75</v>
      </c>
      <c r="E149">
        <f t="shared" si="34"/>
        <v>15</v>
      </c>
      <c r="F149">
        <f t="shared" si="30"/>
        <v>4.9050000000000002</v>
      </c>
    </row>
    <row r="150" spans="1:6" x14ac:dyDescent="0.25">
      <c r="A150" t="str">
        <f t="shared" si="29"/>
        <v>Andy Schwerin</v>
      </c>
      <c r="C150">
        <v>0.49399999999999999</v>
      </c>
      <c r="D150" t="s">
        <v>65</v>
      </c>
      <c r="E150">
        <f t="shared" si="34"/>
        <v>15</v>
      </c>
      <c r="F150">
        <f t="shared" si="30"/>
        <v>7.41</v>
      </c>
    </row>
    <row r="151" spans="1:6" x14ac:dyDescent="0.25">
      <c r="A151" t="str">
        <f t="shared" si="29"/>
        <v>Andy Schwerin</v>
      </c>
      <c r="C151">
        <v>0.17799999999999999</v>
      </c>
      <c r="D151" t="s">
        <v>49</v>
      </c>
      <c r="E151">
        <f t="shared" si="34"/>
        <v>15</v>
      </c>
      <c r="F151">
        <f t="shared" si="30"/>
        <v>2.67</v>
      </c>
    </row>
    <row r="152" spans="1:6" x14ac:dyDescent="0.25">
      <c r="A152" t="str">
        <f t="shared" si="29"/>
        <v>Andy Schwerin</v>
      </c>
      <c r="E152">
        <f t="shared" si="34"/>
        <v>15</v>
      </c>
      <c r="F152">
        <f t="shared" si="30"/>
        <v>0</v>
      </c>
    </row>
    <row r="153" spans="1:6" x14ac:dyDescent="0.25">
      <c r="A153" t="str">
        <f t="shared" si="29"/>
        <v>Andy Schwerin</v>
      </c>
      <c r="B153" t="s">
        <v>76</v>
      </c>
      <c r="E153">
        <v>18</v>
      </c>
      <c r="F153">
        <f t="shared" si="30"/>
        <v>0</v>
      </c>
    </row>
    <row r="154" spans="1:6" x14ac:dyDescent="0.25">
      <c r="A154" t="str">
        <f t="shared" si="29"/>
        <v>Andy Schwerin</v>
      </c>
      <c r="E154">
        <f t="shared" ref="E154:E157" si="35">E153</f>
        <v>18</v>
      </c>
      <c r="F154">
        <f t="shared" si="30"/>
        <v>0</v>
      </c>
    </row>
    <row r="155" spans="1:6" x14ac:dyDescent="0.25">
      <c r="A155" t="str">
        <f t="shared" si="29"/>
        <v>Andy Schwerin</v>
      </c>
      <c r="C155">
        <v>0.88600000000000001</v>
      </c>
      <c r="D155" t="s">
        <v>23</v>
      </c>
      <c r="E155">
        <f t="shared" si="35"/>
        <v>18</v>
      </c>
      <c r="F155">
        <f t="shared" si="30"/>
        <v>15.948</v>
      </c>
    </row>
    <row r="156" spans="1:6" x14ac:dyDescent="0.25">
      <c r="A156" t="str">
        <f t="shared" si="29"/>
        <v>Andy Schwerin</v>
      </c>
      <c r="C156">
        <v>0.113</v>
      </c>
      <c r="D156" t="s">
        <v>65</v>
      </c>
      <c r="E156">
        <f t="shared" si="35"/>
        <v>18</v>
      </c>
      <c r="F156">
        <f t="shared" si="30"/>
        <v>2.0340000000000003</v>
      </c>
    </row>
    <row r="157" spans="1:6" x14ac:dyDescent="0.25">
      <c r="A157" t="s">
        <v>447</v>
      </c>
      <c r="E157">
        <f t="shared" si="35"/>
        <v>18</v>
      </c>
      <c r="F157">
        <f t="shared" si="30"/>
        <v>0</v>
      </c>
    </row>
    <row r="158" spans="1:6" x14ac:dyDescent="0.25">
      <c r="A158" t="str">
        <f t="shared" ref="A158:A160" si="36">A157</f>
        <v>Anil Kumar</v>
      </c>
      <c r="B158" t="s">
        <v>79</v>
      </c>
      <c r="E158">
        <v>4</v>
      </c>
      <c r="F158">
        <f t="shared" si="30"/>
        <v>0</v>
      </c>
    </row>
    <row r="159" spans="1:6" x14ac:dyDescent="0.25">
      <c r="A159" t="str">
        <f t="shared" si="36"/>
        <v>Anil Kumar</v>
      </c>
      <c r="E159">
        <f t="shared" ref="E159:E161" si="37">E158</f>
        <v>4</v>
      </c>
      <c r="F159">
        <f t="shared" si="30"/>
        <v>0</v>
      </c>
    </row>
    <row r="160" spans="1:6" x14ac:dyDescent="0.25">
      <c r="A160" t="str">
        <f t="shared" si="36"/>
        <v>Anil Kumar</v>
      </c>
      <c r="C160">
        <v>1</v>
      </c>
      <c r="D160" t="s">
        <v>80</v>
      </c>
      <c r="E160">
        <f t="shared" si="37"/>
        <v>4</v>
      </c>
      <c r="F160">
        <f t="shared" si="30"/>
        <v>4</v>
      </c>
    </row>
    <row r="161" spans="1:6" x14ac:dyDescent="0.25">
      <c r="A161" t="s">
        <v>448</v>
      </c>
      <c r="E161">
        <f t="shared" si="37"/>
        <v>4</v>
      </c>
      <c r="F161">
        <f t="shared" si="30"/>
        <v>0</v>
      </c>
    </row>
    <row r="162" spans="1:6" x14ac:dyDescent="0.25">
      <c r="A162" t="str">
        <f t="shared" ref="A162:A193" si="38">A161</f>
        <v>Benety Goh</v>
      </c>
      <c r="B162" t="s">
        <v>83</v>
      </c>
      <c r="E162">
        <v>39</v>
      </c>
      <c r="F162">
        <f t="shared" si="30"/>
        <v>0</v>
      </c>
    </row>
    <row r="163" spans="1:6" x14ac:dyDescent="0.25">
      <c r="A163" t="str">
        <f t="shared" si="38"/>
        <v>Benety Goh</v>
      </c>
      <c r="E163">
        <f t="shared" ref="E163:E165" si="39">E162</f>
        <v>39</v>
      </c>
      <c r="F163">
        <f t="shared" si="30"/>
        <v>0</v>
      </c>
    </row>
    <row r="164" spans="1:6" x14ac:dyDescent="0.25">
      <c r="A164" t="str">
        <f t="shared" si="38"/>
        <v>Benety Goh</v>
      </c>
      <c r="C164">
        <v>1</v>
      </c>
      <c r="D164" t="s">
        <v>23</v>
      </c>
      <c r="E164">
        <f t="shared" si="39"/>
        <v>39</v>
      </c>
      <c r="F164">
        <f t="shared" si="30"/>
        <v>39</v>
      </c>
    </row>
    <row r="165" spans="1:6" x14ac:dyDescent="0.25">
      <c r="A165" t="str">
        <f t="shared" si="38"/>
        <v>Benety Goh</v>
      </c>
      <c r="E165">
        <f t="shared" si="39"/>
        <v>39</v>
      </c>
      <c r="F165">
        <f t="shared" si="30"/>
        <v>0</v>
      </c>
    </row>
    <row r="166" spans="1:6" x14ac:dyDescent="0.25">
      <c r="A166" t="str">
        <f t="shared" si="38"/>
        <v>Benety Goh</v>
      </c>
      <c r="B166" t="s">
        <v>84</v>
      </c>
      <c r="E166">
        <v>32</v>
      </c>
      <c r="F166">
        <f t="shared" si="30"/>
        <v>0</v>
      </c>
    </row>
    <row r="167" spans="1:6" x14ac:dyDescent="0.25">
      <c r="A167" t="str">
        <f t="shared" si="38"/>
        <v>Benety Goh</v>
      </c>
      <c r="E167">
        <f t="shared" ref="E167:E169" si="40">E166</f>
        <v>32</v>
      </c>
      <c r="F167">
        <f t="shared" si="30"/>
        <v>0</v>
      </c>
    </row>
    <row r="168" spans="1:6" x14ac:dyDescent="0.25">
      <c r="A168" t="str">
        <f t="shared" si="38"/>
        <v>Benety Goh</v>
      </c>
      <c r="C168">
        <v>1</v>
      </c>
      <c r="D168" t="s">
        <v>17</v>
      </c>
      <c r="E168">
        <f t="shared" si="40"/>
        <v>32</v>
      </c>
      <c r="F168">
        <f t="shared" si="30"/>
        <v>32</v>
      </c>
    </row>
    <row r="169" spans="1:6" x14ac:dyDescent="0.25">
      <c r="A169" t="str">
        <f t="shared" si="38"/>
        <v>Benety Goh</v>
      </c>
      <c r="E169">
        <f t="shared" si="40"/>
        <v>32</v>
      </c>
      <c r="F169">
        <f t="shared" si="30"/>
        <v>0</v>
      </c>
    </row>
    <row r="170" spans="1:6" x14ac:dyDescent="0.25">
      <c r="A170" t="str">
        <f t="shared" si="38"/>
        <v>Benety Goh</v>
      </c>
      <c r="B170" t="s">
        <v>85</v>
      </c>
      <c r="E170">
        <v>2</v>
      </c>
      <c r="F170">
        <f t="shared" si="30"/>
        <v>0</v>
      </c>
    </row>
    <row r="171" spans="1:6" x14ac:dyDescent="0.25">
      <c r="A171" t="str">
        <f t="shared" si="38"/>
        <v>Benety Goh</v>
      </c>
      <c r="E171">
        <f t="shared" ref="E171:E173" si="41">E170</f>
        <v>2</v>
      </c>
      <c r="F171">
        <f t="shared" si="30"/>
        <v>0</v>
      </c>
    </row>
    <row r="172" spans="1:6" x14ac:dyDescent="0.25">
      <c r="A172" t="str">
        <f t="shared" si="38"/>
        <v>Benety Goh</v>
      </c>
      <c r="C172">
        <v>1</v>
      </c>
      <c r="D172" t="s">
        <v>86</v>
      </c>
      <c r="E172">
        <f t="shared" si="41"/>
        <v>2</v>
      </c>
      <c r="F172">
        <f t="shared" si="30"/>
        <v>2</v>
      </c>
    </row>
    <row r="173" spans="1:6" x14ac:dyDescent="0.25">
      <c r="A173" t="str">
        <f t="shared" si="38"/>
        <v>Benety Goh</v>
      </c>
      <c r="E173">
        <f t="shared" si="41"/>
        <v>2</v>
      </c>
      <c r="F173">
        <f t="shared" si="30"/>
        <v>0</v>
      </c>
    </row>
    <row r="174" spans="1:6" x14ac:dyDescent="0.25">
      <c r="A174" t="str">
        <f t="shared" si="38"/>
        <v>Benety Goh</v>
      </c>
      <c r="B174" t="s">
        <v>87</v>
      </c>
      <c r="E174">
        <v>8</v>
      </c>
      <c r="F174">
        <f t="shared" si="30"/>
        <v>0</v>
      </c>
    </row>
    <row r="175" spans="1:6" x14ac:dyDescent="0.25">
      <c r="A175" t="str">
        <f t="shared" si="38"/>
        <v>Benety Goh</v>
      </c>
      <c r="E175">
        <f t="shared" ref="E175:E179" si="42">E174</f>
        <v>8</v>
      </c>
      <c r="F175">
        <f t="shared" si="30"/>
        <v>0</v>
      </c>
    </row>
    <row r="176" spans="1:6" x14ac:dyDescent="0.25">
      <c r="A176" t="str">
        <f t="shared" si="38"/>
        <v>Benety Goh</v>
      </c>
      <c r="C176">
        <v>0.26600000000000001</v>
      </c>
      <c r="D176" t="s">
        <v>23</v>
      </c>
      <c r="E176">
        <f t="shared" si="42"/>
        <v>8</v>
      </c>
      <c r="F176">
        <f t="shared" si="30"/>
        <v>2.1280000000000001</v>
      </c>
    </row>
    <row r="177" spans="1:6" x14ac:dyDescent="0.25">
      <c r="A177" t="str">
        <f t="shared" si="38"/>
        <v>Benety Goh</v>
      </c>
      <c r="C177">
        <v>0.26600000000000001</v>
      </c>
      <c r="D177" t="s">
        <v>38</v>
      </c>
      <c r="E177">
        <f t="shared" si="42"/>
        <v>8</v>
      </c>
      <c r="F177">
        <f t="shared" si="30"/>
        <v>2.1280000000000001</v>
      </c>
    </row>
    <row r="178" spans="1:6" x14ac:dyDescent="0.25">
      <c r="A178" t="str">
        <f t="shared" si="38"/>
        <v>Benety Goh</v>
      </c>
      <c r="C178">
        <v>0.46600000000000003</v>
      </c>
      <c r="D178" t="s">
        <v>88</v>
      </c>
      <c r="E178">
        <f t="shared" si="42"/>
        <v>8</v>
      </c>
      <c r="F178">
        <f t="shared" si="30"/>
        <v>3.7280000000000002</v>
      </c>
    </row>
    <row r="179" spans="1:6" x14ac:dyDescent="0.25">
      <c r="A179" t="str">
        <f t="shared" si="38"/>
        <v>Benety Goh</v>
      </c>
      <c r="E179">
        <f t="shared" si="42"/>
        <v>8</v>
      </c>
      <c r="F179">
        <f t="shared" si="30"/>
        <v>0</v>
      </c>
    </row>
    <row r="180" spans="1:6" x14ac:dyDescent="0.25">
      <c r="A180" t="str">
        <f t="shared" si="38"/>
        <v>Benety Goh</v>
      </c>
      <c r="B180" t="s">
        <v>89</v>
      </c>
      <c r="E180">
        <v>8</v>
      </c>
      <c r="F180">
        <f t="shared" si="30"/>
        <v>0</v>
      </c>
    </row>
    <row r="181" spans="1:6" x14ac:dyDescent="0.25">
      <c r="A181" t="str">
        <f t="shared" si="38"/>
        <v>Benety Goh</v>
      </c>
      <c r="E181">
        <f t="shared" ref="E181:E185" si="43">E180</f>
        <v>8</v>
      </c>
      <c r="F181">
        <f t="shared" si="30"/>
        <v>0</v>
      </c>
    </row>
    <row r="182" spans="1:6" x14ac:dyDescent="0.25">
      <c r="A182" t="str">
        <f t="shared" si="38"/>
        <v>Benety Goh</v>
      </c>
      <c r="C182">
        <v>0.26600000000000001</v>
      </c>
      <c r="D182" t="s">
        <v>23</v>
      </c>
      <c r="E182">
        <f t="shared" si="43"/>
        <v>8</v>
      </c>
      <c r="F182">
        <f t="shared" si="30"/>
        <v>2.1280000000000001</v>
      </c>
    </row>
    <row r="183" spans="1:6" x14ac:dyDescent="0.25">
      <c r="A183" t="str">
        <f t="shared" si="38"/>
        <v>Benety Goh</v>
      </c>
      <c r="C183">
        <v>0.26600000000000001</v>
      </c>
      <c r="D183" t="s">
        <v>38</v>
      </c>
      <c r="E183">
        <f t="shared" si="43"/>
        <v>8</v>
      </c>
      <c r="F183">
        <f t="shared" si="30"/>
        <v>2.1280000000000001</v>
      </c>
    </row>
    <row r="184" spans="1:6" x14ac:dyDescent="0.25">
      <c r="A184" t="str">
        <f t="shared" si="38"/>
        <v>Benety Goh</v>
      </c>
      <c r="C184">
        <v>0.46600000000000003</v>
      </c>
      <c r="D184" t="s">
        <v>88</v>
      </c>
      <c r="E184">
        <f t="shared" si="43"/>
        <v>8</v>
      </c>
      <c r="F184">
        <f t="shared" si="30"/>
        <v>3.7280000000000002</v>
      </c>
    </row>
    <row r="185" spans="1:6" x14ac:dyDescent="0.25">
      <c r="A185" t="str">
        <f t="shared" si="38"/>
        <v>Benety Goh</v>
      </c>
      <c r="E185">
        <f t="shared" si="43"/>
        <v>8</v>
      </c>
      <c r="F185">
        <f t="shared" si="30"/>
        <v>0</v>
      </c>
    </row>
    <row r="186" spans="1:6" x14ac:dyDescent="0.25">
      <c r="A186" t="str">
        <f t="shared" si="38"/>
        <v>Benety Goh</v>
      </c>
      <c r="B186" t="s">
        <v>90</v>
      </c>
      <c r="E186">
        <v>833</v>
      </c>
      <c r="F186">
        <f t="shared" si="30"/>
        <v>0</v>
      </c>
    </row>
    <row r="187" spans="1:6" x14ac:dyDescent="0.25">
      <c r="A187" t="str">
        <f t="shared" si="38"/>
        <v>Benety Goh</v>
      </c>
      <c r="E187">
        <f t="shared" ref="E187:E192" si="44">E186</f>
        <v>833</v>
      </c>
      <c r="F187">
        <f t="shared" si="30"/>
        <v>0</v>
      </c>
    </row>
    <row r="188" spans="1:6" x14ac:dyDescent="0.25">
      <c r="A188" t="str">
        <f t="shared" si="38"/>
        <v>Benety Goh</v>
      </c>
      <c r="C188">
        <v>4.0000000000000001E-3</v>
      </c>
      <c r="D188" t="s">
        <v>26</v>
      </c>
      <c r="E188">
        <f t="shared" si="44"/>
        <v>833</v>
      </c>
      <c r="F188">
        <f t="shared" si="30"/>
        <v>3.3319999999999999</v>
      </c>
    </row>
    <row r="189" spans="1:6" x14ac:dyDescent="0.25">
      <c r="A189" t="str">
        <f t="shared" si="38"/>
        <v>Benety Goh</v>
      </c>
      <c r="C189">
        <v>0.216</v>
      </c>
      <c r="D189" t="s">
        <v>91</v>
      </c>
      <c r="E189">
        <f t="shared" si="44"/>
        <v>833</v>
      </c>
      <c r="F189">
        <f t="shared" si="30"/>
        <v>179.928</v>
      </c>
    </row>
    <row r="190" spans="1:6" x14ac:dyDescent="0.25">
      <c r="A190" t="str">
        <f t="shared" si="38"/>
        <v>Benety Goh</v>
      </c>
      <c r="C190">
        <v>0.67100000000000004</v>
      </c>
      <c r="D190" t="s">
        <v>92</v>
      </c>
      <c r="E190">
        <f t="shared" si="44"/>
        <v>833</v>
      </c>
      <c r="F190">
        <f t="shared" si="30"/>
        <v>558.94299999999998</v>
      </c>
    </row>
    <row r="191" spans="1:6" x14ac:dyDescent="0.25">
      <c r="A191" t="str">
        <f t="shared" si="38"/>
        <v>Benety Goh</v>
      </c>
      <c r="C191">
        <v>0.107</v>
      </c>
      <c r="D191" t="s">
        <v>93</v>
      </c>
      <c r="E191">
        <f t="shared" si="44"/>
        <v>833</v>
      </c>
      <c r="F191">
        <f t="shared" si="30"/>
        <v>89.131</v>
      </c>
    </row>
    <row r="192" spans="1:6" x14ac:dyDescent="0.25">
      <c r="A192" t="str">
        <f t="shared" si="38"/>
        <v>Benety Goh</v>
      </c>
      <c r="E192">
        <f t="shared" si="44"/>
        <v>833</v>
      </c>
      <c r="F192">
        <f t="shared" si="30"/>
        <v>0</v>
      </c>
    </row>
    <row r="193" spans="1:6" x14ac:dyDescent="0.25">
      <c r="A193" t="str">
        <f t="shared" si="38"/>
        <v>Benety Goh</v>
      </c>
      <c r="B193" t="s">
        <v>94</v>
      </c>
      <c r="E193">
        <v>20</v>
      </c>
      <c r="F193">
        <f t="shared" si="30"/>
        <v>0</v>
      </c>
    </row>
    <row r="194" spans="1:6" x14ac:dyDescent="0.25">
      <c r="A194" t="str">
        <f t="shared" ref="A194:A230" si="45">A193</f>
        <v>Benety Goh</v>
      </c>
      <c r="E194">
        <f t="shared" ref="E194:E196" si="46">E193</f>
        <v>20</v>
      </c>
      <c r="F194">
        <f t="shared" si="30"/>
        <v>0</v>
      </c>
    </row>
    <row r="195" spans="1:6" x14ac:dyDescent="0.25">
      <c r="A195" t="str">
        <f t="shared" si="45"/>
        <v>Benety Goh</v>
      </c>
      <c r="C195">
        <v>1</v>
      </c>
      <c r="D195" t="s">
        <v>23</v>
      </c>
      <c r="E195">
        <f t="shared" si="46"/>
        <v>20</v>
      </c>
      <c r="F195">
        <f t="shared" ref="F195:F258" si="47">E195*C195</f>
        <v>20</v>
      </c>
    </row>
    <row r="196" spans="1:6" x14ac:dyDescent="0.25">
      <c r="A196" t="str">
        <f t="shared" si="45"/>
        <v>Benety Goh</v>
      </c>
      <c r="E196">
        <f t="shared" si="46"/>
        <v>20</v>
      </c>
      <c r="F196">
        <f t="shared" si="47"/>
        <v>0</v>
      </c>
    </row>
    <row r="197" spans="1:6" x14ac:dyDescent="0.25">
      <c r="A197" t="str">
        <f t="shared" si="45"/>
        <v>Benety Goh</v>
      </c>
      <c r="B197" t="s">
        <v>95</v>
      </c>
      <c r="E197">
        <v>65229</v>
      </c>
      <c r="F197">
        <f t="shared" si="47"/>
        <v>0</v>
      </c>
    </row>
    <row r="198" spans="1:6" x14ac:dyDescent="0.25">
      <c r="A198" t="str">
        <f t="shared" si="45"/>
        <v>Benety Goh</v>
      </c>
      <c r="E198">
        <f t="shared" ref="E198:E208" si="48">E197</f>
        <v>65229</v>
      </c>
      <c r="F198">
        <f t="shared" si="47"/>
        <v>0</v>
      </c>
    </row>
    <row r="199" spans="1:6" x14ac:dyDescent="0.25">
      <c r="A199" t="str">
        <f t="shared" si="45"/>
        <v>Benety Goh</v>
      </c>
      <c r="C199">
        <v>0.20499999999999999</v>
      </c>
      <c r="D199" t="s">
        <v>96</v>
      </c>
      <c r="E199">
        <f t="shared" si="48"/>
        <v>65229</v>
      </c>
      <c r="F199">
        <f t="shared" si="47"/>
        <v>13371.945</v>
      </c>
    </row>
    <row r="200" spans="1:6" x14ac:dyDescent="0.25">
      <c r="A200" t="str">
        <f t="shared" si="45"/>
        <v>Benety Goh</v>
      </c>
      <c r="C200">
        <v>6.0000000000000001E-3</v>
      </c>
      <c r="D200" t="s">
        <v>97</v>
      </c>
      <c r="E200">
        <f t="shared" si="48"/>
        <v>65229</v>
      </c>
      <c r="F200">
        <f t="shared" si="47"/>
        <v>391.37400000000002</v>
      </c>
    </row>
    <row r="201" spans="1:6" x14ac:dyDescent="0.25">
      <c r="A201" t="str">
        <f t="shared" si="45"/>
        <v>Benety Goh</v>
      </c>
      <c r="C201">
        <v>3.2000000000000001E-2</v>
      </c>
      <c r="D201" t="s">
        <v>91</v>
      </c>
      <c r="E201">
        <f t="shared" si="48"/>
        <v>65229</v>
      </c>
      <c r="F201">
        <f t="shared" si="47"/>
        <v>2087.328</v>
      </c>
    </row>
    <row r="202" spans="1:6" x14ac:dyDescent="0.25">
      <c r="A202" t="str">
        <f t="shared" si="45"/>
        <v>Benety Goh</v>
      </c>
      <c r="C202">
        <v>0</v>
      </c>
      <c r="D202" t="s">
        <v>98</v>
      </c>
      <c r="E202">
        <f t="shared" si="48"/>
        <v>65229</v>
      </c>
      <c r="F202">
        <f t="shared" si="47"/>
        <v>0</v>
      </c>
    </row>
    <row r="203" spans="1:6" x14ac:dyDescent="0.25">
      <c r="A203" t="str">
        <f t="shared" si="45"/>
        <v>Benety Goh</v>
      </c>
      <c r="C203">
        <v>0.13100000000000001</v>
      </c>
      <c r="D203" t="s">
        <v>99</v>
      </c>
      <c r="E203">
        <f t="shared" si="48"/>
        <v>65229</v>
      </c>
      <c r="F203">
        <f t="shared" si="47"/>
        <v>8544.9989999999998</v>
      </c>
    </row>
    <row r="204" spans="1:6" x14ac:dyDescent="0.25">
      <c r="A204" t="str">
        <f t="shared" si="45"/>
        <v>Benety Goh</v>
      </c>
      <c r="C204">
        <v>8.8999999999999996E-2</v>
      </c>
      <c r="D204" t="s">
        <v>100</v>
      </c>
      <c r="E204">
        <f t="shared" si="48"/>
        <v>65229</v>
      </c>
      <c r="F204">
        <f t="shared" si="47"/>
        <v>5805.3809999999994</v>
      </c>
    </row>
    <row r="205" spans="1:6" x14ac:dyDescent="0.25">
      <c r="A205" t="str">
        <f t="shared" si="45"/>
        <v>Benety Goh</v>
      </c>
      <c r="C205">
        <v>4.0000000000000001E-3</v>
      </c>
      <c r="D205" t="s">
        <v>101</v>
      </c>
      <c r="E205">
        <f t="shared" si="48"/>
        <v>65229</v>
      </c>
      <c r="F205">
        <f t="shared" si="47"/>
        <v>260.916</v>
      </c>
    </row>
    <row r="206" spans="1:6" x14ac:dyDescent="0.25">
      <c r="A206" t="str">
        <f t="shared" si="45"/>
        <v>Benety Goh</v>
      </c>
      <c r="C206">
        <v>0.13900000000000001</v>
      </c>
      <c r="D206" t="s">
        <v>102</v>
      </c>
      <c r="E206">
        <f t="shared" si="48"/>
        <v>65229</v>
      </c>
      <c r="F206">
        <f t="shared" si="47"/>
        <v>9066.8310000000001</v>
      </c>
    </row>
    <row r="207" spans="1:6" x14ac:dyDescent="0.25">
      <c r="A207" t="str">
        <f t="shared" si="45"/>
        <v>Benety Goh</v>
      </c>
      <c r="C207">
        <v>0.39</v>
      </c>
      <c r="D207" t="s">
        <v>92</v>
      </c>
      <c r="E207">
        <f t="shared" si="48"/>
        <v>65229</v>
      </c>
      <c r="F207">
        <f t="shared" si="47"/>
        <v>25439.31</v>
      </c>
    </row>
    <row r="208" spans="1:6" x14ac:dyDescent="0.25">
      <c r="A208" t="str">
        <f t="shared" si="45"/>
        <v>Benety Goh</v>
      </c>
      <c r="E208">
        <f t="shared" si="48"/>
        <v>65229</v>
      </c>
      <c r="F208">
        <f t="shared" si="47"/>
        <v>0</v>
      </c>
    </row>
    <row r="209" spans="1:6" x14ac:dyDescent="0.25">
      <c r="A209" t="str">
        <f t="shared" si="45"/>
        <v>Benety Goh</v>
      </c>
      <c r="B209" t="s">
        <v>103</v>
      </c>
      <c r="E209">
        <v>48</v>
      </c>
      <c r="F209">
        <f t="shared" si="47"/>
        <v>0</v>
      </c>
    </row>
    <row r="210" spans="1:6" x14ac:dyDescent="0.25">
      <c r="A210" t="str">
        <f t="shared" si="45"/>
        <v>Benety Goh</v>
      </c>
      <c r="E210">
        <f t="shared" ref="E210:E213" si="49">E209</f>
        <v>48</v>
      </c>
      <c r="F210">
        <f t="shared" si="47"/>
        <v>0</v>
      </c>
    </row>
    <row r="211" spans="1:6" x14ac:dyDescent="0.25">
      <c r="A211" t="str">
        <f t="shared" si="45"/>
        <v>Benety Goh</v>
      </c>
      <c r="C211">
        <v>0.65300000000000002</v>
      </c>
      <c r="D211" t="s">
        <v>104</v>
      </c>
      <c r="E211">
        <f t="shared" si="49"/>
        <v>48</v>
      </c>
      <c r="F211">
        <f t="shared" si="47"/>
        <v>31.344000000000001</v>
      </c>
    </row>
    <row r="212" spans="1:6" x14ac:dyDescent="0.25">
      <c r="A212" t="str">
        <f t="shared" si="45"/>
        <v>Benety Goh</v>
      </c>
      <c r="C212">
        <v>0.34599999999999997</v>
      </c>
      <c r="D212" t="s">
        <v>25</v>
      </c>
      <c r="E212">
        <f t="shared" si="49"/>
        <v>48</v>
      </c>
      <c r="F212">
        <f t="shared" si="47"/>
        <v>16.607999999999997</v>
      </c>
    </row>
    <row r="213" spans="1:6" x14ac:dyDescent="0.25">
      <c r="A213" t="str">
        <f t="shared" si="45"/>
        <v>Benety Goh</v>
      </c>
      <c r="E213">
        <f t="shared" si="49"/>
        <v>48</v>
      </c>
      <c r="F213">
        <f t="shared" si="47"/>
        <v>0</v>
      </c>
    </row>
    <row r="214" spans="1:6" x14ac:dyDescent="0.25">
      <c r="A214" t="str">
        <f t="shared" si="45"/>
        <v>Benety Goh</v>
      </c>
      <c r="B214" t="s">
        <v>105</v>
      </c>
      <c r="E214">
        <v>3</v>
      </c>
      <c r="F214">
        <f t="shared" si="47"/>
        <v>0</v>
      </c>
    </row>
    <row r="215" spans="1:6" x14ac:dyDescent="0.25">
      <c r="A215" t="str">
        <f t="shared" si="45"/>
        <v>Benety Goh</v>
      </c>
      <c r="E215">
        <f t="shared" ref="E215:E217" si="50">E214</f>
        <v>3</v>
      </c>
      <c r="F215">
        <f t="shared" si="47"/>
        <v>0</v>
      </c>
    </row>
    <row r="216" spans="1:6" x14ac:dyDescent="0.25">
      <c r="A216" t="str">
        <f t="shared" si="45"/>
        <v>Benety Goh</v>
      </c>
      <c r="C216">
        <v>1</v>
      </c>
      <c r="D216" t="s">
        <v>16</v>
      </c>
      <c r="E216">
        <f t="shared" si="50"/>
        <v>3</v>
      </c>
      <c r="F216">
        <f t="shared" si="47"/>
        <v>3</v>
      </c>
    </row>
    <row r="217" spans="1:6" x14ac:dyDescent="0.25">
      <c r="A217" t="str">
        <f t="shared" si="45"/>
        <v>Benety Goh</v>
      </c>
      <c r="E217">
        <f t="shared" si="50"/>
        <v>3</v>
      </c>
      <c r="F217">
        <f t="shared" si="47"/>
        <v>0</v>
      </c>
    </row>
    <row r="218" spans="1:6" x14ac:dyDescent="0.25">
      <c r="A218" t="str">
        <f t="shared" si="45"/>
        <v>Benety Goh</v>
      </c>
      <c r="B218" t="s">
        <v>106</v>
      </c>
      <c r="E218">
        <v>79</v>
      </c>
      <c r="F218">
        <f t="shared" si="47"/>
        <v>0</v>
      </c>
    </row>
    <row r="219" spans="1:6" x14ac:dyDescent="0.25">
      <c r="A219" t="str">
        <f t="shared" si="45"/>
        <v>Benety Goh</v>
      </c>
      <c r="E219">
        <f t="shared" ref="E219:E221" si="51">E218</f>
        <v>79</v>
      </c>
      <c r="F219">
        <f t="shared" si="47"/>
        <v>0</v>
      </c>
    </row>
    <row r="220" spans="1:6" x14ac:dyDescent="0.25">
      <c r="A220" t="str">
        <f t="shared" si="45"/>
        <v>Benety Goh</v>
      </c>
      <c r="C220">
        <v>1</v>
      </c>
      <c r="D220" t="s">
        <v>24</v>
      </c>
      <c r="E220">
        <f t="shared" si="51"/>
        <v>79</v>
      </c>
      <c r="F220">
        <f t="shared" si="47"/>
        <v>79</v>
      </c>
    </row>
    <row r="221" spans="1:6" x14ac:dyDescent="0.25">
      <c r="A221" t="str">
        <f t="shared" si="45"/>
        <v>Benety Goh</v>
      </c>
      <c r="E221">
        <f t="shared" si="51"/>
        <v>79</v>
      </c>
      <c r="F221">
        <f t="shared" si="47"/>
        <v>0</v>
      </c>
    </row>
    <row r="222" spans="1:6" x14ac:dyDescent="0.25">
      <c r="A222" t="str">
        <f t="shared" si="45"/>
        <v>Benety Goh</v>
      </c>
      <c r="B222" t="s">
        <v>107</v>
      </c>
      <c r="E222">
        <v>72</v>
      </c>
      <c r="F222">
        <f t="shared" si="47"/>
        <v>0</v>
      </c>
    </row>
    <row r="223" spans="1:6" x14ac:dyDescent="0.25">
      <c r="A223" t="str">
        <f t="shared" si="45"/>
        <v>Benety Goh</v>
      </c>
      <c r="E223">
        <f t="shared" ref="E223:E225" si="52">E222</f>
        <v>72</v>
      </c>
      <c r="F223">
        <f t="shared" si="47"/>
        <v>0</v>
      </c>
    </row>
    <row r="224" spans="1:6" x14ac:dyDescent="0.25">
      <c r="A224" t="str">
        <f t="shared" si="45"/>
        <v>Benety Goh</v>
      </c>
      <c r="C224">
        <v>1</v>
      </c>
      <c r="D224" t="s">
        <v>24</v>
      </c>
      <c r="E224">
        <f t="shared" si="52"/>
        <v>72</v>
      </c>
      <c r="F224">
        <f t="shared" si="47"/>
        <v>72</v>
      </c>
    </row>
    <row r="225" spans="1:6" x14ac:dyDescent="0.25">
      <c r="A225" t="str">
        <f t="shared" si="45"/>
        <v>Benety Goh</v>
      </c>
      <c r="E225">
        <f t="shared" si="52"/>
        <v>72</v>
      </c>
      <c r="F225">
        <f t="shared" si="47"/>
        <v>0</v>
      </c>
    </row>
    <row r="226" spans="1:6" x14ac:dyDescent="0.25">
      <c r="A226" t="str">
        <f t="shared" si="45"/>
        <v>Benety Goh</v>
      </c>
      <c r="B226" t="s">
        <v>108</v>
      </c>
      <c r="E226">
        <v>1534</v>
      </c>
      <c r="F226">
        <f t="shared" si="47"/>
        <v>0</v>
      </c>
    </row>
    <row r="227" spans="1:6" x14ac:dyDescent="0.25">
      <c r="A227" t="str">
        <f t="shared" si="45"/>
        <v>Benety Goh</v>
      </c>
      <c r="E227">
        <f t="shared" ref="E227:E231" si="53">E226</f>
        <v>1534</v>
      </c>
      <c r="F227">
        <f t="shared" si="47"/>
        <v>0</v>
      </c>
    </row>
    <row r="228" spans="1:6" x14ac:dyDescent="0.25">
      <c r="A228" t="str">
        <f t="shared" si="45"/>
        <v>Benety Goh</v>
      </c>
      <c r="C228">
        <v>3.0000000000000001E-3</v>
      </c>
      <c r="D228" t="s">
        <v>62</v>
      </c>
      <c r="E228">
        <f t="shared" si="53"/>
        <v>1534</v>
      </c>
      <c r="F228">
        <f t="shared" si="47"/>
        <v>4.6020000000000003</v>
      </c>
    </row>
    <row r="229" spans="1:6" x14ac:dyDescent="0.25">
      <c r="A229" t="str">
        <f t="shared" si="45"/>
        <v>Benety Goh</v>
      </c>
      <c r="C229">
        <v>0.99</v>
      </c>
      <c r="D229" t="s">
        <v>49</v>
      </c>
      <c r="E229">
        <f t="shared" si="53"/>
        <v>1534</v>
      </c>
      <c r="F229">
        <f t="shared" si="47"/>
        <v>1518.66</v>
      </c>
    </row>
    <row r="230" spans="1:6" x14ac:dyDescent="0.25">
      <c r="A230" t="str">
        <f t="shared" si="45"/>
        <v>Benety Goh</v>
      </c>
      <c r="C230">
        <v>6.0000000000000001E-3</v>
      </c>
      <c r="D230" t="s">
        <v>26</v>
      </c>
      <c r="E230">
        <f t="shared" si="53"/>
        <v>1534</v>
      </c>
      <c r="F230">
        <f t="shared" si="47"/>
        <v>9.2040000000000006</v>
      </c>
    </row>
    <row r="231" spans="1:6" x14ac:dyDescent="0.25">
      <c r="A231" t="s">
        <v>449</v>
      </c>
      <c r="E231">
        <f t="shared" si="53"/>
        <v>1534</v>
      </c>
      <c r="F231">
        <f t="shared" si="47"/>
        <v>0</v>
      </c>
    </row>
    <row r="232" spans="1:6" x14ac:dyDescent="0.25">
      <c r="A232" t="str">
        <f t="shared" ref="A232:A241" si="54">A231</f>
        <v>Craig Harris</v>
      </c>
      <c r="B232" t="s">
        <v>111</v>
      </c>
      <c r="E232">
        <v>11</v>
      </c>
      <c r="F232">
        <f t="shared" si="47"/>
        <v>0</v>
      </c>
    </row>
    <row r="233" spans="1:6" x14ac:dyDescent="0.25">
      <c r="A233" t="str">
        <f t="shared" si="54"/>
        <v>Craig Harris</v>
      </c>
      <c r="E233">
        <f t="shared" ref="E233:E235" si="55">E232</f>
        <v>11</v>
      </c>
      <c r="F233">
        <f t="shared" si="47"/>
        <v>0</v>
      </c>
    </row>
    <row r="234" spans="1:6" x14ac:dyDescent="0.25">
      <c r="A234" t="str">
        <f t="shared" si="54"/>
        <v>Craig Harris</v>
      </c>
      <c r="C234">
        <v>1</v>
      </c>
      <c r="D234" t="s">
        <v>112</v>
      </c>
      <c r="E234">
        <f t="shared" si="55"/>
        <v>11</v>
      </c>
      <c r="F234">
        <f t="shared" si="47"/>
        <v>11</v>
      </c>
    </row>
    <row r="235" spans="1:6" x14ac:dyDescent="0.25">
      <c r="A235" t="str">
        <f t="shared" si="54"/>
        <v>Craig Harris</v>
      </c>
      <c r="E235">
        <f t="shared" si="55"/>
        <v>11</v>
      </c>
      <c r="F235">
        <f t="shared" si="47"/>
        <v>0</v>
      </c>
    </row>
    <row r="236" spans="1:6" x14ac:dyDescent="0.25">
      <c r="A236" t="str">
        <f t="shared" si="54"/>
        <v>Craig Harris</v>
      </c>
      <c r="B236" t="s">
        <v>113</v>
      </c>
      <c r="E236">
        <v>2328</v>
      </c>
      <c r="F236">
        <f t="shared" si="47"/>
        <v>0</v>
      </c>
    </row>
    <row r="237" spans="1:6" x14ac:dyDescent="0.25">
      <c r="A237" t="str">
        <f t="shared" si="54"/>
        <v>Craig Harris</v>
      </c>
      <c r="E237">
        <f t="shared" ref="E237:E242" si="56">E236</f>
        <v>2328</v>
      </c>
      <c r="F237">
        <f t="shared" si="47"/>
        <v>0</v>
      </c>
    </row>
    <row r="238" spans="1:6" x14ac:dyDescent="0.25">
      <c r="A238" t="str">
        <f t="shared" si="54"/>
        <v>Craig Harris</v>
      </c>
      <c r="C238">
        <v>4.0000000000000001E-3</v>
      </c>
      <c r="D238" t="s">
        <v>104</v>
      </c>
      <c r="E238">
        <f t="shared" si="56"/>
        <v>2328</v>
      </c>
      <c r="F238">
        <f t="shared" si="47"/>
        <v>9.3119999999999994</v>
      </c>
    </row>
    <row r="239" spans="1:6" x14ac:dyDescent="0.25">
      <c r="A239" t="str">
        <f t="shared" si="54"/>
        <v>Craig Harris</v>
      </c>
      <c r="C239">
        <v>0.34899999999999998</v>
      </c>
      <c r="D239" t="s">
        <v>114</v>
      </c>
      <c r="E239">
        <f t="shared" si="56"/>
        <v>2328</v>
      </c>
      <c r="F239">
        <f t="shared" si="47"/>
        <v>812.47199999999998</v>
      </c>
    </row>
    <row r="240" spans="1:6" x14ac:dyDescent="0.25">
      <c r="A240" t="str">
        <f t="shared" si="54"/>
        <v>Craig Harris</v>
      </c>
      <c r="C240">
        <v>0.60699999999999998</v>
      </c>
      <c r="D240" t="s">
        <v>112</v>
      </c>
      <c r="E240">
        <f t="shared" si="56"/>
        <v>2328</v>
      </c>
      <c r="F240">
        <f t="shared" si="47"/>
        <v>1413.096</v>
      </c>
    </row>
    <row r="241" spans="1:6" x14ac:dyDescent="0.25">
      <c r="A241" t="str">
        <f t="shared" si="54"/>
        <v>Craig Harris</v>
      </c>
      <c r="C241">
        <v>3.6999999999999998E-2</v>
      </c>
      <c r="D241" t="s">
        <v>58</v>
      </c>
      <c r="E241">
        <f t="shared" si="56"/>
        <v>2328</v>
      </c>
      <c r="F241">
        <f t="shared" si="47"/>
        <v>86.135999999999996</v>
      </c>
    </row>
    <row r="242" spans="1:6" x14ac:dyDescent="0.25">
      <c r="A242" t="s">
        <v>450</v>
      </c>
      <c r="E242">
        <f t="shared" si="56"/>
        <v>2328</v>
      </c>
      <c r="F242">
        <f t="shared" si="47"/>
        <v>0</v>
      </c>
    </row>
    <row r="243" spans="1:6" x14ac:dyDescent="0.25">
      <c r="A243" t="str">
        <f t="shared" ref="A243:A286" si="57">A242</f>
        <v xml:space="preserve">daveh86 </v>
      </c>
      <c r="B243" t="s">
        <v>116</v>
      </c>
      <c r="E243">
        <v>43</v>
      </c>
      <c r="F243">
        <f t="shared" si="47"/>
        <v>0</v>
      </c>
    </row>
    <row r="244" spans="1:6" x14ac:dyDescent="0.25">
      <c r="A244" t="str">
        <f t="shared" si="57"/>
        <v xml:space="preserve">daveh86 </v>
      </c>
      <c r="E244">
        <f t="shared" ref="E244:E246" si="58">E243</f>
        <v>43</v>
      </c>
      <c r="F244">
        <f t="shared" si="47"/>
        <v>0</v>
      </c>
    </row>
    <row r="245" spans="1:6" x14ac:dyDescent="0.25">
      <c r="A245" t="str">
        <f t="shared" si="57"/>
        <v xml:space="preserve">daveh86 </v>
      </c>
      <c r="C245">
        <v>1</v>
      </c>
      <c r="D245" t="s">
        <v>49</v>
      </c>
      <c r="E245">
        <f t="shared" si="58"/>
        <v>43</v>
      </c>
      <c r="F245">
        <f t="shared" si="47"/>
        <v>43</v>
      </c>
    </row>
    <row r="246" spans="1:6" x14ac:dyDescent="0.25">
      <c r="A246" t="str">
        <f t="shared" si="57"/>
        <v xml:space="preserve">daveh86 </v>
      </c>
      <c r="E246">
        <f t="shared" si="58"/>
        <v>43</v>
      </c>
      <c r="F246">
        <f t="shared" si="47"/>
        <v>0</v>
      </c>
    </row>
    <row r="247" spans="1:6" x14ac:dyDescent="0.25">
      <c r="A247" t="str">
        <f t="shared" si="57"/>
        <v xml:space="preserve">daveh86 </v>
      </c>
      <c r="B247" t="s">
        <v>117</v>
      </c>
      <c r="E247">
        <v>9</v>
      </c>
      <c r="F247">
        <f t="shared" si="47"/>
        <v>0</v>
      </c>
    </row>
    <row r="248" spans="1:6" x14ac:dyDescent="0.25">
      <c r="A248" t="str">
        <f t="shared" si="57"/>
        <v xml:space="preserve">daveh86 </v>
      </c>
      <c r="E248">
        <f t="shared" ref="E248:E250" si="59">E247</f>
        <v>9</v>
      </c>
      <c r="F248">
        <f t="shared" si="47"/>
        <v>0</v>
      </c>
    </row>
    <row r="249" spans="1:6" x14ac:dyDescent="0.25">
      <c r="A249" t="str">
        <f t="shared" si="57"/>
        <v xml:space="preserve">daveh86 </v>
      </c>
      <c r="C249">
        <v>1</v>
      </c>
      <c r="D249" t="s">
        <v>49</v>
      </c>
      <c r="E249">
        <f t="shared" si="59"/>
        <v>9</v>
      </c>
      <c r="F249">
        <f t="shared" si="47"/>
        <v>9</v>
      </c>
    </row>
    <row r="250" spans="1:6" x14ac:dyDescent="0.25">
      <c r="A250" t="str">
        <f t="shared" si="57"/>
        <v xml:space="preserve">daveh86 </v>
      </c>
      <c r="E250">
        <f t="shared" si="59"/>
        <v>9</v>
      </c>
      <c r="F250">
        <f t="shared" si="47"/>
        <v>0</v>
      </c>
    </row>
    <row r="251" spans="1:6" x14ac:dyDescent="0.25">
      <c r="A251" t="str">
        <f t="shared" si="57"/>
        <v xml:space="preserve">daveh86 </v>
      </c>
      <c r="B251" t="s">
        <v>118</v>
      </c>
      <c r="E251">
        <v>21</v>
      </c>
      <c r="F251">
        <f t="shared" si="47"/>
        <v>0</v>
      </c>
    </row>
    <row r="252" spans="1:6" x14ac:dyDescent="0.25">
      <c r="A252" t="str">
        <f t="shared" si="57"/>
        <v xml:space="preserve">daveh86 </v>
      </c>
      <c r="E252">
        <f t="shared" ref="E252:E255" si="60">E251</f>
        <v>21</v>
      </c>
      <c r="F252">
        <f t="shared" si="47"/>
        <v>0</v>
      </c>
    </row>
    <row r="253" spans="1:6" x14ac:dyDescent="0.25">
      <c r="A253" t="str">
        <f t="shared" si="57"/>
        <v xml:space="preserve">daveh86 </v>
      </c>
      <c r="C253">
        <v>0.85399999999999998</v>
      </c>
      <c r="D253" t="s">
        <v>57</v>
      </c>
      <c r="E253">
        <f t="shared" si="60"/>
        <v>21</v>
      </c>
      <c r="F253">
        <f t="shared" si="47"/>
        <v>17.934000000000001</v>
      </c>
    </row>
    <row r="254" spans="1:6" x14ac:dyDescent="0.25">
      <c r="A254" t="str">
        <f t="shared" si="57"/>
        <v xml:space="preserve">daveh86 </v>
      </c>
      <c r="C254">
        <v>0.14499999999999999</v>
      </c>
      <c r="D254" t="s">
        <v>40</v>
      </c>
      <c r="E254">
        <f t="shared" si="60"/>
        <v>21</v>
      </c>
      <c r="F254">
        <f t="shared" si="47"/>
        <v>3.0449999999999999</v>
      </c>
    </row>
    <row r="255" spans="1:6" x14ac:dyDescent="0.25">
      <c r="A255" t="str">
        <f t="shared" si="57"/>
        <v xml:space="preserve">daveh86 </v>
      </c>
      <c r="E255">
        <f t="shared" si="60"/>
        <v>21</v>
      </c>
      <c r="F255">
        <f t="shared" si="47"/>
        <v>0</v>
      </c>
    </row>
    <row r="256" spans="1:6" x14ac:dyDescent="0.25">
      <c r="A256" t="str">
        <f t="shared" si="57"/>
        <v xml:space="preserve">daveh86 </v>
      </c>
      <c r="B256" t="s">
        <v>119</v>
      </c>
      <c r="E256">
        <v>17</v>
      </c>
      <c r="F256">
        <f t="shared" si="47"/>
        <v>0</v>
      </c>
    </row>
    <row r="257" spans="1:6" x14ac:dyDescent="0.25">
      <c r="A257" t="str">
        <f t="shared" si="57"/>
        <v xml:space="preserve">daveh86 </v>
      </c>
      <c r="E257">
        <f t="shared" ref="E257:E259" si="61">E256</f>
        <v>17</v>
      </c>
      <c r="F257">
        <f t="shared" si="47"/>
        <v>0</v>
      </c>
    </row>
    <row r="258" spans="1:6" x14ac:dyDescent="0.25">
      <c r="A258" t="str">
        <f t="shared" si="57"/>
        <v xml:space="preserve">daveh86 </v>
      </c>
      <c r="C258">
        <v>1</v>
      </c>
      <c r="D258" t="s">
        <v>120</v>
      </c>
      <c r="E258">
        <f t="shared" si="61"/>
        <v>17</v>
      </c>
      <c r="F258">
        <f t="shared" si="47"/>
        <v>17</v>
      </c>
    </row>
    <row r="259" spans="1:6" x14ac:dyDescent="0.25">
      <c r="A259" t="str">
        <f t="shared" si="57"/>
        <v xml:space="preserve">daveh86 </v>
      </c>
      <c r="E259">
        <f t="shared" si="61"/>
        <v>17</v>
      </c>
      <c r="F259">
        <f t="shared" ref="F259:F322" si="62">E259*C259</f>
        <v>0</v>
      </c>
    </row>
    <row r="260" spans="1:6" x14ac:dyDescent="0.25">
      <c r="A260" t="str">
        <f t="shared" si="57"/>
        <v xml:space="preserve">daveh86 </v>
      </c>
      <c r="B260" t="s">
        <v>121</v>
      </c>
      <c r="E260">
        <v>218</v>
      </c>
      <c r="F260">
        <f t="shared" si="62"/>
        <v>0</v>
      </c>
    </row>
    <row r="261" spans="1:6" x14ac:dyDescent="0.25">
      <c r="A261" t="str">
        <f t="shared" si="57"/>
        <v xml:space="preserve">daveh86 </v>
      </c>
      <c r="E261">
        <f t="shared" ref="E261:E274" si="63">E260</f>
        <v>218</v>
      </c>
      <c r="F261">
        <f t="shared" si="62"/>
        <v>0</v>
      </c>
    </row>
    <row r="262" spans="1:6" x14ac:dyDescent="0.25">
      <c r="A262" t="str">
        <f t="shared" si="57"/>
        <v xml:space="preserve">daveh86 </v>
      </c>
      <c r="C262">
        <v>6.0000000000000001E-3</v>
      </c>
      <c r="D262" t="s">
        <v>122</v>
      </c>
      <c r="E262">
        <f t="shared" si="63"/>
        <v>218</v>
      </c>
      <c r="F262">
        <f t="shared" si="62"/>
        <v>1.3080000000000001</v>
      </c>
    </row>
    <row r="263" spans="1:6" x14ac:dyDescent="0.25">
      <c r="A263" t="str">
        <f t="shared" si="57"/>
        <v xml:space="preserve">daveh86 </v>
      </c>
      <c r="C263">
        <v>3.9E-2</v>
      </c>
      <c r="D263" t="s">
        <v>13</v>
      </c>
      <c r="E263">
        <f t="shared" si="63"/>
        <v>218</v>
      </c>
      <c r="F263">
        <f t="shared" si="62"/>
        <v>8.5020000000000007</v>
      </c>
    </row>
    <row r="264" spans="1:6" x14ac:dyDescent="0.25">
      <c r="A264" t="str">
        <f t="shared" si="57"/>
        <v xml:space="preserve">daveh86 </v>
      </c>
      <c r="C264">
        <v>7.3999999999999996E-2</v>
      </c>
      <c r="D264" t="s">
        <v>104</v>
      </c>
      <c r="E264">
        <f t="shared" si="63"/>
        <v>218</v>
      </c>
      <c r="F264">
        <f t="shared" si="62"/>
        <v>16.131999999999998</v>
      </c>
    </row>
    <row r="265" spans="1:6" x14ac:dyDescent="0.25">
      <c r="A265" t="str">
        <f t="shared" si="57"/>
        <v xml:space="preserve">daveh86 </v>
      </c>
      <c r="C265">
        <v>2.5000000000000001E-2</v>
      </c>
      <c r="D265" t="s">
        <v>14</v>
      </c>
      <c r="E265">
        <f t="shared" si="63"/>
        <v>218</v>
      </c>
      <c r="F265">
        <f t="shared" si="62"/>
        <v>5.45</v>
      </c>
    </row>
    <row r="266" spans="1:6" x14ac:dyDescent="0.25">
      <c r="A266" t="str">
        <f t="shared" si="57"/>
        <v xml:space="preserve">daveh86 </v>
      </c>
      <c r="C266">
        <v>1.4999999999999999E-2</v>
      </c>
      <c r="D266" t="s">
        <v>123</v>
      </c>
      <c r="E266">
        <f t="shared" si="63"/>
        <v>218</v>
      </c>
      <c r="F266">
        <f t="shared" si="62"/>
        <v>3.27</v>
      </c>
    </row>
    <row r="267" spans="1:6" x14ac:dyDescent="0.25">
      <c r="A267" t="str">
        <f t="shared" si="57"/>
        <v xml:space="preserve">daveh86 </v>
      </c>
      <c r="C267">
        <v>4.7E-2</v>
      </c>
      <c r="D267" t="s">
        <v>15</v>
      </c>
      <c r="E267">
        <f t="shared" si="63"/>
        <v>218</v>
      </c>
      <c r="F267">
        <f t="shared" si="62"/>
        <v>10.246</v>
      </c>
    </row>
    <row r="268" spans="1:6" x14ac:dyDescent="0.25">
      <c r="A268" t="str">
        <f t="shared" si="57"/>
        <v xml:space="preserve">daveh86 </v>
      </c>
      <c r="C268">
        <v>1.7999999999999999E-2</v>
      </c>
      <c r="D268" t="s">
        <v>124</v>
      </c>
      <c r="E268">
        <f t="shared" si="63"/>
        <v>218</v>
      </c>
      <c r="F268">
        <f t="shared" si="62"/>
        <v>3.9239999999999995</v>
      </c>
    </row>
    <row r="269" spans="1:6" x14ac:dyDescent="0.25">
      <c r="A269" t="str">
        <f t="shared" si="57"/>
        <v xml:space="preserve">daveh86 </v>
      </c>
      <c r="C269">
        <v>2.3E-2</v>
      </c>
      <c r="D269" t="s">
        <v>17</v>
      </c>
      <c r="E269">
        <f t="shared" si="63"/>
        <v>218</v>
      </c>
      <c r="F269">
        <f t="shared" si="62"/>
        <v>5.0140000000000002</v>
      </c>
    </row>
    <row r="270" spans="1:6" x14ac:dyDescent="0.25">
      <c r="A270" t="str">
        <f t="shared" si="57"/>
        <v xml:space="preserve">daveh86 </v>
      </c>
      <c r="C270">
        <v>4.1000000000000002E-2</v>
      </c>
      <c r="D270" t="s">
        <v>10</v>
      </c>
      <c r="E270">
        <f t="shared" si="63"/>
        <v>218</v>
      </c>
      <c r="F270">
        <f t="shared" si="62"/>
        <v>8.9380000000000006</v>
      </c>
    </row>
    <row r="271" spans="1:6" x14ac:dyDescent="0.25">
      <c r="A271" t="str">
        <f t="shared" si="57"/>
        <v xml:space="preserve">daveh86 </v>
      </c>
      <c r="C271">
        <v>0.02</v>
      </c>
      <c r="D271" t="s">
        <v>125</v>
      </c>
      <c r="E271">
        <f t="shared" si="63"/>
        <v>218</v>
      </c>
      <c r="F271">
        <f t="shared" si="62"/>
        <v>4.3600000000000003</v>
      </c>
    </row>
    <row r="272" spans="1:6" x14ac:dyDescent="0.25">
      <c r="A272" t="str">
        <f t="shared" si="57"/>
        <v xml:space="preserve">daveh86 </v>
      </c>
      <c r="C272">
        <v>1.7999999999999999E-2</v>
      </c>
      <c r="D272" t="s">
        <v>126</v>
      </c>
      <c r="E272">
        <f t="shared" si="63"/>
        <v>218</v>
      </c>
      <c r="F272">
        <f t="shared" si="62"/>
        <v>3.9239999999999995</v>
      </c>
    </row>
    <row r="273" spans="1:6" x14ac:dyDescent="0.25">
      <c r="A273" t="str">
        <f t="shared" si="57"/>
        <v xml:space="preserve">daveh86 </v>
      </c>
      <c r="C273">
        <v>0.66800000000000004</v>
      </c>
      <c r="D273" t="s">
        <v>25</v>
      </c>
      <c r="E273">
        <f t="shared" si="63"/>
        <v>218</v>
      </c>
      <c r="F273">
        <f t="shared" si="62"/>
        <v>145.624</v>
      </c>
    </row>
    <row r="274" spans="1:6" x14ac:dyDescent="0.25">
      <c r="A274" t="str">
        <f t="shared" si="57"/>
        <v xml:space="preserve">daveh86 </v>
      </c>
      <c r="E274">
        <f t="shared" si="63"/>
        <v>218</v>
      </c>
      <c r="F274">
        <f t="shared" si="62"/>
        <v>0</v>
      </c>
    </row>
    <row r="275" spans="1:6" x14ac:dyDescent="0.25">
      <c r="A275" t="str">
        <f t="shared" si="57"/>
        <v xml:space="preserve">daveh86 </v>
      </c>
      <c r="B275" t="s">
        <v>127</v>
      </c>
      <c r="E275">
        <v>3</v>
      </c>
      <c r="F275">
        <f t="shared" si="62"/>
        <v>0</v>
      </c>
    </row>
    <row r="276" spans="1:6" x14ac:dyDescent="0.25">
      <c r="A276" t="str">
        <f t="shared" si="57"/>
        <v xml:space="preserve">daveh86 </v>
      </c>
      <c r="E276">
        <f t="shared" ref="E276:E278" si="64">E275</f>
        <v>3</v>
      </c>
      <c r="F276">
        <f t="shared" si="62"/>
        <v>0</v>
      </c>
    </row>
    <row r="277" spans="1:6" x14ac:dyDescent="0.25">
      <c r="A277" t="str">
        <f t="shared" si="57"/>
        <v xml:space="preserve">daveh86 </v>
      </c>
      <c r="C277">
        <v>1</v>
      </c>
      <c r="D277" t="s">
        <v>40</v>
      </c>
      <c r="E277">
        <f t="shared" si="64"/>
        <v>3</v>
      </c>
      <c r="F277">
        <f t="shared" si="62"/>
        <v>3</v>
      </c>
    </row>
    <row r="278" spans="1:6" x14ac:dyDescent="0.25">
      <c r="A278" t="str">
        <f t="shared" si="57"/>
        <v xml:space="preserve">daveh86 </v>
      </c>
      <c r="E278">
        <f t="shared" si="64"/>
        <v>3</v>
      </c>
      <c r="F278">
        <f t="shared" si="62"/>
        <v>0</v>
      </c>
    </row>
    <row r="279" spans="1:6" x14ac:dyDescent="0.25">
      <c r="A279" t="str">
        <f t="shared" si="57"/>
        <v xml:space="preserve">daveh86 </v>
      </c>
      <c r="B279" t="s">
        <v>128</v>
      </c>
      <c r="E279">
        <v>51</v>
      </c>
      <c r="F279">
        <f t="shared" si="62"/>
        <v>0</v>
      </c>
    </row>
    <row r="280" spans="1:6" x14ac:dyDescent="0.25">
      <c r="A280" t="str">
        <f t="shared" si="57"/>
        <v xml:space="preserve">daveh86 </v>
      </c>
      <c r="E280">
        <f t="shared" ref="E280:E287" si="65">E279</f>
        <v>51</v>
      </c>
      <c r="F280">
        <f t="shared" si="62"/>
        <v>0</v>
      </c>
    </row>
    <row r="281" spans="1:6" x14ac:dyDescent="0.25">
      <c r="A281" t="str">
        <f t="shared" si="57"/>
        <v xml:space="preserve">daveh86 </v>
      </c>
      <c r="C281">
        <v>2.7E-2</v>
      </c>
      <c r="D281" t="s">
        <v>16</v>
      </c>
      <c r="E281">
        <f t="shared" si="65"/>
        <v>51</v>
      </c>
      <c r="F281">
        <f t="shared" si="62"/>
        <v>1.377</v>
      </c>
    </row>
    <row r="282" spans="1:6" x14ac:dyDescent="0.25">
      <c r="A282" t="str">
        <f t="shared" si="57"/>
        <v xml:space="preserve">daveh86 </v>
      </c>
      <c r="C282">
        <v>0.19500000000000001</v>
      </c>
      <c r="D282" t="s">
        <v>120</v>
      </c>
      <c r="E282">
        <f t="shared" si="65"/>
        <v>51</v>
      </c>
      <c r="F282">
        <f t="shared" si="62"/>
        <v>9.9450000000000003</v>
      </c>
    </row>
    <row r="283" spans="1:6" x14ac:dyDescent="0.25">
      <c r="A283" t="str">
        <f t="shared" si="57"/>
        <v xml:space="preserve">daveh86 </v>
      </c>
      <c r="C283">
        <v>0.59</v>
      </c>
      <c r="D283" t="s">
        <v>10</v>
      </c>
      <c r="E283">
        <f t="shared" si="65"/>
        <v>51</v>
      </c>
      <c r="F283">
        <f t="shared" si="62"/>
        <v>30.09</v>
      </c>
    </row>
    <row r="284" spans="1:6" x14ac:dyDescent="0.25">
      <c r="A284" t="str">
        <f t="shared" si="57"/>
        <v xml:space="preserve">daveh86 </v>
      </c>
      <c r="C284">
        <v>2.1000000000000001E-2</v>
      </c>
      <c r="D284" t="s">
        <v>125</v>
      </c>
      <c r="E284">
        <f t="shared" si="65"/>
        <v>51</v>
      </c>
      <c r="F284">
        <f t="shared" si="62"/>
        <v>1.0710000000000002</v>
      </c>
    </row>
    <row r="285" spans="1:6" x14ac:dyDescent="0.25">
      <c r="A285" t="str">
        <f t="shared" si="57"/>
        <v xml:space="preserve">daveh86 </v>
      </c>
      <c r="C285">
        <v>7.0000000000000007E-2</v>
      </c>
      <c r="D285" t="s">
        <v>21</v>
      </c>
      <c r="E285">
        <f t="shared" si="65"/>
        <v>51</v>
      </c>
      <c r="F285">
        <f t="shared" si="62"/>
        <v>3.5700000000000003</v>
      </c>
    </row>
    <row r="286" spans="1:6" x14ac:dyDescent="0.25">
      <c r="A286" t="str">
        <f t="shared" si="57"/>
        <v xml:space="preserve">daveh86 </v>
      </c>
      <c r="C286">
        <v>9.2999999999999999E-2</v>
      </c>
      <c r="D286" t="s">
        <v>25</v>
      </c>
      <c r="E286">
        <f t="shared" si="65"/>
        <v>51</v>
      </c>
      <c r="F286">
        <f t="shared" si="62"/>
        <v>4.7430000000000003</v>
      </c>
    </row>
    <row r="287" spans="1:6" x14ac:dyDescent="0.25">
      <c r="A287" t="s">
        <v>451</v>
      </c>
      <c r="E287">
        <f t="shared" si="65"/>
        <v>51</v>
      </c>
      <c r="F287">
        <f t="shared" si="62"/>
        <v>0</v>
      </c>
    </row>
    <row r="288" spans="1:6" x14ac:dyDescent="0.25">
      <c r="A288" t="str">
        <f t="shared" ref="A288:A319" si="66">A287</f>
        <v>David Storch</v>
      </c>
      <c r="B288" t="s">
        <v>131</v>
      </c>
      <c r="E288">
        <v>263</v>
      </c>
      <c r="F288">
        <f t="shared" si="62"/>
        <v>0</v>
      </c>
    </row>
    <row r="289" spans="1:6" x14ac:dyDescent="0.25">
      <c r="A289" t="str">
        <f t="shared" si="66"/>
        <v>David Storch</v>
      </c>
      <c r="E289">
        <f t="shared" ref="E289:E292" si="67">E288</f>
        <v>263</v>
      </c>
      <c r="F289">
        <f t="shared" si="62"/>
        <v>0</v>
      </c>
    </row>
    <row r="290" spans="1:6" x14ac:dyDescent="0.25">
      <c r="A290" t="str">
        <f t="shared" si="66"/>
        <v>David Storch</v>
      </c>
      <c r="C290">
        <v>0.85799999999999998</v>
      </c>
      <c r="D290" t="s">
        <v>104</v>
      </c>
      <c r="E290">
        <f t="shared" si="67"/>
        <v>263</v>
      </c>
      <c r="F290">
        <f t="shared" si="62"/>
        <v>225.654</v>
      </c>
    </row>
    <row r="291" spans="1:6" x14ac:dyDescent="0.25">
      <c r="A291" t="str">
        <f t="shared" si="66"/>
        <v>David Storch</v>
      </c>
      <c r="C291">
        <v>0.14099999999999999</v>
      </c>
      <c r="D291" t="s">
        <v>112</v>
      </c>
      <c r="E291">
        <f t="shared" si="67"/>
        <v>263</v>
      </c>
      <c r="F291">
        <f t="shared" si="62"/>
        <v>37.082999999999998</v>
      </c>
    </row>
    <row r="292" spans="1:6" x14ac:dyDescent="0.25">
      <c r="A292" t="str">
        <f t="shared" si="66"/>
        <v>David Storch</v>
      </c>
      <c r="E292">
        <f t="shared" si="67"/>
        <v>263</v>
      </c>
      <c r="F292">
        <f t="shared" si="62"/>
        <v>0</v>
      </c>
    </row>
    <row r="293" spans="1:6" x14ac:dyDescent="0.25">
      <c r="A293" t="str">
        <f t="shared" si="66"/>
        <v>David Storch</v>
      </c>
      <c r="B293" t="s">
        <v>132</v>
      </c>
      <c r="E293">
        <v>859</v>
      </c>
      <c r="F293">
        <f t="shared" si="62"/>
        <v>0</v>
      </c>
    </row>
    <row r="294" spans="1:6" x14ac:dyDescent="0.25">
      <c r="A294" t="str">
        <f t="shared" si="66"/>
        <v>David Storch</v>
      </c>
      <c r="E294">
        <f t="shared" ref="E294:E296" si="68">E293</f>
        <v>859</v>
      </c>
      <c r="F294">
        <f t="shared" si="62"/>
        <v>0</v>
      </c>
    </row>
    <row r="295" spans="1:6" x14ac:dyDescent="0.25">
      <c r="A295" t="str">
        <f t="shared" si="66"/>
        <v>David Storch</v>
      </c>
      <c r="C295">
        <v>1</v>
      </c>
      <c r="D295" t="s">
        <v>112</v>
      </c>
      <c r="E295">
        <f t="shared" si="68"/>
        <v>859</v>
      </c>
      <c r="F295">
        <f t="shared" si="62"/>
        <v>859</v>
      </c>
    </row>
    <row r="296" spans="1:6" x14ac:dyDescent="0.25">
      <c r="A296" t="str">
        <f t="shared" si="66"/>
        <v>David Storch</v>
      </c>
      <c r="E296">
        <f t="shared" si="68"/>
        <v>859</v>
      </c>
      <c r="F296">
        <f t="shared" si="62"/>
        <v>0</v>
      </c>
    </row>
    <row r="297" spans="1:6" x14ac:dyDescent="0.25">
      <c r="A297" t="str">
        <f t="shared" si="66"/>
        <v>David Storch</v>
      </c>
      <c r="B297" t="s">
        <v>133</v>
      </c>
      <c r="E297">
        <v>61</v>
      </c>
      <c r="F297">
        <f t="shared" si="62"/>
        <v>0</v>
      </c>
    </row>
    <row r="298" spans="1:6" x14ac:dyDescent="0.25">
      <c r="A298" t="str">
        <f t="shared" si="66"/>
        <v>David Storch</v>
      </c>
      <c r="E298">
        <f t="shared" ref="E298:E301" si="69">E297</f>
        <v>61</v>
      </c>
      <c r="F298">
        <f t="shared" si="62"/>
        <v>0</v>
      </c>
    </row>
    <row r="299" spans="1:6" x14ac:dyDescent="0.25">
      <c r="A299" t="str">
        <f t="shared" si="66"/>
        <v>David Storch</v>
      </c>
      <c r="C299">
        <v>0.73399999999999999</v>
      </c>
      <c r="D299" t="s">
        <v>104</v>
      </c>
      <c r="E299">
        <f t="shared" si="69"/>
        <v>61</v>
      </c>
      <c r="F299">
        <f t="shared" si="62"/>
        <v>44.774000000000001</v>
      </c>
    </row>
    <row r="300" spans="1:6" x14ac:dyDescent="0.25">
      <c r="A300" t="str">
        <f t="shared" si="66"/>
        <v>David Storch</v>
      </c>
      <c r="C300">
        <v>0.26500000000000001</v>
      </c>
      <c r="D300" t="s">
        <v>75</v>
      </c>
      <c r="E300">
        <f t="shared" si="69"/>
        <v>61</v>
      </c>
      <c r="F300">
        <f t="shared" si="62"/>
        <v>16.164999999999999</v>
      </c>
    </row>
    <row r="301" spans="1:6" x14ac:dyDescent="0.25">
      <c r="A301" t="str">
        <f t="shared" si="66"/>
        <v>David Storch</v>
      </c>
      <c r="E301">
        <f t="shared" si="69"/>
        <v>61</v>
      </c>
      <c r="F301">
        <f t="shared" si="62"/>
        <v>0</v>
      </c>
    </row>
    <row r="302" spans="1:6" x14ac:dyDescent="0.25">
      <c r="A302" t="str">
        <f t="shared" si="66"/>
        <v>David Storch</v>
      </c>
      <c r="B302" t="s">
        <v>134</v>
      </c>
      <c r="E302">
        <v>2</v>
      </c>
      <c r="F302">
        <f t="shared" si="62"/>
        <v>0</v>
      </c>
    </row>
    <row r="303" spans="1:6" x14ac:dyDescent="0.25">
      <c r="A303" t="str">
        <f t="shared" si="66"/>
        <v>David Storch</v>
      </c>
      <c r="E303">
        <f t="shared" ref="E303:E305" si="70">E302</f>
        <v>2</v>
      </c>
      <c r="F303">
        <f t="shared" si="62"/>
        <v>0</v>
      </c>
    </row>
    <row r="304" spans="1:6" x14ac:dyDescent="0.25">
      <c r="A304" t="str">
        <f t="shared" si="66"/>
        <v>David Storch</v>
      </c>
      <c r="C304">
        <v>1</v>
      </c>
      <c r="D304" t="s">
        <v>57</v>
      </c>
      <c r="E304">
        <f t="shared" si="70"/>
        <v>2</v>
      </c>
      <c r="F304">
        <f t="shared" si="62"/>
        <v>2</v>
      </c>
    </row>
    <row r="305" spans="1:6" x14ac:dyDescent="0.25">
      <c r="A305" t="str">
        <f t="shared" si="66"/>
        <v>David Storch</v>
      </c>
      <c r="E305">
        <f t="shared" si="70"/>
        <v>2</v>
      </c>
      <c r="F305">
        <f t="shared" si="62"/>
        <v>0</v>
      </c>
    </row>
    <row r="306" spans="1:6" x14ac:dyDescent="0.25">
      <c r="A306" t="str">
        <f t="shared" si="66"/>
        <v>David Storch</v>
      </c>
      <c r="B306" t="s">
        <v>135</v>
      </c>
      <c r="E306">
        <v>48</v>
      </c>
      <c r="F306">
        <f t="shared" si="62"/>
        <v>0</v>
      </c>
    </row>
    <row r="307" spans="1:6" x14ac:dyDescent="0.25">
      <c r="A307" t="str">
        <f t="shared" si="66"/>
        <v>David Storch</v>
      </c>
      <c r="E307">
        <f t="shared" ref="E307:E309" si="71">E306</f>
        <v>48</v>
      </c>
      <c r="F307">
        <f t="shared" si="62"/>
        <v>0</v>
      </c>
    </row>
    <row r="308" spans="1:6" x14ac:dyDescent="0.25">
      <c r="A308" t="str">
        <f t="shared" si="66"/>
        <v>David Storch</v>
      </c>
      <c r="C308">
        <v>1</v>
      </c>
      <c r="D308" t="s">
        <v>136</v>
      </c>
      <c r="E308">
        <f t="shared" si="71"/>
        <v>48</v>
      </c>
      <c r="F308">
        <f t="shared" si="62"/>
        <v>48</v>
      </c>
    </row>
    <row r="309" spans="1:6" x14ac:dyDescent="0.25">
      <c r="A309" t="str">
        <f t="shared" si="66"/>
        <v>David Storch</v>
      </c>
      <c r="E309">
        <f t="shared" si="71"/>
        <v>48</v>
      </c>
      <c r="F309">
        <f t="shared" si="62"/>
        <v>0</v>
      </c>
    </row>
    <row r="310" spans="1:6" x14ac:dyDescent="0.25">
      <c r="A310" t="str">
        <f t="shared" si="66"/>
        <v>David Storch</v>
      </c>
      <c r="B310" t="s">
        <v>137</v>
      </c>
      <c r="E310">
        <v>666</v>
      </c>
      <c r="F310">
        <f t="shared" si="62"/>
        <v>0</v>
      </c>
    </row>
    <row r="311" spans="1:6" x14ac:dyDescent="0.25">
      <c r="A311" t="str">
        <f t="shared" si="66"/>
        <v>David Storch</v>
      </c>
      <c r="E311">
        <f t="shared" ref="E311:E315" si="72">E310</f>
        <v>666</v>
      </c>
      <c r="F311">
        <f t="shared" si="62"/>
        <v>0</v>
      </c>
    </row>
    <row r="312" spans="1:6" x14ac:dyDescent="0.25">
      <c r="A312" t="str">
        <f t="shared" si="66"/>
        <v>David Storch</v>
      </c>
      <c r="C312">
        <v>8.0000000000000002E-3</v>
      </c>
      <c r="D312" t="s">
        <v>104</v>
      </c>
      <c r="E312">
        <f t="shared" si="72"/>
        <v>666</v>
      </c>
      <c r="F312">
        <f t="shared" si="62"/>
        <v>5.3280000000000003</v>
      </c>
    </row>
    <row r="313" spans="1:6" x14ac:dyDescent="0.25">
      <c r="A313" t="str">
        <f t="shared" si="66"/>
        <v>David Storch</v>
      </c>
      <c r="C313">
        <v>2.1999999999999999E-2</v>
      </c>
      <c r="D313" t="s">
        <v>114</v>
      </c>
      <c r="E313">
        <f t="shared" si="72"/>
        <v>666</v>
      </c>
      <c r="F313">
        <f t="shared" si="62"/>
        <v>14.651999999999999</v>
      </c>
    </row>
    <row r="314" spans="1:6" x14ac:dyDescent="0.25">
      <c r="A314" t="str">
        <f t="shared" si="66"/>
        <v>David Storch</v>
      </c>
      <c r="C314">
        <v>0.96799999999999997</v>
      </c>
      <c r="D314" t="s">
        <v>136</v>
      </c>
      <c r="E314">
        <f t="shared" si="72"/>
        <v>666</v>
      </c>
      <c r="F314">
        <f t="shared" si="62"/>
        <v>644.68799999999999</v>
      </c>
    </row>
    <row r="315" spans="1:6" x14ac:dyDescent="0.25">
      <c r="A315" t="str">
        <f t="shared" si="66"/>
        <v>David Storch</v>
      </c>
      <c r="E315">
        <f t="shared" si="72"/>
        <v>666</v>
      </c>
      <c r="F315">
        <f t="shared" si="62"/>
        <v>0</v>
      </c>
    </row>
    <row r="316" spans="1:6" x14ac:dyDescent="0.25">
      <c r="A316" t="str">
        <f t="shared" si="66"/>
        <v>David Storch</v>
      </c>
      <c r="B316" t="s">
        <v>138</v>
      </c>
      <c r="E316">
        <v>1001</v>
      </c>
      <c r="F316">
        <f t="shared" si="62"/>
        <v>0</v>
      </c>
    </row>
    <row r="317" spans="1:6" x14ac:dyDescent="0.25">
      <c r="A317" t="str">
        <f t="shared" si="66"/>
        <v>David Storch</v>
      </c>
      <c r="E317">
        <f t="shared" ref="E317:E321" si="73">E316</f>
        <v>1001</v>
      </c>
      <c r="F317">
        <f t="shared" si="62"/>
        <v>0</v>
      </c>
    </row>
    <row r="318" spans="1:6" x14ac:dyDescent="0.25">
      <c r="A318" t="str">
        <f t="shared" si="66"/>
        <v>David Storch</v>
      </c>
      <c r="C318">
        <v>0.95499999999999996</v>
      </c>
      <c r="D318" t="s">
        <v>104</v>
      </c>
      <c r="E318">
        <f t="shared" si="73"/>
        <v>1001</v>
      </c>
      <c r="F318">
        <f t="shared" si="62"/>
        <v>955.95499999999993</v>
      </c>
    </row>
    <row r="319" spans="1:6" x14ac:dyDescent="0.25">
      <c r="A319" t="str">
        <f t="shared" si="66"/>
        <v>David Storch</v>
      </c>
      <c r="C319">
        <v>2.4E-2</v>
      </c>
      <c r="D319" t="s">
        <v>114</v>
      </c>
      <c r="E319">
        <f t="shared" si="73"/>
        <v>1001</v>
      </c>
      <c r="F319">
        <f t="shared" si="62"/>
        <v>24.024000000000001</v>
      </c>
    </row>
    <row r="320" spans="1:6" x14ac:dyDescent="0.25">
      <c r="A320" t="str">
        <f t="shared" ref="A320:A351" si="74">A319</f>
        <v>David Storch</v>
      </c>
      <c r="C320">
        <v>0.02</v>
      </c>
      <c r="D320" t="s">
        <v>112</v>
      </c>
      <c r="E320">
        <f t="shared" si="73"/>
        <v>1001</v>
      </c>
      <c r="F320">
        <f t="shared" si="62"/>
        <v>20.02</v>
      </c>
    </row>
    <row r="321" spans="1:6" x14ac:dyDescent="0.25">
      <c r="A321" t="str">
        <f t="shared" si="74"/>
        <v>David Storch</v>
      </c>
      <c r="E321">
        <f t="shared" si="73"/>
        <v>1001</v>
      </c>
      <c r="F321">
        <f t="shared" si="62"/>
        <v>0</v>
      </c>
    </row>
    <row r="322" spans="1:6" x14ac:dyDescent="0.25">
      <c r="A322" t="str">
        <f t="shared" si="74"/>
        <v>David Storch</v>
      </c>
      <c r="B322" t="s">
        <v>139</v>
      </c>
      <c r="E322">
        <v>79</v>
      </c>
      <c r="F322">
        <f t="shared" si="62"/>
        <v>0</v>
      </c>
    </row>
    <row r="323" spans="1:6" x14ac:dyDescent="0.25">
      <c r="A323" t="str">
        <f t="shared" si="74"/>
        <v>David Storch</v>
      </c>
      <c r="E323">
        <f t="shared" ref="E323:E325" si="75">E322</f>
        <v>79</v>
      </c>
      <c r="F323">
        <f t="shared" ref="F323:F386" si="76">E323*C323</f>
        <v>0</v>
      </c>
    </row>
    <row r="324" spans="1:6" x14ac:dyDescent="0.25">
      <c r="A324" t="str">
        <f t="shared" si="74"/>
        <v>David Storch</v>
      </c>
      <c r="C324">
        <v>1</v>
      </c>
      <c r="D324" t="s">
        <v>114</v>
      </c>
      <c r="E324">
        <f t="shared" si="75"/>
        <v>79</v>
      </c>
      <c r="F324">
        <f t="shared" si="76"/>
        <v>79</v>
      </c>
    </row>
    <row r="325" spans="1:6" x14ac:dyDescent="0.25">
      <c r="A325" t="str">
        <f t="shared" si="74"/>
        <v>David Storch</v>
      </c>
      <c r="E325">
        <f t="shared" si="75"/>
        <v>79</v>
      </c>
      <c r="F325">
        <f t="shared" si="76"/>
        <v>0</v>
      </c>
    </row>
    <row r="326" spans="1:6" x14ac:dyDescent="0.25">
      <c r="A326" t="str">
        <f t="shared" si="74"/>
        <v>David Storch</v>
      </c>
      <c r="B326" t="s">
        <v>140</v>
      </c>
      <c r="E326">
        <v>7</v>
      </c>
      <c r="F326">
        <f t="shared" si="76"/>
        <v>0</v>
      </c>
    </row>
    <row r="327" spans="1:6" x14ac:dyDescent="0.25">
      <c r="A327" t="str">
        <f t="shared" si="74"/>
        <v>David Storch</v>
      </c>
      <c r="E327">
        <f t="shared" ref="E327:E330" si="77">E326</f>
        <v>7</v>
      </c>
      <c r="F327">
        <f t="shared" si="76"/>
        <v>0</v>
      </c>
    </row>
    <row r="328" spans="1:6" x14ac:dyDescent="0.25">
      <c r="A328" t="str">
        <f t="shared" si="74"/>
        <v>David Storch</v>
      </c>
      <c r="C328">
        <v>0.76200000000000001</v>
      </c>
      <c r="D328" t="s">
        <v>104</v>
      </c>
      <c r="E328">
        <f t="shared" si="77"/>
        <v>7</v>
      </c>
      <c r="F328">
        <f t="shared" si="76"/>
        <v>5.3339999999999996</v>
      </c>
    </row>
    <row r="329" spans="1:6" x14ac:dyDescent="0.25">
      <c r="A329" t="str">
        <f t="shared" si="74"/>
        <v>David Storch</v>
      </c>
      <c r="C329">
        <v>0.23699999999999999</v>
      </c>
      <c r="D329" t="s">
        <v>112</v>
      </c>
      <c r="E329">
        <f t="shared" si="77"/>
        <v>7</v>
      </c>
      <c r="F329">
        <f t="shared" si="76"/>
        <v>1.6589999999999998</v>
      </c>
    </row>
    <row r="330" spans="1:6" x14ac:dyDescent="0.25">
      <c r="A330" t="str">
        <f t="shared" si="74"/>
        <v>David Storch</v>
      </c>
      <c r="E330">
        <f t="shared" si="77"/>
        <v>7</v>
      </c>
      <c r="F330">
        <f t="shared" si="76"/>
        <v>0</v>
      </c>
    </row>
    <row r="331" spans="1:6" x14ac:dyDescent="0.25">
      <c r="A331" t="str">
        <f t="shared" si="74"/>
        <v>David Storch</v>
      </c>
      <c r="B331" t="s">
        <v>141</v>
      </c>
      <c r="E331">
        <v>664</v>
      </c>
      <c r="F331">
        <f t="shared" si="76"/>
        <v>0</v>
      </c>
    </row>
    <row r="332" spans="1:6" x14ac:dyDescent="0.25">
      <c r="A332" t="str">
        <f t="shared" si="74"/>
        <v>David Storch</v>
      </c>
      <c r="E332">
        <f t="shared" ref="E332:E336" si="78">E331</f>
        <v>664</v>
      </c>
      <c r="F332">
        <f t="shared" si="76"/>
        <v>0</v>
      </c>
    </row>
    <row r="333" spans="1:6" x14ac:dyDescent="0.25">
      <c r="A333" t="str">
        <f t="shared" si="74"/>
        <v>David Storch</v>
      </c>
      <c r="C333">
        <v>8.0000000000000002E-3</v>
      </c>
      <c r="D333" t="s">
        <v>104</v>
      </c>
      <c r="E333">
        <f t="shared" si="78"/>
        <v>664</v>
      </c>
      <c r="F333">
        <f t="shared" si="76"/>
        <v>5.3120000000000003</v>
      </c>
    </row>
    <row r="334" spans="1:6" x14ac:dyDescent="0.25">
      <c r="A334" t="str">
        <f t="shared" si="74"/>
        <v>David Storch</v>
      </c>
      <c r="C334">
        <v>2.3E-2</v>
      </c>
      <c r="D334" t="s">
        <v>114</v>
      </c>
      <c r="E334">
        <f t="shared" si="78"/>
        <v>664</v>
      </c>
      <c r="F334">
        <f t="shared" si="76"/>
        <v>15.272</v>
      </c>
    </row>
    <row r="335" spans="1:6" x14ac:dyDescent="0.25">
      <c r="A335" t="str">
        <f t="shared" si="74"/>
        <v>David Storch</v>
      </c>
      <c r="C335">
        <v>0.96799999999999997</v>
      </c>
      <c r="D335" t="s">
        <v>136</v>
      </c>
      <c r="E335">
        <f t="shared" si="78"/>
        <v>664</v>
      </c>
      <c r="F335">
        <f t="shared" si="76"/>
        <v>642.75199999999995</v>
      </c>
    </row>
    <row r="336" spans="1:6" x14ac:dyDescent="0.25">
      <c r="A336" t="str">
        <f t="shared" si="74"/>
        <v>David Storch</v>
      </c>
      <c r="E336">
        <f t="shared" si="78"/>
        <v>664</v>
      </c>
      <c r="F336">
        <f t="shared" si="76"/>
        <v>0</v>
      </c>
    </row>
    <row r="337" spans="1:6" x14ac:dyDescent="0.25">
      <c r="A337" t="str">
        <f t="shared" si="74"/>
        <v>David Storch</v>
      </c>
      <c r="B337" t="s">
        <v>142</v>
      </c>
      <c r="E337">
        <v>39</v>
      </c>
      <c r="F337">
        <f t="shared" si="76"/>
        <v>0</v>
      </c>
    </row>
    <row r="338" spans="1:6" x14ac:dyDescent="0.25">
      <c r="A338" t="str">
        <f t="shared" si="74"/>
        <v>David Storch</v>
      </c>
      <c r="E338">
        <f t="shared" ref="E338:E340" si="79">E337</f>
        <v>39</v>
      </c>
      <c r="F338">
        <f t="shared" si="76"/>
        <v>0</v>
      </c>
    </row>
    <row r="339" spans="1:6" x14ac:dyDescent="0.25">
      <c r="A339" t="str">
        <f t="shared" si="74"/>
        <v>David Storch</v>
      </c>
      <c r="C339">
        <v>1</v>
      </c>
      <c r="D339" t="s">
        <v>112</v>
      </c>
      <c r="E339">
        <f t="shared" si="79"/>
        <v>39</v>
      </c>
      <c r="F339">
        <f t="shared" si="76"/>
        <v>39</v>
      </c>
    </row>
    <row r="340" spans="1:6" x14ac:dyDescent="0.25">
      <c r="A340" t="str">
        <f t="shared" si="74"/>
        <v>David Storch</v>
      </c>
      <c r="E340">
        <f t="shared" si="79"/>
        <v>39</v>
      </c>
      <c r="F340">
        <f t="shared" si="76"/>
        <v>0</v>
      </c>
    </row>
    <row r="341" spans="1:6" x14ac:dyDescent="0.25">
      <c r="A341" t="str">
        <f t="shared" si="74"/>
        <v>David Storch</v>
      </c>
      <c r="B341" t="s">
        <v>143</v>
      </c>
      <c r="E341">
        <v>157</v>
      </c>
      <c r="F341">
        <f t="shared" si="76"/>
        <v>0</v>
      </c>
    </row>
    <row r="342" spans="1:6" x14ac:dyDescent="0.25">
      <c r="A342" t="str">
        <f t="shared" si="74"/>
        <v>David Storch</v>
      </c>
      <c r="E342">
        <f t="shared" ref="E342:E344" si="80">E341</f>
        <v>157</v>
      </c>
      <c r="F342">
        <f t="shared" si="76"/>
        <v>0</v>
      </c>
    </row>
    <row r="343" spans="1:6" x14ac:dyDescent="0.25">
      <c r="A343" t="str">
        <f t="shared" si="74"/>
        <v>David Storch</v>
      </c>
      <c r="C343">
        <v>1</v>
      </c>
      <c r="D343" t="s">
        <v>112</v>
      </c>
      <c r="E343">
        <f t="shared" si="80"/>
        <v>157</v>
      </c>
      <c r="F343">
        <f t="shared" si="76"/>
        <v>157</v>
      </c>
    </row>
    <row r="344" spans="1:6" x14ac:dyDescent="0.25">
      <c r="A344" t="str">
        <f t="shared" si="74"/>
        <v>David Storch</v>
      </c>
      <c r="E344">
        <f t="shared" si="80"/>
        <v>157</v>
      </c>
      <c r="F344">
        <f t="shared" si="76"/>
        <v>0</v>
      </c>
    </row>
    <row r="345" spans="1:6" x14ac:dyDescent="0.25">
      <c r="A345" t="str">
        <f t="shared" si="74"/>
        <v>David Storch</v>
      </c>
      <c r="B345" t="s">
        <v>144</v>
      </c>
      <c r="E345">
        <v>2</v>
      </c>
      <c r="F345">
        <f t="shared" si="76"/>
        <v>0</v>
      </c>
    </row>
    <row r="346" spans="1:6" x14ac:dyDescent="0.25">
      <c r="A346" t="str">
        <f t="shared" si="74"/>
        <v>David Storch</v>
      </c>
      <c r="E346">
        <f t="shared" ref="E346:E348" si="81">E345</f>
        <v>2</v>
      </c>
      <c r="F346">
        <f t="shared" si="76"/>
        <v>0</v>
      </c>
    </row>
    <row r="347" spans="1:6" x14ac:dyDescent="0.25">
      <c r="A347" t="str">
        <f t="shared" si="74"/>
        <v>David Storch</v>
      </c>
      <c r="C347">
        <v>1</v>
      </c>
      <c r="D347" t="s">
        <v>112</v>
      </c>
      <c r="E347">
        <f t="shared" si="81"/>
        <v>2</v>
      </c>
      <c r="F347">
        <f t="shared" si="76"/>
        <v>2</v>
      </c>
    </row>
    <row r="348" spans="1:6" x14ac:dyDescent="0.25">
      <c r="A348" t="str">
        <f t="shared" si="74"/>
        <v>David Storch</v>
      </c>
      <c r="E348">
        <f t="shared" si="81"/>
        <v>2</v>
      </c>
      <c r="F348">
        <f t="shared" si="76"/>
        <v>0</v>
      </c>
    </row>
    <row r="349" spans="1:6" x14ac:dyDescent="0.25">
      <c r="A349" t="str">
        <f t="shared" si="74"/>
        <v>David Storch</v>
      </c>
      <c r="B349" t="s">
        <v>145</v>
      </c>
      <c r="E349">
        <v>40</v>
      </c>
      <c r="F349">
        <f t="shared" si="76"/>
        <v>0</v>
      </c>
    </row>
    <row r="350" spans="1:6" x14ac:dyDescent="0.25">
      <c r="A350" t="str">
        <f t="shared" si="74"/>
        <v>David Storch</v>
      </c>
      <c r="E350">
        <f t="shared" ref="E350:E353" si="82">E349</f>
        <v>40</v>
      </c>
      <c r="F350">
        <f t="shared" si="76"/>
        <v>0</v>
      </c>
    </row>
    <row r="351" spans="1:6" x14ac:dyDescent="0.25">
      <c r="A351" t="str">
        <f t="shared" si="74"/>
        <v>David Storch</v>
      </c>
      <c r="C351">
        <v>0.40200000000000002</v>
      </c>
      <c r="D351" t="s">
        <v>104</v>
      </c>
      <c r="E351">
        <f t="shared" si="82"/>
        <v>40</v>
      </c>
      <c r="F351">
        <f t="shared" si="76"/>
        <v>16.080000000000002</v>
      </c>
    </row>
    <row r="352" spans="1:6" x14ac:dyDescent="0.25">
      <c r="A352" t="str">
        <f t="shared" ref="A352:A379" si="83">A351</f>
        <v>David Storch</v>
      </c>
      <c r="C352">
        <v>0.59699999999999998</v>
      </c>
      <c r="D352" t="s">
        <v>112</v>
      </c>
      <c r="E352">
        <f t="shared" si="82"/>
        <v>40</v>
      </c>
      <c r="F352">
        <f t="shared" si="76"/>
        <v>23.88</v>
      </c>
    </row>
    <row r="353" spans="1:6" x14ac:dyDescent="0.25">
      <c r="A353" t="str">
        <f t="shared" si="83"/>
        <v>David Storch</v>
      </c>
      <c r="E353">
        <f t="shared" si="82"/>
        <v>40</v>
      </c>
      <c r="F353">
        <f t="shared" si="76"/>
        <v>0</v>
      </c>
    </row>
    <row r="354" spans="1:6" x14ac:dyDescent="0.25">
      <c r="A354" t="str">
        <f t="shared" si="83"/>
        <v>David Storch</v>
      </c>
      <c r="B354" t="s">
        <v>146</v>
      </c>
      <c r="E354">
        <v>3505</v>
      </c>
      <c r="F354">
        <f t="shared" si="76"/>
        <v>0</v>
      </c>
    </row>
    <row r="355" spans="1:6" x14ac:dyDescent="0.25">
      <c r="A355" t="str">
        <f t="shared" si="83"/>
        <v>David Storch</v>
      </c>
      <c r="E355">
        <f t="shared" ref="E355:E376" si="84">E354</f>
        <v>3505</v>
      </c>
      <c r="F355">
        <f t="shared" si="76"/>
        <v>0</v>
      </c>
    </row>
    <row r="356" spans="1:6" x14ac:dyDescent="0.25">
      <c r="A356" t="str">
        <f t="shared" si="83"/>
        <v>David Storch</v>
      </c>
      <c r="C356">
        <v>5.0000000000000001E-3</v>
      </c>
      <c r="D356" t="s">
        <v>147</v>
      </c>
      <c r="E356">
        <f t="shared" si="84"/>
        <v>3505</v>
      </c>
      <c r="F356">
        <f t="shared" si="76"/>
        <v>17.525000000000002</v>
      </c>
    </row>
    <row r="357" spans="1:6" x14ac:dyDescent="0.25">
      <c r="A357" t="str">
        <f t="shared" si="83"/>
        <v>David Storch</v>
      </c>
      <c r="C357">
        <v>0</v>
      </c>
      <c r="D357" t="s">
        <v>12</v>
      </c>
      <c r="E357">
        <f t="shared" si="84"/>
        <v>3505</v>
      </c>
      <c r="F357">
        <f t="shared" si="76"/>
        <v>0</v>
      </c>
    </row>
    <row r="358" spans="1:6" x14ac:dyDescent="0.25">
      <c r="A358" t="str">
        <f t="shared" si="83"/>
        <v>David Storch</v>
      </c>
      <c r="C358">
        <v>4.2999999999999997E-2</v>
      </c>
      <c r="D358" t="s">
        <v>104</v>
      </c>
      <c r="E358">
        <f t="shared" si="84"/>
        <v>3505</v>
      </c>
      <c r="F358">
        <f t="shared" si="76"/>
        <v>150.71499999999997</v>
      </c>
    </row>
    <row r="359" spans="1:6" x14ac:dyDescent="0.25">
      <c r="A359" t="str">
        <f t="shared" si="83"/>
        <v>David Storch</v>
      </c>
      <c r="C359">
        <v>1.6E-2</v>
      </c>
      <c r="D359" t="s">
        <v>148</v>
      </c>
      <c r="E359">
        <f t="shared" si="84"/>
        <v>3505</v>
      </c>
      <c r="F359">
        <f t="shared" si="76"/>
        <v>56.08</v>
      </c>
    </row>
    <row r="360" spans="1:6" x14ac:dyDescent="0.25">
      <c r="A360" t="str">
        <f t="shared" si="83"/>
        <v>David Storch</v>
      </c>
      <c r="C360">
        <v>3.2000000000000001E-2</v>
      </c>
      <c r="D360" t="s">
        <v>149</v>
      </c>
      <c r="E360">
        <f t="shared" si="84"/>
        <v>3505</v>
      </c>
      <c r="F360">
        <f t="shared" si="76"/>
        <v>112.16</v>
      </c>
    </row>
    <row r="361" spans="1:6" x14ac:dyDescent="0.25">
      <c r="A361" t="str">
        <f t="shared" si="83"/>
        <v>David Storch</v>
      </c>
      <c r="C361">
        <v>0.121</v>
      </c>
      <c r="D361" t="s">
        <v>150</v>
      </c>
      <c r="E361">
        <f t="shared" si="84"/>
        <v>3505</v>
      </c>
      <c r="F361">
        <f t="shared" si="76"/>
        <v>424.10499999999996</v>
      </c>
    </row>
    <row r="362" spans="1:6" x14ac:dyDescent="0.25">
      <c r="A362" t="str">
        <f t="shared" si="83"/>
        <v>David Storch</v>
      </c>
      <c r="C362">
        <v>1.7999999999999999E-2</v>
      </c>
      <c r="D362" t="s">
        <v>123</v>
      </c>
      <c r="E362">
        <f t="shared" si="84"/>
        <v>3505</v>
      </c>
      <c r="F362">
        <f t="shared" si="76"/>
        <v>63.089999999999996</v>
      </c>
    </row>
    <row r="363" spans="1:6" x14ac:dyDescent="0.25">
      <c r="A363" t="str">
        <f t="shared" si="83"/>
        <v>David Storch</v>
      </c>
      <c r="C363">
        <v>2E-3</v>
      </c>
      <c r="D363" t="s">
        <v>151</v>
      </c>
      <c r="E363">
        <f t="shared" si="84"/>
        <v>3505</v>
      </c>
      <c r="F363">
        <f t="shared" si="76"/>
        <v>7.01</v>
      </c>
    </row>
    <row r="364" spans="1:6" x14ac:dyDescent="0.25">
      <c r="A364" t="str">
        <f t="shared" si="83"/>
        <v>David Storch</v>
      </c>
      <c r="C364">
        <v>0.28799999999999998</v>
      </c>
      <c r="D364" t="s">
        <v>124</v>
      </c>
      <c r="E364">
        <f t="shared" si="84"/>
        <v>3505</v>
      </c>
      <c r="F364">
        <f t="shared" si="76"/>
        <v>1009.4399999999999</v>
      </c>
    </row>
    <row r="365" spans="1:6" x14ac:dyDescent="0.25">
      <c r="A365" t="str">
        <f t="shared" si="83"/>
        <v>David Storch</v>
      </c>
      <c r="C365">
        <v>0.28199999999999997</v>
      </c>
      <c r="D365" t="s">
        <v>120</v>
      </c>
      <c r="E365">
        <f t="shared" si="84"/>
        <v>3505</v>
      </c>
      <c r="F365">
        <f t="shared" si="76"/>
        <v>988.40999999999985</v>
      </c>
    </row>
    <row r="366" spans="1:6" x14ac:dyDescent="0.25">
      <c r="A366" t="str">
        <f t="shared" si="83"/>
        <v>David Storch</v>
      </c>
      <c r="C366">
        <v>8.9999999999999993E-3</v>
      </c>
      <c r="D366" t="s">
        <v>152</v>
      </c>
      <c r="E366">
        <f t="shared" si="84"/>
        <v>3505</v>
      </c>
      <c r="F366">
        <f t="shared" si="76"/>
        <v>31.544999999999998</v>
      </c>
    </row>
    <row r="367" spans="1:6" x14ac:dyDescent="0.25">
      <c r="A367" t="str">
        <f t="shared" si="83"/>
        <v>David Storch</v>
      </c>
      <c r="C367">
        <v>0.06</v>
      </c>
      <c r="D367" t="s">
        <v>153</v>
      </c>
      <c r="E367">
        <f t="shared" si="84"/>
        <v>3505</v>
      </c>
      <c r="F367">
        <f t="shared" si="76"/>
        <v>210.29999999999998</v>
      </c>
    </row>
    <row r="368" spans="1:6" x14ac:dyDescent="0.25">
      <c r="A368" t="str">
        <f t="shared" si="83"/>
        <v>David Storch</v>
      </c>
      <c r="C368">
        <v>6.0000000000000001E-3</v>
      </c>
      <c r="D368" t="s">
        <v>17</v>
      </c>
      <c r="E368">
        <f t="shared" si="84"/>
        <v>3505</v>
      </c>
      <c r="F368">
        <f t="shared" si="76"/>
        <v>21.03</v>
      </c>
    </row>
    <row r="369" spans="1:6" x14ac:dyDescent="0.25">
      <c r="A369" t="str">
        <f t="shared" si="83"/>
        <v>David Storch</v>
      </c>
      <c r="C369">
        <v>2.5000000000000001E-2</v>
      </c>
      <c r="D369" t="s">
        <v>10</v>
      </c>
      <c r="E369">
        <f t="shared" si="84"/>
        <v>3505</v>
      </c>
      <c r="F369">
        <f t="shared" si="76"/>
        <v>87.625</v>
      </c>
    </row>
    <row r="370" spans="1:6" x14ac:dyDescent="0.25">
      <c r="A370" t="str">
        <f t="shared" si="83"/>
        <v>David Storch</v>
      </c>
      <c r="C370">
        <v>3.0000000000000001E-3</v>
      </c>
      <c r="D370" t="s">
        <v>125</v>
      </c>
      <c r="E370">
        <f t="shared" si="84"/>
        <v>3505</v>
      </c>
      <c r="F370">
        <f t="shared" si="76"/>
        <v>10.515000000000001</v>
      </c>
    </row>
    <row r="371" spans="1:6" x14ac:dyDescent="0.25">
      <c r="A371" t="str">
        <f t="shared" si="83"/>
        <v>David Storch</v>
      </c>
      <c r="C371">
        <v>6.2E-2</v>
      </c>
      <c r="D371" t="s">
        <v>126</v>
      </c>
      <c r="E371">
        <f t="shared" si="84"/>
        <v>3505</v>
      </c>
      <c r="F371">
        <f t="shared" si="76"/>
        <v>217.31</v>
      </c>
    </row>
    <row r="372" spans="1:6" x14ac:dyDescent="0.25">
      <c r="A372" t="str">
        <f t="shared" si="83"/>
        <v>David Storch</v>
      </c>
      <c r="C372">
        <v>2E-3</v>
      </c>
      <c r="D372" t="s">
        <v>18</v>
      </c>
      <c r="E372">
        <f t="shared" si="84"/>
        <v>3505</v>
      </c>
      <c r="F372">
        <f t="shared" si="76"/>
        <v>7.01</v>
      </c>
    </row>
    <row r="373" spans="1:6" x14ac:dyDescent="0.25">
      <c r="A373" t="str">
        <f t="shared" si="83"/>
        <v>David Storch</v>
      </c>
      <c r="C373">
        <v>7.0000000000000001E-3</v>
      </c>
      <c r="D373" t="s">
        <v>19</v>
      </c>
      <c r="E373">
        <f t="shared" si="84"/>
        <v>3505</v>
      </c>
      <c r="F373">
        <f t="shared" si="76"/>
        <v>24.535</v>
      </c>
    </row>
    <row r="374" spans="1:6" x14ac:dyDescent="0.25">
      <c r="A374" t="str">
        <f t="shared" si="83"/>
        <v>David Storch</v>
      </c>
      <c r="C374">
        <v>8.9999999999999993E-3</v>
      </c>
      <c r="D374" t="s">
        <v>21</v>
      </c>
      <c r="E374">
        <f t="shared" si="84"/>
        <v>3505</v>
      </c>
      <c r="F374">
        <f t="shared" si="76"/>
        <v>31.544999999999998</v>
      </c>
    </row>
    <row r="375" spans="1:6" x14ac:dyDescent="0.25">
      <c r="A375" t="str">
        <f t="shared" si="83"/>
        <v>David Storch</v>
      </c>
      <c r="C375">
        <v>1E-3</v>
      </c>
      <c r="D375" t="s">
        <v>25</v>
      </c>
      <c r="E375">
        <f t="shared" si="84"/>
        <v>3505</v>
      </c>
      <c r="F375">
        <f t="shared" si="76"/>
        <v>3.5049999999999999</v>
      </c>
    </row>
    <row r="376" spans="1:6" x14ac:dyDescent="0.25">
      <c r="A376" t="str">
        <f t="shared" si="83"/>
        <v>David Storch</v>
      </c>
      <c r="E376">
        <f t="shared" si="84"/>
        <v>3505</v>
      </c>
      <c r="F376">
        <f t="shared" si="76"/>
        <v>0</v>
      </c>
    </row>
    <row r="377" spans="1:6" x14ac:dyDescent="0.25">
      <c r="A377" t="str">
        <f t="shared" si="83"/>
        <v>David Storch</v>
      </c>
      <c r="B377" t="s">
        <v>154</v>
      </c>
      <c r="E377">
        <v>140</v>
      </c>
      <c r="F377">
        <f t="shared" si="76"/>
        <v>0</v>
      </c>
    </row>
    <row r="378" spans="1:6" x14ac:dyDescent="0.25">
      <c r="A378" t="str">
        <f t="shared" si="83"/>
        <v>David Storch</v>
      </c>
      <c r="E378">
        <f t="shared" ref="E378:E380" si="85">E377</f>
        <v>140</v>
      </c>
      <c r="F378">
        <f t="shared" si="76"/>
        <v>0</v>
      </c>
    </row>
    <row r="379" spans="1:6" x14ac:dyDescent="0.25">
      <c r="A379" t="str">
        <f t="shared" si="83"/>
        <v>David Storch</v>
      </c>
      <c r="C379">
        <v>1</v>
      </c>
      <c r="D379" t="s">
        <v>112</v>
      </c>
      <c r="E379">
        <f t="shared" si="85"/>
        <v>140</v>
      </c>
      <c r="F379">
        <f t="shared" si="76"/>
        <v>140</v>
      </c>
    </row>
    <row r="380" spans="1:6" x14ac:dyDescent="0.25">
      <c r="A380" t="s">
        <v>452</v>
      </c>
      <c r="E380">
        <f t="shared" si="85"/>
        <v>140</v>
      </c>
      <c r="F380">
        <f t="shared" si="76"/>
        <v>0</v>
      </c>
    </row>
    <row r="381" spans="1:6" x14ac:dyDescent="0.25">
      <c r="A381" t="str">
        <f t="shared" ref="A381:A388" si="86">A380</f>
        <v>Davide Italiano</v>
      </c>
      <c r="B381" t="s">
        <v>157</v>
      </c>
      <c r="E381">
        <v>88</v>
      </c>
      <c r="F381">
        <f t="shared" si="76"/>
        <v>0</v>
      </c>
    </row>
    <row r="382" spans="1:6" x14ac:dyDescent="0.25">
      <c r="A382" t="str">
        <f t="shared" si="86"/>
        <v>Davide Italiano</v>
      </c>
      <c r="E382">
        <f t="shared" ref="E382:E385" si="87">E381</f>
        <v>88</v>
      </c>
      <c r="F382">
        <f t="shared" si="76"/>
        <v>0</v>
      </c>
    </row>
    <row r="383" spans="1:6" x14ac:dyDescent="0.25">
      <c r="A383" t="str">
        <f t="shared" si="86"/>
        <v>Davide Italiano</v>
      </c>
      <c r="C383">
        <v>0.72799999999999998</v>
      </c>
      <c r="D383" t="s">
        <v>120</v>
      </c>
      <c r="E383">
        <f t="shared" si="87"/>
        <v>88</v>
      </c>
      <c r="F383">
        <f t="shared" si="76"/>
        <v>64.063999999999993</v>
      </c>
    </row>
    <row r="384" spans="1:6" x14ac:dyDescent="0.25">
      <c r="A384" t="str">
        <f t="shared" si="86"/>
        <v>Davide Italiano</v>
      </c>
      <c r="C384">
        <v>0.27100000000000002</v>
      </c>
      <c r="D384" t="s">
        <v>24</v>
      </c>
      <c r="E384">
        <f t="shared" si="87"/>
        <v>88</v>
      </c>
      <c r="F384">
        <f t="shared" si="76"/>
        <v>23.848000000000003</v>
      </c>
    </row>
    <row r="385" spans="1:6" x14ac:dyDescent="0.25">
      <c r="A385" t="str">
        <f t="shared" si="86"/>
        <v>Davide Italiano</v>
      </c>
      <c r="E385">
        <f t="shared" si="87"/>
        <v>88</v>
      </c>
      <c r="F385">
        <f t="shared" si="76"/>
        <v>0</v>
      </c>
    </row>
    <row r="386" spans="1:6" x14ac:dyDescent="0.25">
      <c r="A386" t="str">
        <f t="shared" si="86"/>
        <v>Davide Italiano</v>
      </c>
      <c r="B386" t="s">
        <v>158</v>
      </c>
      <c r="E386">
        <v>52</v>
      </c>
      <c r="F386">
        <f t="shared" si="76"/>
        <v>0</v>
      </c>
    </row>
    <row r="387" spans="1:6" x14ac:dyDescent="0.25">
      <c r="A387" t="str">
        <f t="shared" si="86"/>
        <v>Davide Italiano</v>
      </c>
      <c r="E387">
        <f t="shared" ref="E387:E389" si="88">E386</f>
        <v>52</v>
      </c>
      <c r="F387">
        <f t="shared" ref="F387:F450" si="89">E387*C387</f>
        <v>0</v>
      </c>
    </row>
    <row r="388" spans="1:6" x14ac:dyDescent="0.25">
      <c r="A388" t="str">
        <f t="shared" si="86"/>
        <v>Davide Italiano</v>
      </c>
      <c r="C388">
        <v>1</v>
      </c>
      <c r="D388" t="s">
        <v>57</v>
      </c>
      <c r="E388">
        <f t="shared" si="88"/>
        <v>52</v>
      </c>
      <c r="F388">
        <f t="shared" si="89"/>
        <v>52</v>
      </c>
    </row>
    <row r="389" spans="1:6" x14ac:dyDescent="0.25">
      <c r="A389" t="s">
        <v>453</v>
      </c>
      <c r="E389">
        <f t="shared" si="88"/>
        <v>52</v>
      </c>
      <c r="F389">
        <f t="shared" si="89"/>
        <v>0</v>
      </c>
    </row>
    <row r="390" spans="1:6" x14ac:dyDescent="0.25">
      <c r="A390" t="str">
        <f t="shared" ref="A390:A421" si="90">A389</f>
        <v>Eliot Horowitz</v>
      </c>
      <c r="B390" t="s">
        <v>161</v>
      </c>
      <c r="E390">
        <v>122</v>
      </c>
      <c r="F390">
        <f t="shared" si="89"/>
        <v>0</v>
      </c>
    </row>
    <row r="391" spans="1:6" x14ac:dyDescent="0.25">
      <c r="A391" t="str">
        <f t="shared" si="90"/>
        <v>Eliot Horowitz</v>
      </c>
      <c r="E391">
        <f t="shared" ref="E391:E397" si="91">E390</f>
        <v>122</v>
      </c>
      <c r="F391">
        <f t="shared" si="89"/>
        <v>0</v>
      </c>
    </row>
    <row r="392" spans="1:6" x14ac:dyDescent="0.25">
      <c r="A392" t="str">
        <f t="shared" si="90"/>
        <v>Eliot Horowitz</v>
      </c>
      <c r="C392">
        <v>0.50900000000000001</v>
      </c>
      <c r="D392" t="s">
        <v>162</v>
      </c>
      <c r="E392">
        <f t="shared" si="91"/>
        <v>122</v>
      </c>
      <c r="F392">
        <f t="shared" si="89"/>
        <v>62.097999999999999</v>
      </c>
    </row>
    <row r="393" spans="1:6" x14ac:dyDescent="0.25">
      <c r="A393" t="str">
        <f t="shared" si="90"/>
        <v>Eliot Horowitz</v>
      </c>
      <c r="C393">
        <v>3.5000000000000003E-2</v>
      </c>
      <c r="D393" t="s">
        <v>23</v>
      </c>
      <c r="E393">
        <f t="shared" si="91"/>
        <v>122</v>
      </c>
      <c r="F393">
        <f t="shared" si="89"/>
        <v>4.2700000000000005</v>
      </c>
    </row>
    <row r="394" spans="1:6" x14ac:dyDescent="0.25">
      <c r="A394" t="str">
        <f t="shared" si="90"/>
        <v>Eliot Horowitz</v>
      </c>
      <c r="C394">
        <v>0.252</v>
      </c>
      <c r="D394" t="s">
        <v>163</v>
      </c>
      <c r="E394">
        <f t="shared" si="91"/>
        <v>122</v>
      </c>
      <c r="F394">
        <f t="shared" si="89"/>
        <v>30.744</v>
      </c>
    </row>
    <row r="395" spans="1:6" x14ac:dyDescent="0.25">
      <c r="A395" t="str">
        <f t="shared" si="90"/>
        <v>Eliot Horowitz</v>
      </c>
      <c r="C395">
        <v>0.16600000000000001</v>
      </c>
      <c r="D395" t="s">
        <v>57</v>
      </c>
      <c r="E395">
        <f t="shared" si="91"/>
        <v>122</v>
      </c>
      <c r="F395">
        <f t="shared" si="89"/>
        <v>20.252000000000002</v>
      </c>
    </row>
    <row r="396" spans="1:6" x14ac:dyDescent="0.25">
      <c r="A396" t="str">
        <f t="shared" si="90"/>
        <v>Eliot Horowitz</v>
      </c>
      <c r="C396">
        <v>3.5999999999999997E-2</v>
      </c>
      <c r="D396" t="s">
        <v>59</v>
      </c>
      <c r="E396">
        <f t="shared" si="91"/>
        <v>122</v>
      </c>
      <c r="F396">
        <f t="shared" si="89"/>
        <v>4.3919999999999995</v>
      </c>
    </row>
    <row r="397" spans="1:6" x14ac:dyDescent="0.25">
      <c r="A397" t="str">
        <f t="shared" si="90"/>
        <v>Eliot Horowitz</v>
      </c>
      <c r="E397">
        <f t="shared" si="91"/>
        <v>122</v>
      </c>
      <c r="F397">
        <f t="shared" si="89"/>
        <v>0</v>
      </c>
    </row>
    <row r="398" spans="1:6" x14ac:dyDescent="0.25">
      <c r="A398" t="str">
        <f t="shared" si="90"/>
        <v>Eliot Horowitz</v>
      </c>
      <c r="B398" t="s">
        <v>164</v>
      </c>
      <c r="E398">
        <v>282</v>
      </c>
      <c r="F398">
        <f t="shared" si="89"/>
        <v>0</v>
      </c>
    </row>
    <row r="399" spans="1:6" x14ac:dyDescent="0.25">
      <c r="A399" t="str">
        <f t="shared" si="90"/>
        <v>Eliot Horowitz</v>
      </c>
      <c r="E399">
        <f t="shared" ref="E399:E409" si="92">E398</f>
        <v>282</v>
      </c>
      <c r="F399">
        <f t="shared" si="89"/>
        <v>0</v>
      </c>
    </row>
    <row r="400" spans="1:6" x14ac:dyDescent="0.25">
      <c r="A400" t="str">
        <f t="shared" si="90"/>
        <v>Eliot Horowitz</v>
      </c>
      <c r="C400">
        <v>0.43</v>
      </c>
      <c r="D400" t="s">
        <v>162</v>
      </c>
      <c r="E400">
        <f t="shared" si="92"/>
        <v>282</v>
      </c>
      <c r="F400">
        <f t="shared" si="89"/>
        <v>121.26</v>
      </c>
    </row>
    <row r="401" spans="1:6" x14ac:dyDescent="0.25">
      <c r="A401" t="str">
        <f t="shared" si="90"/>
        <v>Eliot Horowitz</v>
      </c>
      <c r="C401">
        <v>1.2999999999999999E-2</v>
      </c>
      <c r="D401" t="s">
        <v>23</v>
      </c>
      <c r="E401">
        <f t="shared" si="92"/>
        <v>282</v>
      </c>
      <c r="F401">
        <f t="shared" si="89"/>
        <v>3.6659999999999999</v>
      </c>
    </row>
    <row r="402" spans="1:6" x14ac:dyDescent="0.25">
      <c r="A402" t="str">
        <f t="shared" si="90"/>
        <v>Eliot Horowitz</v>
      </c>
      <c r="C402">
        <v>4.0000000000000001E-3</v>
      </c>
      <c r="D402" t="s">
        <v>112</v>
      </c>
      <c r="E402">
        <f t="shared" si="92"/>
        <v>282</v>
      </c>
      <c r="F402">
        <f t="shared" si="89"/>
        <v>1.1280000000000001</v>
      </c>
    </row>
    <row r="403" spans="1:6" x14ac:dyDescent="0.25">
      <c r="A403" t="str">
        <f t="shared" si="90"/>
        <v>Eliot Horowitz</v>
      </c>
      <c r="C403">
        <v>1.4E-2</v>
      </c>
      <c r="D403" t="s">
        <v>65</v>
      </c>
      <c r="E403">
        <f t="shared" si="92"/>
        <v>282</v>
      </c>
      <c r="F403">
        <f t="shared" si="89"/>
        <v>3.948</v>
      </c>
    </row>
    <row r="404" spans="1:6" x14ac:dyDescent="0.25">
      <c r="A404" t="str">
        <f t="shared" si="90"/>
        <v>Eliot Horowitz</v>
      </c>
      <c r="C404">
        <v>1E-3</v>
      </c>
      <c r="D404" t="s">
        <v>163</v>
      </c>
      <c r="E404">
        <f t="shared" si="92"/>
        <v>282</v>
      </c>
      <c r="F404">
        <f t="shared" si="89"/>
        <v>0.28200000000000003</v>
      </c>
    </row>
    <row r="405" spans="1:6" x14ac:dyDescent="0.25">
      <c r="A405" t="str">
        <f t="shared" si="90"/>
        <v>Eliot Horowitz</v>
      </c>
      <c r="C405">
        <v>4.3999999999999997E-2</v>
      </c>
      <c r="D405" t="s">
        <v>66</v>
      </c>
      <c r="E405">
        <f t="shared" si="92"/>
        <v>282</v>
      </c>
      <c r="F405">
        <f t="shared" si="89"/>
        <v>12.407999999999999</v>
      </c>
    </row>
    <row r="406" spans="1:6" x14ac:dyDescent="0.25">
      <c r="A406" t="str">
        <f t="shared" si="90"/>
        <v>Eliot Horowitz</v>
      </c>
      <c r="C406">
        <v>4.0000000000000001E-3</v>
      </c>
      <c r="D406" t="s">
        <v>165</v>
      </c>
      <c r="E406">
        <f t="shared" si="92"/>
        <v>282</v>
      </c>
      <c r="F406">
        <f t="shared" si="89"/>
        <v>1.1280000000000001</v>
      </c>
    </row>
    <row r="407" spans="1:6" x14ac:dyDescent="0.25">
      <c r="A407" t="str">
        <f t="shared" si="90"/>
        <v>Eliot Horowitz</v>
      </c>
      <c r="C407">
        <v>0.47299999999999998</v>
      </c>
      <c r="D407" t="s">
        <v>57</v>
      </c>
      <c r="E407">
        <f t="shared" si="92"/>
        <v>282</v>
      </c>
      <c r="F407">
        <f t="shared" si="89"/>
        <v>133.386</v>
      </c>
    </row>
    <row r="408" spans="1:6" x14ac:dyDescent="0.25">
      <c r="A408" t="str">
        <f t="shared" si="90"/>
        <v>Eliot Horowitz</v>
      </c>
      <c r="C408">
        <v>1.2999999999999999E-2</v>
      </c>
      <c r="D408" t="s">
        <v>59</v>
      </c>
      <c r="E408">
        <f t="shared" si="92"/>
        <v>282</v>
      </c>
      <c r="F408">
        <f t="shared" si="89"/>
        <v>3.6659999999999999</v>
      </c>
    </row>
    <row r="409" spans="1:6" x14ac:dyDescent="0.25">
      <c r="A409" t="str">
        <f t="shared" si="90"/>
        <v>Eliot Horowitz</v>
      </c>
      <c r="E409">
        <f t="shared" si="92"/>
        <v>282</v>
      </c>
      <c r="F409">
        <f t="shared" si="89"/>
        <v>0</v>
      </c>
    </row>
    <row r="410" spans="1:6" x14ac:dyDescent="0.25">
      <c r="A410" t="str">
        <f t="shared" si="90"/>
        <v>Eliot Horowitz</v>
      </c>
      <c r="B410" t="s">
        <v>166</v>
      </c>
      <c r="E410">
        <v>9</v>
      </c>
      <c r="F410">
        <f t="shared" si="89"/>
        <v>0</v>
      </c>
    </row>
    <row r="411" spans="1:6" x14ac:dyDescent="0.25">
      <c r="A411" t="str">
        <f t="shared" si="90"/>
        <v>Eliot Horowitz</v>
      </c>
      <c r="E411">
        <f t="shared" ref="E411:E414" si="93">E410</f>
        <v>9</v>
      </c>
      <c r="F411">
        <f t="shared" si="89"/>
        <v>0</v>
      </c>
    </row>
    <row r="412" spans="1:6" x14ac:dyDescent="0.25">
      <c r="A412" t="str">
        <f t="shared" si="90"/>
        <v>Eliot Horowitz</v>
      </c>
      <c r="C412">
        <v>0.71199999999999997</v>
      </c>
      <c r="D412" t="s">
        <v>162</v>
      </c>
      <c r="E412">
        <f t="shared" si="93"/>
        <v>9</v>
      </c>
      <c r="F412">
        <f t="shared" si="89"/>
        <v>6.4079999999999995</v>
      </c>
    </row>
    <row r="413" spans="1:6" x14ac:dyDescent="0.25">
      <c r="A413" t="str">
        <f t="shared" si="90"/>
        <v>Eliot Horowitz</v>
      </c>
      <c r="C413">
        <v>0.28699999999999998</v>
      </c>
      <c r="D413" t="s">
        <v>66</v>
      </c>
      <c r="E413">
        <f t="shared" si="93"/>
        <v>9</v>
      </c>
      <c r="F413">
        <f t="shared" si="89"/>
        <v>2.5829999999999997</v>
      </c>
    </row>
    <row r="414" spans="1:6" x14ac:dyDescent="0.25">
      <c r="A414" t="str">
        <f t="shared" si="90"/>
        <v>Eliot Horowitz</v>
      </c>
      <c r="E414">
        <f t="shared" si="93"/>
        <v>9</v>
      </c>
      <c r="F414">
        <f t="shared" si="89"/>
        <v>0</v>
      </c>
    </row>
    <row r="415" spans="1:6" x14ac:dyDescent="0.25">
      <c r="A415" t="str">
        <f t="shared" si="90"/>
        <v>Eliot Horowitz</v>
      </c>
      <c r="B415" t="s">
        <v>167</v>
      </c>
      <c r="E415">
        <v>3126</v>
      </c>
      <c r="F415">
        <f t="shared" si="89"/>
        <v>0</v>
      </c>
    </row>
    <row r="416" spans="1:6" x14ac:dyDescent="0.25">
      <c r="A416" t="str">
        <f t="shared" si="90"/>
        <v>Eliot Horowitz</v>
      </c>
      <c r="E416">
        <f t="shared" ref="E416:E432" si="94">E415</f>
        <v>3126</v>
      </c>
      <c r="F416">
        <f t="shared" si="89"/>
        <v>0</v>
      </c>
    </row>
    <row r="417" spans="1:6" x14ac:dyDescent="0.25">
      <c r="A417" t="str">
        <f t="shared" si="90"/>
        <v>Eliot Horowitz</v>
      </c>
      <c r="C417">
        <v>2E-3</v>
      </c>
      <c r="D417" t="s">
        <v>104</v>
      </c>
      <c r="E417">
        <f t="shared" si="94"/>
        <v>3126</v>
      </c>
      <c r="F417">
        <f t="shared" si="89"/>
        <v>6.2519999999999998</v>
      </c>
    </row>
    <row r="418" spans="1:6" x14ac:dyDescent="0.25">
      <c r="A418" t="str">
        <f t="shared" si="90"/>
        <v>Eliot Horowitz</v>
      </c>
      <c r="C418">
        <v>0.32500000000000001</v>
      </c>
      <c r="D418" t="s">
        <v>162</v>
      </c>
      <c r="E418">
        <f t="shared" si="94"/>
        <v>3126</v>
      </c>
      <c r="F418">
        <f t="shared" si="89"/>
        <v>1015.95</v>
      </c>
    </row>
    <row r="419" spans="1:6" x14ac:dyDescent="0.25">
      <c r="A419" t="str">
        <f t="shared" si="90"/>
        <v>Eliot Horowitz</v>
      </c>
      <c r="C419">
        <v>1E-3</v>
      </c>
      <c r="D419" t="s">
        <v>23</v>
      </c>
      <c r="E419">
        <f t="shared" si="94"/>
        <v>3126</v>
      </c>
      <c r="F419">
        <f t="shared" si="89"/>
        <v>3.1259999999999999</v>
      </c>
    </row>
    <row r="420" spans="1:6" x14ac:dyDescent="0.25">
      <c r="A420" t="str">
        <f t="shared" si="90"/>
        <v>Eliot Horowitz</v>
      </c>
      <c r="C420">
        <v>2.1000000000000001E-2</v>
      </c>
      <c r="D420" t="s">
        <v>114</v>
      </c>
      <c r="E420">
        <f t="shared" si="94"/>
        <v>3126</v>
      </c>
      <c r="F420">
        <f t="shared" si="89"/>
        <v>65.646000000000001</v>
      </c>
    </row>
    <row r="421" spans="1:6" x14ac:dyDescent="0.25">
      <c r="A421" t="str">
        <f t="shared" si="90"/>
        <v>Eliot Horowitz</v>
      </c>
      <c r="C421">
        <v>1E-3</v>
      </c>
      <c r="D421" t="s">
        <v>168</v>
      </c>
      <c r="E421">
        <f t="shared" si="94"/>
        <v>3126</v>
      </c>
      <c r="F421">
        <f t="shared" si="89"/>
        <v>3.1259999999999999</v>
      </c>
    </row>
    <row r="422" spans="1:6" x14ac:dyDescent="0.25">
      <c r="A422" t="str">
        <f t="shared" ref="A422:A453" si="95">A421</f>
        <v>Eliot Horowitz</v>
      </c>
      <c r="C422">
        <v>3.1E-2</v>
      </c>
      <c r="D422" t="s">
        <v>136</v>
      </c>
      <c r="E422">
        <f t="shared" si="94"/>
        <v>3126</v>
      </c>
      <c r="F422">
        <f t="shared" si="89"/>
        <v>96.906000000000006</v>
      </c>
    </row>
    <row r="423" spans="1:6" x14ac:dyDescent="0.25">
      <c r="A423" t="str">
        <f t="shared" si="95"/>
        <v>Eliot Horowitz</v>
      </c>
      <c r="C423">
        <v>0.13900000000000001</v>
      </c>
      <c r="D423" t="s">
        <v>163</v>
      </c>
      <c r="E423">
        <f t="shared" si="94"/>
        <v>3126</v>
      </c>
      <c r="F423">
        <f t="shared" si="89"/>
        <v>434.51400000000007</v>
      </c>
    </row>
    <row r="424" spans="1:6" x14ac:dyDescent="0.25">
      <c r="A424" t="str">
        <f t="shared" si="95"/>
        <v>Eliot Horowitz</v>
      </c>
      <c r="C424">
        <v>0</v>
      </c>
      <c r="D424" t="s">
        <v>169</v>
      </c>
      <c r="E424">
        <f t="shared" si="94"/>
        <v>3126</v>
      </c>
      <c r="F424">
        <f t="shared" si="89"/>
        <v>0</v>
      </c>
    </row>
    <row r="425" spans="1:6" x14ac:dyDescent="0.25">
      <c r="A425" t="str">
        <f t="shared" si="95"/>
        <v>Eliot Horowitz</v>
      </c>
      <c r="C425">
        <v>0.35099999999999998</v>
      </c>
      <c r="D425" t="s">
        <v>66</v>
      </c>
      <c r="E425">
        <f t="shared" si="94"/>
        <v>3126</v>
      </c>
      <c r="F425">
        <f t="shared" si="89"/>
        <v>1097.2259999999999</v>
      </c>
    </row>
    <row r="426" spans="1:6" x14ac:dyDescent="0.25">
      <c r="A426" t="str">
        <f t="shared" si="95"/>
        <v>Eliot Horowitz</v>
      </c>
      <c r="C426">
        <v>8.3000000000000004E-2</v>
      </c>
      <c r="D426" t="s">
        <v>165</v>
      </c>
      <c r="E426">
        <f t="shared" si="94"/>
        <v>3126</v>
      </c>
      <c r="F426">
        <f t="shared" si="89"/>
        <v>259.45800000000003</v>
      </c>
    </row>
    <row r="427" spans="1:6" x14ac:dyDescent="0.25">
      <c r="A427" t="str">
        <f t="shared" si="95"/>
        <v>Eliot Horowitz</v>
      </c>
      <c r="C427">
        <v>2.7E-2</v>
      </c>
      <c r="D427" t="s">
        <v>57</v>
      </c>
      <c r="E427">
        <f t="shared" si="94"/>
        <v>3126</v>
      </c>
      <c r="F427">
        <f t="shared" si="89"/>
        <v>84.402000000000001</v>
      </c>
    </row>
    <row r="428" spans="1:6" x14ac:dyDescent="0.25">
      <c r="A428" t="str">
        <f t="shared" si="95"/>
        <v>Eliot Horowitz</v>
      </c>
      <c r="C428">
        <v>8.0000000000000002E-3</v>
      </c>
      <c r="D428" t="s">
        <v>58</v>
      </c>
      <c r="E428">
        <f t="shared" si="94"/>
        <v>3126</v>
      </c>
      <c r="F428">
        <f t="shared" si="89"/>
        <v>25.007999999999999</v>
      </c>
    </row>
    <row r="429" spans="1:6" x14ac:dyDescent="0.25">
      <c r="A429" t="str">
        <f t="shared" si="95"/>
        <v>Eliot Horowitz</v>
      </c>
      <c r="C429">
        <v>1E-3</v>
      </c>
      <c r="D429" t="s">
        <v>59</v>
      </c>
      <c r="E429">
        <f t="shared" si="94"/>
        <v>3126</v>
      </c>
      <c r="F429">
        <f t="shared" si="89"/>
        <v>3.1259999999999999</v>
      </c>
    </row>
    <row r="430" spans="1:6" x14ac:dyDescent="0.25">
      <c r="A430" t="str">
        <f t="shared" si="95"/>
        <v>Eliot Horowitz</v>
      </c>
      <c r="C430">
        <v>1E-3</v>
      </c>
      <c r="D430" t="s">
        <v>38</v>
      </c>
      <c r="E430">
        <f t="shared" si="94"/>
        <v>3126</v>
      </c>
      <c r="F430">
        <f t="shared" si="89"/>
        <v>3.1259999999999999</v>
      </c>
    </row>
    <row r="431" spans="1:6" x14ac:dyDescent="0.25">
      <c r="A431" t="str">
        <f t="shared" si="95"/>
        <v>Eliot Horowitz</v>
      </c>
      <c r="C431">
        <v>1E-3</v>
      </c>
      <c r="D431" t="s">
        <v>26</v>
      </c>
      <c r="E431">
        <f t="shared" si="94"/>
        <v>3126</v>
      </c>
      <c r="F431">
        <f t="shared" si="89"/>
        <v>3.1259999999999999</v>
      </c>
    </row>
    <row r="432" spans="1:6" x14ac:dyDescent="0.25">
      <c r="A432" t="str">
        <f t="shared" si="95"/>
        <v>Eliot Horowitz</v>
      </c>
      <c r="E432">
        <f t="shared" si="94"/>
        <v>3126</v>
      </c>
      <c r="F432">
        <f t="shared" si="89"/>
        <v>0</v>
      </c>
    </row>
    <row r="433" spans="1:6" x14ac:dyDescent="0.25">
      <c r="A433" t="str">
        <f t="shared" si="95"/>
        <v>Eliot Horowitz</v>
      </c>
      <c r="B433" t="s">
        <v>170</v>
      </c>
      <c r="E433">
        <v>461</v>
      </c>
      <c r="F433">
        <f t="shared" si="89"/>
        <v>0</v>
      </c>
    </row>
    <row r="434" spans="1:6" x14ac:dyDescent="0.25">
      <c r="A434" t="str">
        <f t="shared" si="95"/>
        <v>Eliot Horowitz</v>
      </c>
      <c r="E434">
        <f t="shared" ref="E434:E440" si="96">E433</f>
        <v>461</v>
      </c>
      <c r="F434">
        <f t="shared" si="89"/>
        <v>0</v>
      </c>
    </row>
    <row r="435" spans="1:6" x14ac:dyDescent="0.25">
      <c r="A435" t="str">
        <f t="shared" si="95"/>
        <v>Eliot Horowitz</v>
      </c>
      <c r="C435">
        <v>0.11899999999999999</v>
      </c>
      <c r="D435" t="s">
        <v>162</v>
      </c>
      <c r="E435">
        <f t="shared" si="96"/>
        <v>461</v>
      </c>
      <c r="F435">
        <f t="shared" si="89"/>
        <v>54.858999999999995</v>
      </c>
    </row>
    <row r="436" spans="1:6" x14ac:dyDescent="0.25">
      <c r="A436" t="str">
        <f t="shared" si="95"/>
        <v>Eliot Horowitz</v>
      </c>
      <c r="C436">
        <v>2.1000000000000001E-2</v>
      </c>
      <c r="D436" t="s">
        <v>136</v>
      </c>
      <c r="E436">
        <f t="shared" si="96"/>
        <v>461</v>
      </c>
      <c r="F436">
        <f t="shared" si="89"/>
        <v>9.6810000000000009</v>
      </c>
    </row>
    <row r="437" spans="1:6" x14ac:dyDescent="0.25">
      <c r="A437" t="str">
        <f t="shared" si="95"/>
        <v>Eliot Horowitz</v>
      </c>
      <c r="C437">
        <v>0.61099999999999999</v>
      </c>
      <c r="D437" t="s">
        <v>66</v>
      </c>
      <c r="E437">
        <f t="shared" si="96"/>
        <v>461</v>
      </c>
      <c r="F437">
        <f t="shared" si="89"/>
        <v>281.67099999999999</v>
      </c>
    </row>
    <row r="438" spans="1:6" x14ac:dyDescent="0.25">
      <c r="A438" t="str">
        <f t="shared" si="95"/>
        <v>Eliot Horowitz</v>
      </c>
      <c r="C438">
        <v>0.106</v>
      </c>
      <c r="D438" t="s">
        <v>165</v>
      </c>
      <c r="E438">
        <f t="shared" si="96"/>
        <v>461</v>
      </c>
      <c r="F438">
        <f t="shared" si="89"/>
        <v>48.866</v>
      </c>
    </row>
    <row r="439" spans="1:6" x14ac:dyDescent="0.25">
      <c r="A439" t="str">
        <f t="shared" si="95"/>
        <v>Eliot Horowitz</v>
      </c>
      <c r="C439">
        <v>0.14000000000000001</v>
      </c>
      <c r="D439" t="s">
        <v>58</v>
      </c>
      <c r="E439">
        <f t="shared" si="96"/>
        <v>461</v>
      </c>
      <c r="F439">
        <f t="shared" si="89"/>
        <v>64.540000000000006</v>
      </c>
    </row>
    <row r="440" spans="1:6" x14ac:dyDescent="0.25">
      <c r="A440" t="str">
        <f t="shared" si="95"/>
        <v>Eliot Horowitz</v>
      </c>
      <c r="E440">
        <f t="shared" si="96"/>
        <v>461</v>
      </c>
      <c r="F440">
        <f t="shared" si="89"/>
        <v>0</v>
      </c>
    </row>
    <row r="441" spans="1:6" x14ac:dyDescent="0.25">
      <c r="A441" t="str">
        <f t="shared" si="95"/>
        <v>Eliot Horowitz</v>
      </c>
      <c r="B441" t="s">
        <v>171</v>
      </c>
      <c r="E441">
        <v>37</v>
      </c>
      <c r="F441">
        <f t="shared" si="89"/>
        <v>0</v>
      </c>
    </row>
    <row r="442" spans="1:6" x14ac:dyDescent="0.25">
      <c r="A442" t="str">
        <f t="shared" si="95"/>
        <v>Eliot Horowitz</v>
      </c>
      <c r="E442">
        <f t="shared" ref="E442:E444" si="97">E441</f>
        <v>37</v>
      </c>
      <c r="F442">
        <f t="shared" si="89"/>
        <v>0</v>
      </c>
    </row>
    <row r="443" spans="1:6" x14ac:dyDescent="0.25">
      <c r="A443" t="str">
        <f t="shared" si="95"/>
        <v>Eliot Horowitz</v>
      </c>
      <c r="C443">
        <v>1</v>
      </c>
      <c r="D443" t="s">
        <v>165</v>
      </c>
      <c r="E443">
        <f t="shared" si="97"/>
        <v>37</v>
      </c>
      <c r="F443">
        <f t="shared" si="89"/>
        <v>37</v>
      </c>
    </row>
    <row r="444" spans="1:6" x14ac:dyDescent="0.25">
      <c r="A444" t="str">
        <f t="shared" si="95"/>
        <v>Eliot Horowitz</v>
      </c>
      <c r="E444">
        <f t="shared" si="97"/>
        <v>37</v>
      </c>
      <c r="F444">
        <f t="shared" si="89"/>
        <v>0</v>
      </c>
    </row>
    <row r="445" spans="1:6" x14ac:dyDescent="0.25">
      <c r="A445" t="str">
        <f t="shared" si="95"/>
        <v>Eliot Horowitz</v>
      </c>
      <c r="B445" t="s">
        <v>172</v>
      </c>
      <c r="E445">
        <v>4</v>
      </c>
      <c r="F445">
        <f t="shared" si="89"/>
        <v>0</v>
      </c>
    </row>
    <row r="446" spans="1:6" x14ac:dyDescent="0.25">
      <c r="A446" t="str">
        <f t="shared" si="95"/>
        <v>Eliot Horowitz</v>
      </c>
      <c r="E446">
        <f t="shared" ref="E446:E448" si="98">E445</f>
        <v>4</v>
      </c>
      <c r="F446">
        <f t="shared" si="89"/>
        <v>0</v>
      </c>
    </row>
    <row r="447" spans="1:6" x14ac:dyDescent="0.25">
      <c r="A447" t="str">
        <f t="shared" si="95"/>
        <v>Eliot Horowitz</v>
      </c>
      <c r="C447">
        <v>1</v>
      </c>
      <c r="D447" t="s">
        <v>165</v>
      </c>
      <c r="E447">
        <f t="shared" si="98"/>
        <v>4</v>
      </c>
      <c r="F447">
        <f t="shared" si="89"/>
        <v>4</v>
      </c>
    </row>
    <row r="448" spans="1:6" x14ac:dyDescent="0.25">
      <c r="A448" t="str">
        <f t="shared" si="95"/>
        <v>Eliot Horowitz</v>
      </c>
      <c r="E448">
        <f t="shared" si="98"/>
        <v>4</v>
      </c>
      <c r="F448">
        <f t="shared" si="89"/>
        <v>0</v>
      </c>
    </row>
    <row r="449" spans="1:6" x14ac:dyDescent="0.25">
      <c r="A449" t="str">
        <f t="shared" si="95"/>
        <v>Eliot Horowitz</v>
      </c>
      <c r="B449" t="s">
        <v>173</v>
      </c>
      <c r="E449">
        <v>3</v>
      </c>
      <c r="F449">
        <f t="shared" si="89"/>
        <v>0</v>
      </c>
    </row>
    <row r="450" spans="1:6" x14ac:dyDescent="0.25">
      <c r="A450" t="str">
        <f t="shared" si="95"/>
        <v>Eliot Horowitz</v>
      </c>
      <c r="E450">
        <f t="shared" ref="E450:E452" si="99">E449</f>
        <v>3</v>
      </c>
      <c r="F450">
        <f t="shared" si="89"/>
        <v>0</v>
      </c>
    </row>
    <row r="451" spans="1:6" x14ac:dyDescent="0.25">
      <c r="A451" t="str">
        <f t="shared" si="95"/>
        <v>Eliot Horowitz</v>
      </c>
      <c r="C451">
        <v>1</v>
      </c>
      <c r="D451" t="s">
        <v>57</v>
      </c>
      <c r="E451">
        <f t="shared" si="99"/>
        <v>3</v>
      </c>
      <c r="F451">
        <f t="shared" ref="F451:F514" si="100">E451*C451</f>
        <v>3</v>
      </c>
    </row>
    <row r="452" spans="1:6" x14ac:dyDescent="0.25">
      <c r="A452" t="str">
        <f t="shared" si="95"/>
        <v>Eliot Horowitz</v>
      </c>
      <c r="E452">
        <f t="shared" si="99"/>
        <v>3</v>
      </c>
      <c r="F452">
        <f t="shared" si="100"/>
        <v>0</v>
      </c>
    </row>
    <row r="453" spans="1:6" x14ac:dyDescent="0.25">
      <c r="A453" t="str">
        <f t="shared" si="95"/>
        <v>Eliot Horowitz</v>
      </c>
      <c r="B453" t="s">
        <v>174</v>
      </c>
      <c r="E453">
        <v>39</v>
      </c>
      <c r="F453">
        <f t="shared" si="100"/>
        <v>0</v>
      </c>
    </row>
    <row r="454" spans="1:6" x14ac:dyDescent="0.25">
      <c r="A454" t="str">
        <f t="shared" ref="A454:A485" si="101">A453</f>
        <v>Eliot Horowitz</v>
      </c>
      <c r="E454">
        <f t="shared" ref="E454:E458" si="102">E453</f>
        <v>39</v>
      </c>
      <c r="F454">
        <f t="shared" si="100"/>
        <v>0</v>
      </c>
    </row>
    <row r="455" spans="1:6" x14ac:dyDescent="0.25">
      <c r="A455" t="str">
        <f t="shared" si="101"/>
        <v>Eliot Horowitz</v>
      </c>
      <c r="C455">
        <v>0.79400000000000004</v>
      </c>
      <c r="D455" t="s">
        <v>162</v>
      </c>
      <c r="E455">
        <f t="shared" si="102"/>
        <v>39</v>
      </c>
      <c r="F455">
        <f t="shared" si="100"/>
        <v>30.966000000000001</v>
      </c>
    </row>
    <row r="456" spans="1:6" x14ac:dyDescent="0.25">
      <c r="A456" t="str">
        <f t="shared" si="101"/>
        <v>Eliot Horowitz</v>
      </c>
      <c r="C456">
        <v>0.114</v>
      </c>
      <c r="D456" t="s">
        <v>165</v>
      </c>
      <c r="E456">
        <f t="shared" si="102"/>
        <v>39</v>
      </c>
      <c r="F456">
        <f t="shared" si="100"/>
        <v>4.4459999999999997</v>
      </c>
    </row>
    <row r="457" spans="1:6" x14ac:dyDescent="0.25">
      <c r="A457" t="str">
        <f t="shared" si="101"/>
        <v>Eliot Horowitz</v>
      </c>
      <c r="C457">
        <v>9.0999999999999998E-2</v>
      </c>
      <c r="D457" t="s">
        <v>58</v>
      </c>
      <c r="E457">
        <f t="shared" si="102"/>
        <v>39</v>
      </c>
      <c r="F457">
        <f t="shared" si="100"/>
        <v>3.5489999999999999</v>
      </c>
    </row>
    <row r="458" spans="1:6" x14ac:dyDescent="0.25">
      <c r="A458" t="str">
        <f t="shared" si="101"/>
        <v>Eliot Horowitz</v>
      </c>
      <c r="E458">
        <f t="shared" si="102"/>
        <v>39</v>
      </c>
      <c r="F458">
        <f t="shared" si="100"/>
        <v>0</v>
      </c>
    </row>
    <row r="459" spans="1:6" x14ac:dyDescent="0.25">
      <c r="A459" t="str">
        <f t="shared" si="101"/>
        <v>Eliot Horowitz</v>
      </c>
      <c r="B459" t="s">
        <v>175</v>
      </c>
      <c r="E459">
        <v>5</v>
      </c>
      <c r="F459">
        <f t="shared" si="100"/>
        <v>0</v>
      </c>
    </row>
    <row r="460" spans="1:6" x14ac:dyDescent="0.25">
      <c r="A460" t="str">
        <f t="shared" si="101"/>
        <v>Eliot Horowitz</v>
      </c>
      <c r="E460">
        <f t="shared" ref="E460:E462" si="103">E459</f>
        <v>5</v>
      </c>
      <c r="F460">
        <f t="shared" si="100"/>
        <v>0</v>
      </c>
    </row>
    <row r="461" spans="1:6" x14ac:dyDescent="0.25">
      <c r="A461" t="str">
        <f t="shared" si="101"/>
        <v>Eliot Horowitz</v>
      </c>
      <c r="C461">
        <v>1</v>
      </c>
      <c r="D461" t="s">
        <v>176</v>
      </c>
      <c r="E461">
        <f t="shared" si="103"/>
        <v>5</v>
      </c>
      <c r="F461">
        <f t="shared" si="100"/>
        <v>5</v>
      </c>
    </row>
    <row r="462" spans="1:6" x14ac:dyDescent="0.25">
      <c r="A462" t="str">
        <f t="shared" si="101"/>
        <v>Eliot Horowitz</v>
      </c>
      <c r="E462">
        <f t="shared" si="103"/>
        <v>5</v>
      </c>
      <c r="F462">
        <f t="shared" si="100"/>
        <v>0</v>
      </c>
    </row>
    <row r="463" spans="1:6" x14ac:dyDescent="0.25">
      <c r="A463" t="str">
        <f t="shared" si="101"/>
        <v>Eliot Horowitz</v>
      </c>
      <c r="B463" t="s">
        <v>177</v>
      </c>
      <c r="E463">
        <v>99</v>
      </c>
      <c r="F463">
        <f t="shared" si="100"/>
        <v>0</v>
      </c>
    </row>
    <row r="464" spans="1:6" x14ac:dyDescent="0.25">
      <c r="A464" t="str">
        <f t="shared" si="101"/>
        <v>Eliot Horowitz</v>
      </c>
      <c r="E464">
        <f t="shared" ref="E464:E466" si="104">E463</f>
        <v>99</v>
      </c>
      <c r="F464">
        <f t="shared" si="100"/>
        <v>0</v>
      </c>
    </row>
    <row r="465" spans="1:6" x14ac:dyDescent="0.25">
      <c r="A465" t="str">
        <f t="shared" si="101"/>
        <v>Eliot Horowitz</v>
      </c>
      <c r="C465">
        <v>1</v>
      </c>
      <c r="D465" t="s">
        <v>165</v>
      </c>
      <c r="E465">
        <f t="shared" si="104"/>
        <v>99</v>
      </c>
      <c r="F465">
        <f t="shared" si="100"/>
        <v>99</v>
      </c>
    </row>
    <row r="466" spans="1:6" x14ac:dyDescent="0.25">
      <c r="A466" t="str">
        <f t="shared" si="101"/>
        <v>Eliot Horowitz</v>
      </c>
      <c r="E466">
        <f t="shared" si="104"/>
        <v>99</v>
      </c>
      <c r="F466">
        <f t="shared" si="100"/>
        <v>0</v>
      </c>
    </row>
    <row r="467" spans="1:6" x14ac:dyDescent="0.25">
      <c r="A467" t="str">
        <f t="shared" si="101"/>
        <v>Eliot Horowitz</v>
      </c>
      <c r="B467" t="s">
        <v>178</v>
      </c>
      <c r="E467">
        <v>64</v>
      </c>
      <c r="F467">
        <f t="shared" si="100"/>
        <v>0</v>
      </c>
    </row>
    <row r="468" spans="1:6" x14ac:dyDescent="0.25">
      <c r="A468" t="str">
        <f t="shared" si="101"/>
        <v>Eliot Horowitz</v>
      </c>
      <c r="E468">
        <f t="shared" ref="E468:E473" si="105">E467</f>
        <v>64</v>
      </c>
      <c r="F468">
        <f t="shared" si="100"/>
        <v>0</v>
      </c>
    </row>
    <row r="469" spans="1:6" x14ac:dyDescent="0.25">
      <c r="A469" t="str">
        <f t="shared" si="101"/>
        <v>Eliot Horowitz</v>
      </c>
      <c r="C469">
        <v>0.35499999999999998</v>
      </c>
      <c r="D469" t="s">
        <v>163</v>
      </c>
      <c r="E469">
        <f t="shared" si="105"/>
        <v>64</v>
      </c>
      <c r="F469">
        <f t="shared" si="100"/>
        <v>22.72</v>
      </c>
    </row>
    <row r="470" spans="1:6" x14ac:dyDescent="0.25">
      <c r="A470" t="str">
        <f t="shared" si="101"/>
        <v>Eliot Horowitz</v>
      </c>
      <c r="C470">
        <v>9.6000000000000002E-2</v>
      </c>
      <c r="D470" t="s">
        <v>176</v>
      </c>
      <c r="E470">
        <f t="shared" si="105"/>
        <v>64</v>
      </c>
      <c r="F470">
        <f t="shared" si="100"/>
        <v>6.1440000000000001</v>
      </c>
    </row>
    <row r="471" spans="1:6" x14ac:dyDescent="0.25">
      <c r="A471" t="str">
        <f t="shared" si="101"/>
        <v>Eliot Horowitz</v>
      </c>
      <c r="C471">
        <v>0.49</v>
      </c>
      <c r="D471" t="s">
        <v>165</v>
      </c>
      <c r="E471">
        <f t="shared" si="105"/>
        <v>64</v>
      </c>
      <c r="F471">
        <f t="shared" si="100"/>
        <v>31.36</v>
      </c>
    </row>
    <row r="472" spans="1:6" x14ac:dyDescent="0.25">
      <c r="A472" t="str">
        <f t="shared" si="101"/>
        <v>Eliot Horowitz</v>
      </c>
      <c r="C472">
        <v>5.7000000000000002E-2</v>
      </c>
      <c r="D472" t="s">
        <v>26</v>
      </c>
      <c r="E472">
        <f t="shared" si="105"/>
        <v>64</v>
      </c>
      <c r="F472">
        <f t="shared" si="100"/>
        <v>3.6480000000000001</v>
      </c>
    </row>
    <row r="473" spans="1:6" x14ac:dyDescent="0.25">
      <c r="A473" t="str">
        <f t="shared" si="101"/>
        <v>Eliot Horowitz</v>
      </c>
      <c r="E473">
        <f t="shared" si="105"/>
        <v>64</v>
      </c>
      <c r="F473">
        <f t="shared" si="100"/>
        <v>0</v>
      </c>
    </row>
    <row r="474" spans="1:6" x14ac:dyDescent="0.25">
      <c r="A474" t="str">
        <f t="shared" si="101"/>
        <v>Eliot Horowitz</v>
      </c>
      <c r="B474" t="s">
        <v>179</v>
      </c>
      <c r="E474">
        <v>199</v>
      </c>
      <c r="F474">
        <f t="shared" si="100"/>
        <v>0</v>
      </c>
    </row>
    <row r="475" spans="1:6" x14ac:dyDescent="0.25">
      <c r="A475" t="str">
        <f t="shared" si="101"/>
        <v>Eliot Horowitz</v>
      </c>
      <c r="E475">
        <f t="shared" ref="E475:E481" si="106">E474</f>
        <v>199</v>
      </c>
      <c r="F475">
        <f t="shared" si="100"/>
        <v>0</v>
      </c>
    </row>
    <row r="476" spans="1:6" x14ac:dyDescent="0.25">
      <c r="A476" t="str">
        <f t="shared" si="101"/>
        <v>Eliot Horowitz</v>
      </c>
      <c r="C476">
        <v>0.22</v>
      </c>
      <c r="D476" t="s">
        <v>162</v>
      </c>
      <c r="E476">
        <f t="shared" si="106"/>
        <v>199</v>
      </c>
      <c r="F476">
        <f t="shared" si="100"/>
        <v>43.78</v>
      </c>
    </row>
    <row r="477" spans="1:6" x14ac:dyDescent="0.25">
      <c r="A477" t="str">
        <f t="shared" si="101"/>
        <v>Eliot Horowitz</v>
      </c>
      <c r="C477">
        <v>3.7999999999999999E-2</v>
      </c>
      <c r="D477" t="s">
        <v>23</v>
      </c>
      <c r="E477">
        <f t="shared" si="106"/>
        <v>199</v>
      </c>
      <c r="F477">
        <f t="shared" si="100"/>
        <v>7.5619999999999994</v>
      </c>
    </row>
    <row r="478" spans="1:6" x14ac:dyDescent="0.25">
      <c r="A478" t="str">
        <f t="shared" si="101"/>
        <v>Eliot Horowitz</v>
      </c>
      <c r="C478">
        <v>2.1000000000000001E-2</v>
      </c>
      <c r="D478" t="s">
        <v>65</v>
      </c>
      <c r="E478">
        <f t="shared" si="106"/>
        <v>199</v>
      </c>
      <c r="F478">
        <f t="shared" si="100"/>
        <v>4.1790000000000003</v>
      </c>
    </row>
    <row r="479" spans="1:6" x14ac:dyDescent="0.25">
      <c r="A479" t="str">
        <f t="shared" si="101"/>
        <v>Eliot Horowitz</v>
      </c>
      <c r="C479">
        <v>0.60399999999999998</v>
      </c>
      <c r="D479" t="s">
        <v>165</v>
      </c>
      <c r="E479">
        <f t="shared" si="106"/>
        <v>199</v>
      </c>
      <c r="F479">
        <f t="shared" si="100"/>
        <v>120.196</v>
      </c>
    </row>
    <row r="480" spans="1:6" x14ac:dyDescent="0.25">
      <c r="A480" t="str">
        <f t="shared" si="101"/>
        <v>Eliot Horowitz</v>
      </c>
      <c r="C480">
        <v>0.115</v>
      </c>
      <c r="D480" t="s">
        <v>57</v>
      </c>
      <c r="E480">
        <f t="shared" si="106"/>
        <v>199</v>
      </c>
      <c r="F480">
        <f t="shared" si="100"/>
        <v>22.885000000000002</v>
      </c>
    </row>
    <row r="481" spans="1:6" x14ac:dyDescent="0.25">
      <c r="A481" t="str">
        <f t="shared" si="101"/>
        <v>Eliot Horowitz</v>
      </c>
      <c r="E481">
        <f t="shared" si="106"/>
        <v>199</v>
      </c>
      <c r="F481">
        <f t="shared" si="100"/>
        <v>0</v>
      </c>
    </row>
    <row r="482" spans="1:6" x14ac:dyDescent="0.25">
      <c r="A482" t="str">
        <f t="shared" si="101"/>
        <v>Eliot Horowitz</v>
      </c>
      <c r="B482" t="s">
        <v>180</v>
      </c>
      <c r="E482">
        <v>33</v>
      </c>
      <c r="F482">
        <f t="shared" si="100"/>
        <v>0</v>
      </c>
    </row>
    <row r="483" spans="1:6" x14ac:dyDescent="0.25">
      <c r="A483" t="str">
        <f t="shared" si="101"/>
        <v>Eliot Horowitz</v>
      </c>
      <c r="E483">
        <f t="shared" ref="E483:E486" si="107">E482</f>
        <v>33</v>
      </c>
      <c r="F483">
        <f t="shared" si="100"/>
        <v>0</v>
      </c>
    </row>
    <row r="484" spans="1:6" x14ac:dyDescent="0.25">
      <c r="A484" t="str">
        <f t="shared" si="101"/>
        <v>Eliot Horowitz</v>
      </c>
      <c r="C484">
        <v>2.1999999999999999E-2</v>
      </c>
      <c r="D484" t="s">
        <v>75</v>
      </c>
      <c r="E484">
        <f t="shared" si="107"/>
        <v>33</v>
      </c>
      <c r="F484">
        <f t="shared" si="100"/>
        <v>0.72599999999999998</v>
      </c>
    </row>
    <row r="485" spans="1:6" x14ac:dyDescent="0.25">
      <c r="A485" t="str">
        <f t="shared" si="101"/>
        <v>Eliot Horowitz</v>
      </c>
      <c r="C485">
        <v>0.97699999999999998</v>
      </c>
      <c r="D485" t="s">
        <v>58</v>
      </c>
      <c r="E485">
        <f t="shared" si="107"/>
        <v>33</v>
      </c>
      <c r="F485">
        <f t="shared" si="100"/>
        <v>32.241</v>
      </c>
    </row>
    <row r="486" spans="1:6" x14ac:dyDescent="0.25">
      <c r="A486" t="str">
        <f t="shared" ref="A486:A517" si="108">A485</f>
        <v>Eliot Horowitz</v>
      </c>
      <c r="E486">
        <f t="shared" si="107"/>
        <v>33</v>
      </c>
      <c r="F486">
        <f t="shared" si="100"/>
        <v>0</v>
      </c>
    </row>
    <row r="487" spans="1:6" x14ac:dyDescent="0.25">
      <c r="A487" t="str">
        <f t="shared" si="108"/>
        <v>Eliot Horowitz</v>
      </c>
      <c r="B487" t="s">
        <v>181</v>
      </c>
      <c r="E487">
        <v>5</v>
      </c>
      <c r="F487">
        <f t="shared" si="100"/>
        <v>0</v>
      </c>
    </row>
    <row r="488" spans="1:6" x14ac:dyDescent="0.25">
      <c r="A488" t="str">
        <f t="shared" si="108"/>
        <v>Eliot Horowitz</v>
      </c>
      <c r="E488">
        <f t="shared" ref="E488:E490" si="109">E487</f>
        <v>5</v>
      </c>
      <c r="F488">
        <f t="shared" si="100"/>
        <v>0</v>
      </c>
    </row>
    <row r="489" spans="1:6" x14ac:dyDescent="0.25">
      <c r="A489" t="str">
        <f t="shared" si="108"/>
        <v>Eliot Horowitz</v>
      </c>
      <c r="C489">
        <v>1</v>
      </c>
      <c r="D489" t="s">
        <v>165</v>
      </c>
      <c r="E489">
        <f t="shared" si="109"/>
        <v>5</v>
      </c>
      <c r="F489">
        <f t="shared" si="100"/>
        <v>5</v>
      </c>
    </row>
    <row r="490" spans="1:6" x14ac:dyDescent="0.25">
      <c r="A490" t="str">
        <f t="shared" si="108"/>
        <v>Eliot Horowitz</v>
      </c>
      <c r="E490">
        <f t="shared" si="109"/>
        <v>5</v>
      </c>
      <c r="F490">
        <f t="shared" si="100"/>
        <v>0</v>
      </c>
    </row>
    <row r="491" spans="1:6" x14ac:dyDescent="0.25">
      <c r="A491" t="str">
        <f t="shared" si="108"/>
        <v>Eliot Horowitz</v>
      </c>
      <c r="B491" t="s">
        <v>182</v>
      </c>
      <c r="E491">
        <v>10</v>
      </c>
      <c r="F491">
        <f t="shared" si="100"/>
        <v>0</v>
      </c>
    </row>
    <row r="492" spans="1:6" x14ac:dyDescent="0.25">
      <c r="A492" t="str">
        <f t="shared" si="108"/>
        <v>Eliot Horowitz</v>
      </c>
      <c r="E492">
        <f t="shared" ref="E492:E494" si="110">E491</f>
        <v>10</v>
      </c>
      <c r="F492">
        <f t="shared" si="100"/>
        <v>0</v>
      </c>
    </row>
    <row r="493" spans="1:6" x14ac:dyDescent="0.25">
      <c r="A493" t="str">
        <f t="shared" si="108"/>
        <v>Eliot Horowitz</v>
      </c>
      <c r="C493">
        <v>1</v>
      </c>
      <c r="D493" t="s">
        <v>176</v>
      </c>
      <c r="E493">
        <f t="shared" si="110"/>
        <v>10</v>
      </c>
      <c r="F493">
        <f t="shared" si="100"/>
        <v>10</v>
      </c>
    </row>
    <row r="494" spans="1:6" x14ac:dyDescent="0.25">
      <c r="A494" t="str">
        <f t="shared" si="108"/>
        <v>Eliot Horowitz</v>
      </c>
      <c r="E494">
        <f t="shared" si="110"/>
        <v>10</v>
      </c>
      <c r="F494">
        <f t="shared" si="100"/>
        <v>0</v>
      </c>
    </row>
    <row r="495" spans="1:6" x14ac:dyDescent="0.25">
      <c r="A495" t="str">
        <f t="shared" si="108"/>
        <v>Eliot Horowitz</v>
      </c>
      <c r="B495" t="s">
        <v>183</v>
      </c>
      <c r="E495">
        <v>2</v>
      </c>
      <c r="F495">
        <f t="shared" si="100"/>
        <v>0</v>
      </c>
    </row>
    <row r="496" spans="1:6" x14ac:dyDescent="0.25">
      <c r="A496" t="str">
        <f t="shared" si="108"/>
        <v>Eliot Horowitz</v>
      </c>
      <c r="E496">
        <f t="shared" ref="E496:E498" si="111">E495</f>
        <v>2</v>
      </c>
      <c r="F496">
        <f t="shared" si="100"/>
        <v>0</v>
      </c>
    </row>
    <row r="497" spans="1:6" x14ac:dyDescent="0.25">
      <c r="A497" t="str">
        <f t="shared" si="108"/>
        <v>Eliot Horowitz</v>
      </c>
      <c r="C497">
        <v>1</v>
      </c>
      <c r="D497" t="s">
        <v>38</v>
      </c>
      <c r="E497">
        <f t="shared" si="111"/>
        <v>2</v>
      </c>
      <c r="F497">
        <f t="shared" si="100"/>
        <v>2</v>
      </c>
    </row>
    <row r="498" spans="1:6" x14ac:dyDescent="0.25">
      <c r="A498" t="str">
        <f t="shared" si="108"/>
        <v>Eliot Horowitz</v>
      </c>
      <c r="E498">
        <f t="shared" si="111"/>
        <v>2</v>
      </c>
      <c r="F498">
        <f t="shared" si="100"/>
        <v>0</v>
      </c>
    </row>
    <row r="499" spans="1:6" x14ac:dyDescent="0.25">
      <c r="A499" t="str">
        <f t="shared" si="108"/>
        <v>Eliot Horowitz</v>
      </c>
      <c r="B499" t="s">
        <v>184</v>
      </c>
      <c r="E499">
        <v>495</v>
      </c>
      <c r="F499">
        <f t="shared" si="100"/>
        <v>0</v>
      </c>
    </row>
    <row r="500" spans="1:6" x14ac:dyDescent="0.25">
      <c r="A500" t="str">
        <f t="shared" si="108"/>
        <v>Eliot Horowitz</v>
      </c>
      <c r="E500">
        <f t="shared" ref="E500:E503" si="112">E499</f>
        <v>495</v>
      </c>
      <c r="F500">
        <f t="shared" si="100"/>
        <v>0</v>
      </c>
    </row>
    <row r="501" spans="1:6" x14ac:dyDescent="0.25">
      <c r="A501" t="str">
        <f t="shared" si="108"/>
        <v>Eliot Horowitz</v>
      </c>
      <c r="C501">
        <v>1.2E-2</v>
      </c>
      <c r="D501" t="s">
        <v>176</v>
      </c>
      <c r="E501">
        <f t="shared" si="112"/>
        <v>495</v>
      </c>
      <c r="F501">
        <f t="shared" si="100"/>
        <v>5.94</v>
      </c>
    </row>
    <row r="502" spans="1:6" x14ac:dyDescent="0.25">
      <c r="A502" t="str">
        <f t="shared" si="108"/>
        <v>Eliot Horowitz</v>
      </c>
      <c r="C502">
        <v>0.98699999999999999</v>
      </c>
      <c r="D502" t="s">
        <v>165</v>
      </c>
      <c r="E502">
        <f t="shared" si="112"/>
        <v>495</v>
      </c>
      <c r="F502">
        <f t="shared" si="100"/>
        <v>488.565</v>
      </c>
    </row>
    <row r="503" spans="1:6" x14ac:dyDescent="0.25">
      <c r="A503" t="str">
        <f t="shared" si="108"/>
        <v>Eliot Horowitz</v>
      </c>
      <c r="E503">
        <f t="shared" si="112"/>
        <v>495</v>
      </c>
      <c r="F503">
        <f t="shared" si="100"/>
        <v>0</v>
      </c>
    </row>
    <row r="504" spans="1:6" x14ac:dyDescent="0.25">
      <c r="A504" t="str">
        <f t="shared" si="108"/>
        <v>Eliot Horowitz</v>
      </c>
      <c r="B504" t="s">
        <v>185</v>
      </c>
      <c r="E504">
        <v>127</v>
      </c>
      <c r="F504">
        <f t="shared" si="100"/>
        <v>0</v>
      </c>
    </row>
    <row r="505" spans="1:6" x14ac:dyDescent="0.25">
      <c r="A505" t="str">
        <f t="shared" si="108"/>
        <v>Eliot Horowitz</v>
      </c>
      <c r="E505">
        <f t="shared" ref="E505:E507" si="113">E504</f>
        <v>127</v>
      </c>
      <c r="F505">
        <f t="shared" si="100"/>
        <v>0</v>
      </c>
    </row>
    <row r="506" spans="1:6" x14ac:dyDescent="0.25">
      <c r="A506" t="str">
        <f t="shared" si="108"/>
        <v>Eliot Horowitz</v>
      </c>
      <c r="C506">
        <v>1</v>
      </c>
      <c r="D506" t="s">
        <v>165</v>
      </c>
      <c r="E506">
        <f t="shared" si="113"/>
        <v>127</v>
      </c>
      <c r="F506">
        <f t="shared" si="100"/>
        <v>127</v>
      </c>
    </row>
    <row r="507" spans="1:6" x14ac:dyDescent="0.25">
      <c r="A507" t="str">
        <f t="shared" si="108"/>
        <v>Eliot Horowitz</v>
      </c>
      <c r="E507">
        <f t="shared" si="113"/>
        <v>127</v>
      </c>
      <c r="F507">
        <f t="shared" si="100"/>
        <v>0</v>
      </c>
    </row>
    <row r="508" spans="1:6" x14ac:dyDescent="0.25">
      <c r="A508" t="str">
        <f t="shared" si="108"/>
        <v>Eliot Horowitz</v>
      </c>
      <c r="B508" t="s">
        <v>186</v>
      </c>
      <c r="E508">
        <v>34</v>
      </c>
      <c r="F508">
        <f t="shared" si="100"/>
        <v>0</v>
      </c>
    </row>
    <row r="509" spans="1:6" x14ac:dyDescent="0.25">
      <c r="A509" t="str">
        <f t="shared" si="108"/>
        <v>Eliot Horowitz</v>
      </c>
      <c r="E509">
        <f t="shared" ref="E509:E513" si="114">E508</f>
        <v>34</v>
      </c>
      <c r="F509">
        <f t="shared" si="100"/>
        <v>0</v>
      </c>
    </row>
    <row r="510" spans="1:6" x14ac:dyDescent="0.25">
      <c r="A510" t="str">
        <f t="shared" si="108"/>
        <v>Eliot Horowitz</v>
      </c>
      <c r="C510">
        <v>0.41499999999999998</v>
      </c>
      <c r="D510" t="s">
        <v>163</v>
      </c>
      <c r="E510">
        <f t="shared" si="114"/>
        <v>34</v>
      </c>
      <c r="F510">
        <f t="shared" si="100"/>
        <v>14.11</v>
      </c>
    </row>
    <row r="511" spans="1:6" x14ac:dyDescent="0.25">
      <c r="A511" t="str">
        <f t="shared" si="108"/>
        <v>Eliot Horowitz</v>
      </c>
      <c r="C511">
        <v>0.24</v>
      </c>
      <c r="D511" t="s">
        <v>176</v>
      </c>
      <c r="E511">
        <f t="shared" si="114"/>
        <v>34</v>
      </c>
      <c r="F511">
        <f t="shared" si="100"/>
        <v>8.16</v>
      </c>
    </row>
    <row r="512" spans="1:6" x14ac:dyDescent="0.25">
      <c r="A512" t="str">
        <f t="shared" si="108"/>
        <v>Eliot Horowitz</v>
      </c>
      <c r="C512">
        <v>0.34300000000000003</v>
      </c>
      <c r="D512" t="s">
        <v>165</v>
      </c>
      <c r="E512">
        <f t="shared" si="114"/>
        <v>34</v>
      </c>
      <c r="F512">
        <f t="shared" si="100"/>
        <v>11.662000000000001</v>
      </c>
    </row>
    <row r="513" spans="1:6" x14ac:dyDescent="0.25">
      <c r="A513" t="str">
        <f t="shared" si="108"/>
        <v>Eliot Horowitz</v>
      </c>
      <c r="E513">
        <f t="shared" si="114"/>
        <v>34</v>
      </c>
      <c r="F513">
        <f t="shared" si="100"/>
        <v>0</v>
      </c>
    </row>
    <row r="514" spans="1:6" x14ac:dyDescent="0.25">
      <c r="A514" t="str">
        <f t="shared" si="108"/>
        <v>Eliot Horowitz</v>
      </c>
      <c r="B514" t="s">
        <v>187</v>
      </c>
      <c r="E514">
        <v>453</v>
      </c>
      <c r="F514">
        <f t="shared" si="100"/>
        <v>0</v>
      </c>
    </row>
    <row r="515" spans="1:6" x14ac:dyDescent="0.25">
      <c r="A515" t="str">
        <f t="shared" si="108"/>
        <v>Eliot Horowitz</v>
      </c>
      <c r="E515">
        <f t="shared" ref="E515:E523" si="115">E514</f>
        <v>453</v>
      </c>
      <c r="F515">
        <f t="shared" ref="F515:F578" si="116">E515*C515</f>
        <v>0</v>
      </c>
    </row>
    <row r="516" spans="1:6" x14ac:dyDescent="0.25">
      <c r="A516" t="str">
        <f t="shared" si="108"/>
        <v>Eliot Horowitz</v>
      </c>
      <c r="C516">
        <v>6.0000000000000001E-3</v>
      </c>
      <c r="D516" t="s">
        <v>162</v>
      </c>
      <c r="E516">
        <f t="shared" si="115"/>
        <v>453</v>
      </c>
      <c r="F516">
        <f t="shared" si="116"/>
        <v>2.718</v>
      </c>
    </row>
    <row r="517" spans="1:6" x14ac:dyDescent="0.25">
      <c r="A517" t="str">
        <f t="shared" si="108"/>
        <v>Eliot Horowitz</v>
      </c>
      <c r="C517">
        <v>0.91900000000000004</v>
      </c>
      <c r="D517" t="s">
        <v>23</v>
      </c>
      <c r="E517">
        <f t="shared" si="115"/>
        <v>453</v>
      </c>
      <c r="F517">
        <f t="shared" si="116"/>
        <v>416.30700000000002</v>
      </c>
    </row>
    <row r="518" spans="1:6" x14ac:dyDescent="0.25">
      <c r="A518" t="str">
        <f t="shared" ref="A518:A549" si="117">A517</f>
        <v>Eliot Horowitz</v>
      </c>
      <c r="C518">
        <v>1.7999999999999999E-2</v>
      </c>
      <c r="D518" t="s">
        <v>65</v>
      </c>
      <c r="E518">
        <f t="shared" si="115"/>
        <v>453</v>
      </c>
      <c r="F518">
        <f t="shared" si="116"/>
        <v>8.1539999999999999</v>
      </c>
    </row>
    <row r="519" spans="1:6" x14ac:dyDescent="0.25">
      <c r="A519" t="str">
        <f t="shared" si="117"/>
        <v>Eliot Horowitz</v>
      </c>
      <c r="C519">
        <v>6.0000000000000001E-3</v>
      </c>
      <c r="D519" t="s">
        <v>165</v>
      </c>
      <c r="E519">
        <f t="shared" si="115"/>
        <v>453</v>
      </c>
      <c r="F519">
        <f t="shared" si="116"/>
        <v>2.718</v>
      </c>
    </row>
    <row r="520" spans="1:6" x14ac:dyDescent="0.25">
      <c r="A520" t="str">
        <f t="shared" si="117"/>
        <v>Eliot Horowitz</v>
      </c>
      <c r="C520">
        <v>3.1E-2</v>
      </c>
      <c r="D520" t="s">
        <v>57</v>
      </c>
      <c r="E520">
        <f t="shared" si="115"/>
        <v>453</v>
      </c>
      <c r="F520">
        <f t="shared" si="116"/>
        <v>14.042999999999999</v>
      </c>
    </row>
    <row r="521" spans="1:6" x14ac:dyDescent="0.25">
      <c r="A521" t="str">
        <f t="shared" si="117"/>
        <v>Eliot Horowitz</v>
      </c>
      <c r="C521">
        <v>1.2E-2</v>
      </c>
      <c r="D521" t="s">
        <v>49</v>
      </c>
      <c r="E521">
        <f t="shared" si="115"/>
        <v>453</v>
      </c>
      <c r="F521">
        <f t="shared" si="116"/>
        <v>5.4359999999999999</v>
      </c>
    </row>
    <row r="522" spans="1:6" x14ac:dyDescent="0.25">
      <c r="A522" t="str">
        <f t="shared" si="117"/>
        <v>Eliot Horowitz</v>
      </c>
      <c r="C522">
        <v>6.0000000000000001E-3</v>
      </c>
      <c r="D522" t="s">
        <v>26</v>
      </c>
      <c r="E522">
        <f t="shared" si="115"/>
        <v>453</v>
      </c>
      <c r="F522">
        <f t="shared" si="116"/>
        <v>2.718</v>
      </c>
    </row>
    <row r="523" spans="1:6" x14ac:dyDescent="0.25">
      <c r="A523" t="str">
        <f t="shared" si="117"/>
        <v>Eliot Horowitz</v>
      </c>
      <c r="E523">
        <f t="shared" si="115"/>
        <v>453</v>
      </c>
      <c r="F523">
        <f t="shared" si="116"/>
        <v>0</v>
      </c>
    </row>
    <row r="524" spans="1:6" x14ac:dyDescent="0.25">
      <c r="A524" t="str">
        <f t="shared" si="117"/>
        <v>Eliot Horowitz</v>
      </c>
      <c r="B524" t="s">
        <v>188</v>
      </c>
      <c r="E524">
        <v>244</v>
      </c>
      <c r="F524">
        <f t="shared" si="116"/>
        <v>0</v>
      </c>
    </row>
    <row r="525" spans="1:6" x14ac:dyDescent="0.25">
      <c r="A525" t="str">
        <f t="shared" si="117"/>
        <v>Eliot Horowitz</v>
      </c>
      <c r="E525">
        <f t="shared" ref="E525:E531" si="118">E524</f>
        <v>244</v>
      </c>
      <c r="F525">
        <f t="shared" si="116"/>
        <v>0</v>
      </c>
    </row>
    <row r="526" spans="1:6" x14ac:dyDescent="0.25">
      <c r="A526" t="str">
        <f t="shared" si="117"/>
        <v>Eliot Horowitz</v>
      </c>
      <c r="C526">
        <v>0.14199999999999999</v>
      </c>
      <c r="D526" t="s">
        <v>162</v>
      </c>
      <c r="E526">
        <f t="shared" si="118"/>
        <v>244</v>
      </c>
      <c r="F526">
        <f t="shared" si="116"/>
        <v>34.647999999999996</v>
      </c>
    </row>
    <row r="527" spans="1:6" x14ac:dyDescent="0.25">
      <c r="A527" t="str">
        <f t="shared" si="117"/>
        <v>Eliot Horowitz</v>
      </c>
      <c r="C527">
        <v>0.154</v>
      </c>
      <c r="D527" t="s">
        <v>163</v>
      </c>
      <c r="E527">
        <f t="shared" si="118"/>
        <v>244</v>
      </c>
      <c r="F527">
        <f t="shared" si="116"/>
        <v>37.576000000000001</v>
      </c>
    </row>
    <row r="528" spans="1:6" x14ac:dyDescent="0.25">
      <c r="A528" t="str">
        <f t="shared" si="117"/>
        <v>Eliot Horowitz</v>
      </c>
      <c r="C528">
        <v>0.46800000000000003</v>
      </c>
      <c r="D528" t="s">
        <v>176</v>
      </c>
      <c r="E528">
        <f t="shared" si="118"/>
        <v>244</v>
      </c>
      <c r="F528">
        <f t="shared" si="116"/>
        <v>114.19200000000001</v>
      </c>
    </row>
    <row r="529" spans="1:6" x14ac:dyDescent="0.25">
      <c r="A529" t="str">
        <f t="shared" si="117"/>
        <v>Eliot Horowitz</v>
      </c>
      <c r="C529">
        <v>7.2999999999999995E-2</v>
      </c>
      <c r="D529" t="s">
        <v>165</v>
      </c>
      <c r="E529">
        <f t="shared" si="118"/>
        <v>244</v>
      </c>
      <c r="F529">
        <f t="shared" si="116"/>
        <v>17.811999999999998</v>
      </c>
    </row>
    <row r="530" spans="1:6" x14ac:dyDescent="0.25">
      <c r="A530" t="str">
        <f t="shared" si="117"/>
        <v>Eliot Horowitz</v>
      </c>
      <c r="C530">
        <v>0.161</v>
      </c>
      <c r="D530" t="s">
        <v>58</v>
      </c>
      <c r="E530">
        <f t="shared" si="118"/>
        <v>244</v>
      </c>
      <c r="F530">
        <f t="shared" si="116"/>
        <v>39.283999999999999</v>
      </c>
    </row>
    <row r="531" spans="1:6" x14ac:dyDescent="0.25">
      <c r="A531" t="str">
        <f t="shared" si="117"/>
        <v>Eliot Horowitz</v>
      </c>
      <c r="E531">
        <f t="shared" si="118"/>
        <v>244</v>
      </c>
      <c r="F531">
        <f t="shared" si="116"/>
        <v>0</v>
      </c>
    </row>
    <row r="532" spans="1:6" x14ac:dyDescent="0.25">
      <c r="A532" t="str">
        <f t="shared" si="117"/>
        <v>Eliot Horowitz</v>
      </c>
      <c r="B532" t="s">
        <v>189</v>
      </c>
      <c r="E532">
        <v>28</v>
      </c>
      <c r="F532">
        <f t="shared" si="116"/>
        <v>0</v>
      </c>
    </row>
    <row r="533" spans="1:6" x14ac:dyDescent="0.25">
      <c r="A533" t="str">
        <f t="shared" si="117"/>
        <v>Eliot Horowitz</v>
      </c>
      <c r="E533">
        <f t="shared" ref="E533:E538" si="119">E532</f>
        <v>28</v>
      </c>
      <c r="F533">
        <f t="shared" si="116"/>
        <v>0</v>
      </c>
    </row>
    <row r="534" spans="1:6" x14ac:dyDescent="0.25">
      <c r="A534" t="str">
        <f t="shared" si="117"/>
        <v>Eliot Horowitz</v>
      </c>
      <c r="C534">
        <v>0.20799999999999999</v>
      </c>
      <c r="D534" t="s">
        <v>162</v>
      </c>
      <c r="E534">
        <f t="shared" si="119"/>
        <v>28</v>
      </c>
      <c r="F534">
        <f t="shared" si="116"/>
        <v>5.8239999999999998</v>
      </c>
    </row>
    <row r="535" spans="1:6" x14ac:dyDescent="0.25">
      <c r="A535" t="str">
        <f t="shared" si="117"/>
        <v>Eliot Horowitz</v>
      </c>
      <c r="C535">
        <v>0.45800000000000002</v>
      </c>
      <c r="D535" t="s">
        <v>163</v>
      </c>
      <c r="E535">
        <f t="shared" si="119"/>
        <v>28</v>
      </c>
      <c r="F535">
        <f t="shared" si="116"/>
        <v>12.824</v>
      </c>
    </row>
    <row r="536" spans="1:6" x14ac:dyDescent="0.25">
      <c r="A536" t="str">
        <f t="shared" si="117"/>
        <v>Eliot Horowitz</v>
      </c>
      <c r="C536">
        <v>0.126</v>
      </c>
      <c r="D536" t="s">
        <v>176</v>
      </c>
      <c r="E536">
        <f t="shared" si="119"/>
        <v>28</v>
      </c>
      <c r="F536">
        <f t="shared" si="116"/>
        <v>3.528</v>
      </c>
    </row>
    <row r="537" spans="1:6" x14ac:dyDescent="0.25">
      <c r="A537" t="str">
        <f t="shared" si="117"/>
        <v>Eliot Horowitz</v>
      </c>
      <c r="C537">
        <v>0.20599999999999999</v>
      </c>
      <c r="D537" t="s">
        <v>165</v>
      </c>
      <c r="E537">
        <f t="shared" si="119"/>
        <v>28</v>
      </c>
      <c r="F537">
        <f t="shared" si="116"/>
        <v>5.7679999999999998</v>
      </c>
    </row>
    <row r="538" spans="1:6" x14ac:dyDescent="0.25">
      <c r="A538" t="str">
        <f t="shared" si="117"/>
        <v>Eliot Horowitz</v>
      </c>
      <c r="E538">
        <f t="shared" si="119"/>
        <v>28</v>
      </c>
      <c r="F538">
        <f t="shared" si="116"/>
        <v>0</v>
      </c>
    </row>
    <row r="539" spans="1:6" x14ac:dyDescent="0.25">
      <c r="A539" t="str">
        <f t="shared" si="117"/>
        <v>Eliot Horowitz</v>
      </c>
      <c r="B539" t="s">
        <v>190</v>
      </c>
      <c r="E539">
        <v>72</v>
      </c>
      <c r="F539">
        <f t="shared" si="116"/>
        <v>0</v>
      </c>
    </row>
    <row r="540" spans="1:6" x14ac:dyDescent="0.25">
      <c r="A540" t="str">
        <f t="shared" si="117"/>
        <v>Eliot Horowitz</v>
      </c>
      <c r="E540">
        <f t="shared" ref="E540:E545" si="120">E539</f>
        <v>72</v>
      </c>
      <c r="F540">
        <f t="shared" si="116"/>
        <v>0</v>
      </c>
    </row>
    <row r="541" spans="1:6" x14ac:dyDescent="0.25">
      <c r="A541" t="str">
        <f t="shared" si="117"/>
        <v>Eliot Horowitz</v>
      </c>
      <c r="C541">
        <v>0.11</v>
      </c>
      <c r="D541" t="s">
        <v>176</v>
      </c>
      <c r="E541">
        <f t="shared" si="120"/>
        <v>72</v>
      </c>
      <c r="F541">
        <f t="shared" si="116"/>
        <v>7.92</v>
      </c>
    </row>
    <row r="542" spans="1:6" x14ac:dyDescent="0.25">
      <c r="A542" t="str">
        <f t="shared" si="117"/>
        <v>Eliot Horowitz</v>
      </c>
      <c r="C542">
        <v>0.34200000000000003</v>
      </c>
      <c r="D542" t="s">
        <v>165</v>
      </c>
      <c r="E542">
        <f t="shared" si="120"/>
        <v>72</v>
      </c>
      <c r="F542">
        <f t="shared" si="116"/>
        <v>24.624000000000002</v>
      </c>
    </row>
    <row r="543" spans="1:6" x14ac:dyDescent="0.25">
      <c r="A543" t="str">
        <f t="shared" si="117"/>
        <v>Eliot Horowitz</v>
      </c>
      <c r="C543">
        <v>0.2</v>
      </c>
      <c r="D543" t="s">
        <v>38</v>
      </c>
      <c r="E543">
        <f t="shared" si="120"/>
        <v>72</v>
      </c>
      <c r="F543">
        <f t="shared" si="116"/>
        <v>14.4</v>
      </c>
    </row>
    <row r="544" spans="1:6" x14ac:dyDescent="0.25">
      <c r="A544" t="str">
        <f t="shared" si="117"/>
        <v>Eliot Horowitz</v>
      </c>
      <c r="C544">
        <v>0.34599999999999997</v>
      </c>
      <c r="D544" t="s">
        <v>26</v>
      </c>
      <c r="E544">
        <f t="shared" si="120"/>
        <v>72</v>
      </c>
      <c r="F544">
        <f t="shared" si="116"/>
        <v>24.911999999999999</v>
      </c>
    </row>
    <row r="545" spans="1:6" x14ac:dyDescent="0.25">
      <c r="A545" t="str">
        <f t="shared" si="117"/>
        <v>Eliot Horowitz</v>
      </c>
      <c r="E545">
        <f t="shared" si="120"/>
        <v>72</v>
      </c>
      <c r="F545">
        <f t="shared" si="116"/>
        <v>0</v>
      </c>
    </row>
    <row r="546" spans="1:6" x14ac:dyDescent="0.25">
      <c r="A546" t="str">
        <f t="shared" si="117"/>
        <v>Eliot Horowitz</v>
      </c>
      <c r="B546" t="s">
        <v>191</v>
      </c>
      <c r="E546">
        <v>20</v>
      </c>
      <c r="F546">
        <f t="shared" si="116"/>
        <v>0</v>
      </c>
    </row>
    <row r="547" spans="1:6" x14ac:dyDescent="0.25">
      <c r="A547" t="str">
        <f t="shared" si="117"/>
        <v>Eliot Horowitz</v>
      </c>
      <c r="E547">
        <f t="shared" ref="E547:E550" si="121">E546</f>
        <v>20</v>
      </c>
      <c r="F547">
        <f t="shared" si="116"/>
        <v>0</v>
      </c>
    </row>
    <row r="548" spans="1:6" x14ac:dyDescent="0.25">
      <c r="A548" t="str">
        <f t="shared" si="117"/>
        <v>Eliot Horowitz</v>
      </c>
      <c r="C548">
        <v>0.249</v>
      </c>
      <c r="D548" t="s">
        <v>163</v>
      </c>
      <c r="E548">
        <f t="shared" si="121"/>
        <v>20</v>
      </c>
      <c r="F548">
        <f t="shared" si="116"/>
        <v>4.9800000000000004</v>
      </c>
    </row>
    <row r="549" spans="1:6" x14ac:dyDescent="0.25">
      <c r="A549" t="str">
        <f t="shared" si="117"/>
        <v>Eliot Horowitz</v>
      </c>
      <c r="C549">
        <v>0.75</v>
      </c>
      <c r="D549" t="s">
        <v>176</v>
      </c>
      <c r="E549">
        <f t="shared" si="121"/>
        <v>20</v>
      </c>
      <c r="F549">
        <f t="shared" si="116"/>
        <v>15</v>
      </c>
    </row>
    <row r="550" spans="1:6" x14ac:dyDescent="0.25">
      <c r="A550" t="str">
        <f t="shared" ref="A550:A581" si="122">A549</f>
        <v>Eliot Horowitz</v>
      </c>
      <c r="E550">
        <f t="shared" si="121"/>
        <v>20</v>
      </c>
      <c r="F550">
        <f t="shared" si="116"/>
        <v>0</v>
      </c>
    </row>
    <row r="551" spans="1:6" x14ac:dyDescent="0.25">
      <c r="A551" t="str">
        <f t="shared" si="122"/>
        <v>Eliot Horowitz</v>
      </c>
      <c r="B551" t="s">
        <v>192</v>
      </c>
      <c r="E551">
        <v>1439</v>
      </c>
      <c r="F551">
        <f t="shared" si="116"/>
        <v>0</v>
      </c>
    </row>
    <row r="552" spans="1:6" x14ac:dyDescent="0.25">
      <c r="A552" t="str">
        <f t="shared" si="122"/>
        <v>Eliot Horowitz</v>
      </c>
      <c r="E552">
        <f t="shared" ref="E552:E560" si="123">E551</f>
        <v>1439</v>
      </c>
      <c r="F552">
        <f t="shared" si="116"/>
        <v>0</v>
      </c>
    </row>
    <row r="553" spans="1:6" x14ac:dyDescent="0.25">
      <c r="A553" t="str">
        <f t="shared" si="122"/>
        <v>Eliot Horowitz</v>
      </c>
      <c r="C553">
        <v>2.9000000000000001E-2</v>
      </c>
      <c r="D553" t="s">
        <v>162</v>
      </c>
      <c r="E553">
        <f t="shared" si="123"/>
        <v>1439</v>
      </c>
      <c r="F553">
        <f t="shared" si="116"/>
        <v>41.731000000000002</v>
      </c>
    </row>
    <row r="554" spans="1:6" x14ac:dyDescent="0.25">
      <c r="A554" t="str">
        <f t="shared" si="122"/>
        <v>Eliot Horowitz</v>
      </c>
      <c r="C554">
        <v>0.50600000000000001</v>
      </c>
      <c r="D554" t="s">
        <v>163</v>
      </c>
      <c r="E554">
        <f t="shared" si="123"/>
        <v>1439</v>
      </c>
      <c r="F554">
        <f t="shared" si="116"/>
        <v>728.13400000000001</v>
      </c>
    </row>
    <row r="555" spans="1:6" x14ac:dyDescent="0.25">
      <c r="A555" t="str">
        <f t="shared" si="122"/>
        <v>Eliot Horowitz</v>
      </c>
      <c r="C555">
        <v>0.41299999999999998</v>
      </c>
      <c r="D555" t="s">
        <v>176</v>
      </c>
      <c r="E555">
        <f t="shared" si="123"/>
        <v>1439</v>
      </c>
      <c r="F555">
        <f t="shared" si="116"/>
        <v>594.30700000000002</v>
      </c>
    </row>
    <row r="556" spans="1:6" x14ac:dyDescent="0.25">
      <c r="A556" t="str">
        <f t="shared" si="122"/>
        <v>Eliot Horowitz</v>
      </c>
      <c r="C556">
        <v>1E-3</v>
      </c>
      <c r="D556" t="s">
        <v>165</v>
      </c>
      <c r="E556">
        <f t="shared" si="123"/>
        <v>1439</v>
      </c>
      <c r="F556">
        <f t="shared" si="116"/>
        <v>1.4390000000000001</v>
      </c>
    </row>
    <row r="557" spans="1:6" x14ac:dyDescent="0.25">
      <c r="A557" t="str">
        <f t="shared" si="122"/>
        <v>Eliot Horowitz</v>
      </c>
      <c r="C557">
        <v>1.0999999999999999E-2</v>
      </c>
      <c r="D557" t="s">
        <v>57</v>
      </c>
      <c r="E557">
        <f t="shared" si="123"/>
        <v>1439</v>
      </c>
      <c r="F557">
        <f t="shared" si="116"/>
        <v>15.828999999999999</v>
      </c>
    </row>
    <row r="558" spans="1:6" x14ac:dyDescent="0.25">
      <c r="A558" t="str">
        <f t="shared" si="122"/>
        <v>Eliot Horowitz</v>
      </c>
      <c r="C558">
        <v>3.5000000000000003E-2</v>
      </c>
      <c r="D558" t="s">
        <v>58</v>
      </c>
      <c r="E558">
        <f t="shared" si="123"/>
        <v>1439</v>
      </c>
      <c r="F558">
        <f t="shared" si="116"/>
        <v>50.365000000000002</v>
      </c>
    </row>
    <row r="559" spans="1:6" x14ac:dyDescent="0.25">
      <c r="A559" t="str">
        <f t="shared" si="122"/>
        <v>Eliot Horowitz</v>
      </c>
      <c r="C559">
        <v>1E-3</v>
      </c>
      <c r="D559" t="s">
        <v>26</v>
      </c>
      <c r="E559">
        <f t="shared" si="123"/>
        <v>1439</v>
      </c>
      <c r="F559">
        <f t="shared" si="116"/>
        <v>1.4390000000000001</v>
      </c>
    </row>
    <row r="560" spans="1:6" x14ac:dyDescent="0.25">
      <c r="A560" t="str">
        <f t="shared" si="122"/>
        <v>Eliot Horowitz</v>
      </c>
      <c r="E560">
        <f t="shared" si="123"/>
        <v>1439</v>
      </c>
      <c r="F560">
        <f t="shared" si="116"/>
        <v>0</v>
      </c>
    </row>
    <row r="561" spans="1:6" x14ac:dyDescent="0.25">
      <c r="A561" t="str">
        <f t="shared" si="122"/>
        <v>Eliot Horowitz</v>
      </c>
      <c r="B561" t="s">
        <v>193</v>
      </c>
      <c r="E561">
        <v>9</v>
      </c>
      <c r="F561">
        <f t="shared" si="116"/>
        <v>0</v>
      </c>
    </row>
    <row r="562" spans="1:6" x14ac:dyDescent="0.25">
      <c r="A562" t="str">
        <f t="shared" si="122"/>
        <v>Eliot Horowitz</v>
      </c>
      <c r="E562">
        <f t="shared" ref="E562:E564" si="124">E561</f>
        <v>9</v>
      </c>
      <c r="F562">
        <f t="shared" si="116"/>
        <v>0</v>
      </c>
    </row>
    <row r="563" spans="1:6" x14ac:dyDescent="0.25">
      <c r="A563" t="str">
        <f t="shared" si="122"/>
        <v>Eliot Horowitz</v>
      </c>
      <c r="C563">
        <v>1</v>
      </c>
      <c r="D563" t="s">
        <v>176</v>
      </c>
      <c r="E563">
        <f t="shared" si="124"/>
        <v>9</v>
      </c>
      <c r="F563">
        <f t="shared" si="116"/>
        <v>9</v>
      </c>
    </row>
    <row r="564" spans="1:6" x14ac:dyDescent="0.25">
      <c r="A564" t="str">
        <f t="shared" si="122"/>
        <v>Eliot Horowitz</v>
      </c>
      <c r="E564">
        <f t="shared" si="124"/>
        <v>9</v>
      </c>
      <c r="F564">
        <f t="shared" si="116"/>
        <v>0</v>
      </c>
    </row>
    <row r="565" spans="1:6" x14ac:dyDescent="0.25">
      <c r="A565" t="str">
        <f t="shared" si="122"/>
        <v>Eliot Horowitz</v>
      </c>
      <c r="B565" t="s">
        <v>194</v>
      </c>
      <c r="E565">
        <v>47</v>
      </c>
      <c r="F565">
        <f t="shared" si="116"/>
        <v>0</v>
      </c>
    </row>
    <row r="566" spans="1:6" x14ac:dyDescent="0.25">
      <c r="A566" t="str">
        <f t="shared" si="122"/>
        <v>Eliot Horowitz</v>
      </c>
      <c r="E566">
        <f t="shared" ref="E566:E571" si="125">E565</f>
        <v>47</v>
      </c>
      <c r="F566">
        <f t="shared" si="116"/>
        <v>0</v>
      </c>
    </row>
    <row r="567" spans="1:6" x14ac:dyDescent="0.25">
      <c r="A567" t="str">
        <f t="shared" si="122"/>
        <v>Eliot Horowitz</v>
      </c>
      <c r="C567">
        <v>7.2999999999999995E-2</v>
      </c>
      <c r="D567" t="s">
        <v>15</v>
      </c>
      <c r="E567">
        <f t="shared" si="125"/>
        <v>47</v>
      </c>
      <c r="F567">
        <f t="shared" si="116"/>
        <v>3.4309999999999996</v>
      </c>
    </row>
    <row r="568" spans="1:6" x14ac:dyDescent="0.25">
      <c r="A568" t="str">
        <f t="shared" si="122"/>
        <v>Eliot Horowitz</v>
      </c>
      <c r="C568">
        <v>0.245</v>
      </c>
      <c r="D568" t="s">
        <v>162</v>
      </c>
      <c r="E568">
        <f t="shared" si="125"/>
        <v>47</v>
      </c>
      <c r="F568">
        <f t="shared" si="116"/>
        <v>11.515000000000001</v>
      </c>
    </row>
    <row r="569" spans="1:6" x14ac:dyDescent="0.25">
      <c r="A569" t="str">
        <f t="shared" si="122"/>
        <v>Eliot Horowitz</v>
      </c>
      <c r="C569">
        <v>0.623</v>
      </c>
      <c r="D569" t="s">
        <v>66</v>
      </c>
      <c r="E569">
        <f t="shared" si="125"/>
        <v>47</v>
      </c>
      <c r="F569">
        <f t="shared" si="116"/>
        <v>29.280999999999999</v>
      </c>
    </row>
    <row r="570" spans="1:6" x14ac:dyDescent="0.25">
      <c r="A570" t="str">
        <f t="shared" si="122"/>
        <v>Eliot Horowitz</v>
      </c>
      <c r="C570">
        <v>5.7000000000000002E-2</v>
      </c>
      <c r="D570" t="s">
        <v>165</v>
      </c>
      <c r="E570">
        <f t="shared" si="125"/>
        <v>47</v>
      </c>
      <c r="F570">
        <f t="shared" si="116"/>
        <v>2.6790000000000003</v>
      </c>
    </row>
    <row r="571" spans="1:6" x14ac:dyDescent="0.25">
      <c r="A571" t="str">
        <f t="shared" si="122"/>
        <v>Eliot Horowitz</v>
      </c>
      <c r="E571">
        <f t="shared" si="125"/>
        <v>47</v>
      </c>
      <c r="F571">
        <f t="shared" si="116"/>
        <v>0</v>
      </c>
    </row>
    <row r="572" spans="1:6" x14ac:dyDescent="0.25">
      <c r="A572" t="str">
        <f t="shared" si="122"/>
        <v>Eliot Horowitz</v>
      </c>
      <c r="B572" t="s">
        <v>195</v>
      </c>
      <c r="E572">
        <v>18</v>
      </c>
      <c r="F572">
        <f t="shared" si="116"/>
        <v>0</v>
      </c>
    </row>
    <row r="573" spans="1:6" x14ac:dyDescent="0.25">
      <c r="A573" t="str">
        <f t="shared" si="122"/>
        <v>Eliot Horowitz</v>
      </c>
      <c r="E573">
        <f t="shared" ref="E573:E578" si="126">E572</f>
        <v>18</v>
      </c>
      <c r="F573">
        <f t="shared" si="116"/>
        <v>0</v>
      </c>
    </row>
    <row r="574" spans="1:6" x14ac:dyDescent="0.25">
      <c r="A574" t="str">
        <f t="shared" si="122"/>
        <v>Eliot Horowitz</v>
      </c>
      <c r="C574">
        <v>7.0999999999999994E-2</v>
      </c>
      <c r="D574" t="s">
        <v>162</v>
      </c>
      <c r="E574">
        <f t="shared" si="126"/>
        <v>18</v>
      </c>
      <c r="F574">
        <f t="shared" si="116"/>
        <v>1.2779999999999998</v>
      </c>
    </row>
    <row r="575" spans="1:6" x14ac:dyDescent="0.25">
      <c r="A575" t="str">
        <f t="shared" si="122"/>
        <v>Eliot Horowitz</v>
      </c>
      <c r="C575">
        <v>0.34100000000000003</v>
      </c>
      <c r="D575" t="s">
        <v>176</v>
      </c>
      <c r="E575">
        <f t="shared" si="126"/>
        <v>18</v>
      </c>
      <c r="F575">
        <f t="shared" si="116"/>
        <v>6.1380000000000008</v>
      </c>
    </row>
    <row r="576" spans="1:6" x14ac:dyDescent="0.25">
      <c r="A576" t="str">
        <f t="shared" si="122"/>
        <v>Eliot Horowitz</v>
      </c>
      <c r="C576">
        <v>0.25700000000000001</v>
      </c>
      <c r="D576" t="s">
        <v>165</v>
      </c>
      <c r="E576">
        <f t="shared" si="126"/>
        <v>18</v>
      </c>
      <c r="F576">
        <f t="shared" si="116"/>
        <v>4.6260000000000003</v>
      </c>
    </row>
    <row r="577" spans="1:6" x14ac:dyDescent="0.25">
      <c r="A577" t="str">
        <f t="shared" si="122"/>
        <v>Eliot Horowitz</v>
      </c>
      <c r="C577">
        <v>0.32900000000000001</v>
      </c>
      <c r="D577" t="s">
        <v>57</v>
      </c>
      <c r="E577">
        <f t="shared" si="126"/>
        <v>18</v>
      </c>
      <c r="F577">
        <f t="shared" si="116"/>
        <v>5.9220000000000006</v>
      </c>
    </row>
    <row r="578" spans="1:6" x14ac:dyDescent="0.25">
      <c r="A578" t="str">
        <f t="shared" si="122"/>
        <v>Eliot Horowitz</v>
      </c>
      <c r="E578">
        <f t="shared" si="126"/>
        <v>18</v>
      </c>
      <c r="F578">
        <f t="shared" si="116"/>
        <v>0</v>
      </c>
    </row>
    <row r="579" spans="1:6" x14ac:dyDescent="0.25">
      <c r="A579" t="str">
        <f t="shared" si="122"/>
        <v>Eliot Horowitz</v>
      </c>
      <c r="B579" t="s">
        <v>196</v>
      </c>
      <c r="E579">
        <v>197</v>
      </c>
      <c r="F579">
        <f t="shared" ref="F579:F642" si="127">E579*C579</f>
        <v>0</v>
      </c>
    </row>
    <row r="580" spans="1:6" x14ac:dyDescent="0.25">
      <c r="A580" t="str">
        <f t="shared" si="122"/>
        <v>Eliot Horowitz</v>
      </c>
      <c r="E580">
        <f t="shared" ref="E580:E583" si="128">E579</f>
        <v>197</v>
      </c>
      <c r="F580">
        <f t="shared" si="127"/>
        <v>0</v>
      </c>
    </row>
    <row r="581" spans="1:6" x14ac:dyDescent="0.25">
      <c r="A581" t="str">
        <f t="shared" si="122"/>
        <v>Eliot Horowitz</v>
      </c>
      <c r="C581">
        <v>0.71099999999999997</v>
      </c>
      <c r="D581" t="s">
        <v>176</v>
      </c>
      <c r="E581">
        <f t="shared" si="128"/>
        <v>197</v>
      </c>
      <c r="F581">
        <f t="shared" si="127"/>
        <v>140.06700000000001</v>
      </c>
    </row>
    <row r="582" spans="1:6" x14ac:dyDescent="0.25">
      <c r="A582" t="str">
        <f t="shared" ref="A582:A588" si="129">A581</f>
        <v>Eliot Horowitz</v>
      </c>
      <c r="C582">
        <v>0.28799999999999998</v>
      </c>
      <c r="D582" t="s">
        <v>165</v>
      </c>
      <c r="E582">
        <f t="shared" si="128"/>
        <v>197</v>
      </c>
      <c r="F582">
        <f t="shared" si="127"/>
        <v>56.735999999999997</v>
      </c>
    </row>
    <row r="583" spans="1:6" x14ac:dyDescent="0.25">
      <c r="A583" t="str">
        <f t="shared" si="129"/>
        <v>Eliot Horowitz</v>
      </c>
      <c r="E583">
        <f t="shared" si="128"/>
        <v>197</v>
      </c>
      <c r="F583">
        <f t="shared" si="127"/>
        <v>0</v>
      </c>
    </row>
    <row r="584" spans="1:6" x14ac:dyDescent="0.25">
      <c r="A584" t="str">
        <f t="shared" si="129"/>
        <v>Eliot Horowitz</v>
      </c>
      <c r="B584" t="s">
        <v>197</v>
      </c>
      <c r="E584">
        <v>337</v>
      </c>
      <c r="F584">
        <f t="shared" si="127"/>
        <v>0</v>
      </c>
    </row>
    <row r="585" spans="1:6" x14ac:dyDescent="0.25">
      <c r="A585" t="str">
        <f t="shared" si="129"/>
        <v>Eliot Horowitz</v>
      </c>
      <c r="E585">
        <f t="shared" ref="E585:E589" si="130">E584</f>
        <v>337</v>
      </c>
      <c r="F585">
        <f t="shared" si="127"/>
        <v>0</v>
      </c>
    </row>
    <row r="586" spans="1:6" x14ac:dyDescent="0.25">
      <c r="A586" t="str">
        <f t="shared" si="129"/>
        <v>Eliot Horowitz</v>
      </c>
      <c r="C586">
        <v>0.192</v>
      </c>
      <c r="D586" t="s">
        <v>66</v>
      </c>
      <c r="E586">
        <f t="shared" si="130"/>
        <v>337</v>
      </c>
      <c r="F586">
        <f t="shared" si="127"/>
        <v>64.704000000000008</v>
      </c>
    </row>
    <row r="587" spans="1:6" x14ac:dyDescent="0.25">
      <c r="A587" t="str">
        <f t="shared" si="129"/>
        <v>Eliot Horowitz</v>
      </c>
      <c r="C587">
        <v>0.35099999999999998</v>
      </c>
      <c r="D587" t="s">
        <v>165</v>
      </c>
      <c r="E587">
        <f t="shared" si="130"/>
        <v>337</v>
      </c>
      <c r="F587">
        <f t="shared" si="127"/>
        <v>118.28699999999999</v>
      </c>
    </row>
    <row r="588" spans="1:6" x14ac:dyDescent="0.25">
      <c r="A588" t="str">
        <f t="shared" si="129"/>
        <v>Eliot Horowitz</v>
      </c>
      <c r="C588">
        <v>0.45600000000000002</v>
      </c>
      <c r="D588" t="s">
        <v>58</v>
      </c>
      <c r="E588">
        <f t="shared" si="130"/>
        <v>337</v>
      </c>
      <c r="F588">
        <f t="shared" si="127"/>
        <v>153.672</v>
      </c>
    </row>
    <row r="589" spans="1:6" x14ac:dyDescent="0.25">
      <c r="A589" t="s">
        <v>454</v>
      </c>
      <c r="E589">
        <f t="shared" si="130"/>
        <v>337</v>
      </c>
      <c r="F589">
        <f t="shared" si="127"/>
        <v>0</v>
      </c>
    </row>
    <row r="590" spans="1:6" x14ac:dyDescent="0.25">
      <c r="A590" t="str">
        <f t="shared" ref="A590:A611" si="131">A589</f>
        <v>Eric Milkie</v>
      </c>
      <c r="B590" t="s">
        <v>200</v>
      </c>
      <c r="E590">
        <v>583</v>
      </c>
      <c r="F590">
        <f t="shared" si="127"/>
        <v>0</v>
      </c>
    </row>
    <row r="591" spans="1:6" x14ac:dyDescent="0.25">
      <c r="A591" t="str">
        <f t="shared" si="131"/>
        <v>Eric Milkie</v>
      </c>
      <c r="E591">
        <f t="shared" ref="E591:E594" si="132">E590</f>
        <v>583</v>
      </c>
      <c r="F591">
        <f t="shared" si="127"/>
        <v>0</v>
      </c>
    </row>
    <row r="592" spans="1:6" x14ac:dyDescent="0.25">
      <c r="A592" t="str">
        <f t="shared" si="131"/>
        <v>Eric Milkie</v>
      </c>
      <c r="C592">
        <v>0.997</v>
      </c>
      <c r="D592" t="s">
        <v>65</v>
      </c>
      <c r="E592">
        <f t="shared" si="132"/>
        <v>583</v>
      </c>
      <c r="F592">
        <f t="shared" si="127"/>
        <v>581.25099999999998</v>
      </c>
    </row>
    <row r="593" spans="1:6" x14ac:dyDescent="0.25">
      <c r="A593" t="str">
        <f t="shared" si="131"/>
        <v>Eric Milkie</v>
      </c>
      <c r="C593">
        <v>2E-3</v>
      </c>
      <c r="D593" t="s">
        <v>26</v>
      </c>
      <c r="E593">
        <f t="shared" si="132"/>
        <v>583</v>
      </c>
      <c r="F593">
        <f t="shared" si="127"/>
        <v>1.1659999999999999</v>
      </c>
    </row>
    <row r="594" spans="1:6" x14ac:dyDescent="0.25">
      <c r="A594" t="str">
        <f t="shared" si="131"/>
        <v>Eric Milkie</v>
      </c>
      <c r="E594">
        <f t="shared" si="132"/>
        <v>583</v>
      </c>
      <c r="F594">
        <f t="shared" si="127"/>
        <v>0</v>
      </c>
    </row>
    <row r="595" spans="1:6" x14ac:dyDescent="0.25">
      <c r="A595" t="str">
        <f t="shared" si="131"/>
        <v>Eric Milkie</v>
      </c>
      <c r="B595" t="s">
        <v>201</v>
      </c>
      <c r="E595">
        <v>9</v>
      </c>
      <c r="F595">
        <f t="shared" si="127"/>
        <v>0</v>
      </c>
    </row>
    <row r="596" spans="1:6" x14ac:dyDescent="0.25">
      <c r="A596" t="str">
        <f t="shared" si="131"/>
        <v>Eric Milkie</v>
      </c>
      <c r="E596">
        <f t="shared" ref="E596:E598" si="133">E595</f>
        <v>9</v>
      </c>
      <c r="F596">
        <f t="shared" si="127"/>
        <v>0</v>
      </c>
    </row>
    <row r="597" spans="1:6" x14ac:dyDescent="0.25">
      <c r="A597" t="str">
        <f t="shared" si="131"/>
        <v>Eric Milkie</v>
      </c>
      <c r="C597">
        <v>1</v>
      </c>
      <c r="D597" t="s">
        <v>65</v>
      </c>
      <c r="E597">
        <f t="shared" si="133"/>
        <v>9</v>
      </c>
      <c r="F597">
        <f t="shared" si="127"/>
        <v>9</v>
      </c>
    </row>
    <row r="598" spans="1:6" x14ac:dyDescent="0.25">
      <c r="A598" t="str">
        <f t="shared" si="131"/>
        <v>Eric Milkie</v>
      </c>
      <c r="E598">
        <f t="shared" si="133"/>
        <v>9</v>
      </c>
      <c r="F598">
        <f t="shared" si="127"/>
        <v>0</v>
      </c>
    </row>
    <row r="599" spans="1:6" x14ac:dyDescent="0.25">
      <c r="A599" t="str">
        <f t="shared" si="131"/>
        <v>Eric Milkie</v>
      </c>
      <c r="B599" t="s">
        <v>202</v>
      </c>
      <c r="E599">
        <v>1</v>
      </c>
      <c r="F599">
        <f t="shared" si="127"/>
        <v>0</v>
      </c>
    </row>
    <row r="600" spans="1:6" x14ac:dyDescent="0.25">
      <c r="A600" t="str">
        <f t="shared" si="131"/>
        <v>Eric Milkie</v>
      </c>
      <c r="E600">
        <f t="shared" ref="E600:E602" si="134">E599</f>
        <v>1</v>
      </c>
      <c r="F600">
        <f t="shared" si="127"/>
        <v>0</v>
      </c>
    </row>
    <row r="601" spans="1:6" x14ac:dyDescent="0.25">
      <c r="A601" t="str">
        <f t="shared" si="131"/>
        <v>Eric Milkie</v>
      </c>
      <c r="C601">
        <v>1</v>
      </c>
      <c r="D601" t="s">
        <v>38</v>
      </c>
      <c r="E601">
        <f t="shared" si="134"/>
        <v>1</v>
      </c>
      <c r="F601">
        <f t="shared" si="127"/>
        <v>1</v>
      </c>
    </row>
    <row r="602" spans="1:6" x14ac:dyDescent="0.25">
      <c r="A602" t="str">
        <f t="shared" si="131"/>
        <v>Eric Milkie</v>
      </c>
      <c r="E602">
        <f t="shared" si="134"/>
        <v>1</v>
      </c>
      <c r="F602">
        <f t="shared" si="127"/>
        <v>0</v>
      </c>
    </row>
    <row r="603" spans="1:6" x14ac:dyDescent="0.25">
      <c r="A603" t="str">
        <f t="shared" si="131"/>
        <v>Eric Milkie</v>
      </c>
      <c r="B603" t="s">
        <v>203</v>
      </c>
      <c r="E603">
        <v>14</v>
      </c>
      <c r="F603">
        <f t="shared" si="127"/>
        <v>0</v>
      </c>
    </row>
    <row r="604" spans="1:6" x14ac:dyDescent="0.25">
      <c r="A604" t="str">
        <f t="shared" si="131"/>
        <v>Eric Milkie</v>
      </c>
      <c r="E604">
        <f t="shared" ref="E604:E607" si="135">E603</f>
        <v>14</v>
      </c>
      <c r="F604">
        <f t="shared" si="127"/>
        <v>0</v>
      </c>
    </row>
    <row r="605" spans="1:6" x14ac:dyDescent="0.25">
      <c r="A605" t="str">
        <f t="shared" si="131"/>
        <v>Eric Milkie</v>
      </c>
      <c r="C605">
        <v>0.755</v>
      </c>
      <c r="D605" t="s">
        <v>17</v>
      </c>
      <c r="E605">
        <f t="shared" si="135"/>
        <v>14</v>
      </c>
      <c r="F605">
        <f t="shared" si="127"/>
        <v>10.57</v>
      </c>
    </row>
    <row r="606" spans="1:6" x14ac:dyDescent="0.25">
      <c r="A606" t="str">
        <f t="shared" si="131"/>
        <v>Eric Milkie</v>
      </c>
      <c r="C606">
        <v>0.24399999999999999</v>
      </c>
      <c r="D606" t="s">
        <v>65</v>
      </c>
      <c r="E606">
        <f t="shared" si="135"/>
        <v>14</v>
      </c>
      <c r="F606">
        <f t="shared" si="127"/>
        <v>3.4159999999999999</v>
      </c>
    </row>
    <row r="607" spans="1:6" x14ac:dyDescent="0.25">
      <c r="A607" t="str">
        <f t="shared" si="131"/>
        <v>Eric Milkie</v>
      </c>
      <c r="E607">
        <f t="shared" si="135"/>
        <v>14</v>
      </c>
      <c r="F607">
        <f t="shared" si="127"/>
        <v>0</v>
      </c>
    </row>
    <row r="608" spans="1:6" x14ac:dyDescent="0.25">
      <c r="A608" t="str">
        <f t="shared" si="131"/>
        <v>Eric Milkie</v>
      </c>
      <c r="B608" t="s">
        <v>204</v>
      </c>
      <c r="E608">
        <v>76</v>
      </c>
      <c r="F608">
        <f t="shared" si="127"/>
        <v>0</v>
      </c>
    </row>
    <row r="609" spans="1:6" x14ac:dyDescent="0.25">
      <c r="A609" t="str">
        <f t="shared" si="131"/>
        <v>Eric Milkie</v>
      </c>
      <c r="E609">
        <f t="shared" ref="E609:E612" si="136">E608</f>
        <v>76</v>
      </c>
      <c r="F609">
        <f t="shared" si="127"/>
        <v>0</v>
      </c>
    </row>
    <row r="610" spans="1:6" x14ac:dyDescent="0.25">
      <c r="A610" t="str">
        <f t="shared" si="131"/>
        <v>Eric Milkie</v>
      </c>
      <c r="C610">
        <v>0.98099999999999998</v>
      </c>
      <c r="D610" t="s">
        <v>65</v>
      </c>
      <c r="E610">
        <f t="shared" si="136"/>
        <v>76</v>
      </c>
      <c r="F610">
        <f t="shared" si="127"/>
        <v>74.555999999999997</v>
      </c>
    </row>
    <row r="611" spans="1:6" x14ac:dyDescent="0.25">
      <c r="A611" t="str">
        <f t="shared" si="131"/>
        <v>Eric Milkie</v>
      </c>
      <c r="C611">
        <v>1.7999999999999999E-2</v>
      </c>
      <c r="D611" t="s">
        <v>25</v>
      </c>
      <c r="E611">
        <f t="shared" si="136"/>
        <v>76</v>
      </c>
      <c r="F611">
        <f t="shared" si="127"/>
        <v>1.3679999999999999</v>
      </c>
    </row>
    <row r="612" spans="1:6" x14ac:dyDescent="0.25">
      <c r="A612" t="s">
        <v>455</v>
      </c>
      <c r="E612">
        <f t="shared" si="136"/>
        <v>76</v>
      </c>
      <c r="F612">
        <f t="shared" si="127"/>
        <v>0</v>
      </c>
    </row>
    <row r="613" spans="1:6" x14ac:dyDescent="0.25">
      <c r="A613" t="str">
        <f t="shared" ref="A613:A639" si="137">A612</f>
        <v>Ernie Hershey</v>
      </c>
      <c r="B613" t="s">
        <v>207</v>
      </c>
      <c r="E613">
        <v>14</v>
      </c>
      <c r="F613">
        <f t="shared" si="127"/>
        <v>0</v>
      </c>
    </row>
    <row r="614" spans="1:6" x14ac:dyDescent="0.25">
      <c r="A614" t="str">
        <f t="shared" si="137"/>
        <v>Ernie Hershey</v>
      </c>
      <c r="E614">
        <f t="shared" ref="E614:E617" si="138">E613</f>
        <v>14</v>
      </c>
      <c r="F614">
        <f t="shared" si="127"/>
        <v>0</v>
      </c>
    </row>
    <row r="615" spans="1:6" x14ac:dyDescent="0.25">
      <c r="A615" t="str">
        <f t="shared" si="137"/>
        <v>Ernie Hershey</v>
      </c>
      <c r="C615">
        <v>0.54700000000000004</v>
      </c>
      <c r="D615" t="s">
        <v>80</v>
      </c>
      <c r="E615">
        <f t="shared" si="138"/>
        <v>14</v>
      </c>
      <c r="F615">
        <f t="shared" si="127"/>
        <v>7.6580000000000004</v>
      </c>
    </row>
    <row r="616" spans="1:6" x14ac:dyDescent="0.25">
      <c r="A616" t="str">
        <f t="shared" si="137"/>
        <v>Ernie Hershey</v>
      </c>
      <c r="C616">
        <v>0.25700000000000001</v>
      </c>
      <c r="D616" t="s">
        <v>38</v>
      </c>
      <c r="E616">
        <f t="shared" si="138"/>
        <v>14</v>
      </c>
      <c r="F616">
        <f t="shared" si="127"/>
        <v>3.5979999999999999</v>
      </c>
    </row>
    <row r="617" spans="1:6" x14ac:dyDescent="0.25">
      <c r="A617" t="str">
        <f t="shared" si="137"/>
        <v>Ernie Hershey</v>
      </c>
      <c r="E617">
        <f t="shared" si="138"/>
        <v>14</v>
      </c>
      <c r="F617">
        <f t="shared" si="127"/>
        <v>0</v>
      </c>
    </row>
    <row r="618" spans="1:6" x14ac:dyDescent="0.25">
      <c r="A618" t="str">
        <f t="shared" si="137"/>
        <v>Ernie Hershey</v>
      </c>
      <c r="B618" t="s">
        <v>208</v>
      </c>
      <c r="E618">
        <v>14</v>
      </c>
      <c r="F618">
        <f t="shared" si="127"/>
        <v>0</v>
      </c>
    </row>
    <row r="619" spans="1:6" x14ac:dyDescent="0.25">
      <c r="A619" t="str">
        <f t="shared" si="137"/>
        <v>Ernie Hershey</v>
      </c>
      <c r="E619">
        <f t="shared" ref="E619:E622" si="139">E618</f>
        <v>14</v>
      </c>
      <c r="F619">
        <f t="shared" si="127"/>
        <v>0</v>
      </c>
    </row>
    <row r="620" spans="1:6" x14ac:dyDescent="0.25">
      <c r="A620" t="str">
        <f t="shared" si="137"/>
        <v>Ernie Hershey</v>
      </c>
      <c r="C620">
        <v>0.54700000000000004</v>
      </c>
      <c r="D620" t="s">
        <v>80</v>
      </c>
      <c r="E620">
        <f t="shared" si="139"/>
        <v>14</v>
      </c>
      <c r="F620">
        <f t="shared" si="127"/>
        <v>7.6580000000000004</v>
      </c>
    </row>
    <row r="621" spans="1:6" x14ac:dyDescent="0.25">
      <c r="A621" t="str">
        <f t="shared" si="137"/>
        <v>Ernie Hershey</v>
      </c>
      <c r="C621">
        <v>0.25700000000000001</v>
      </c>
      <c r="D621" t="s">
        <v>38</v>
      </c>
      <c r="E621">
        <f t="shared" si="139"/>
        <v>14</v>
      </c>
      <c r="F621">
        <f t="shared" si="127"/>
        <v>3.5979999999999999</v>
      </c>
    </row>
    <row r="622" spans="1:6" x14ac:dyDescent="0.25">
      <c r="A622" t="str">
        <f t="shared" si="137"/>
        <v>Ernie Hershey</v>
      </c>
      <c r="E622">
        <f t="shared" si="139"/>
        <v>14</v>
      </c>
      <c r="F622">
        <f t="shared" si="127"/>
        <v>0</v>
      </c>
    </row>
    <row r="623" spans="1:6" x14ac:dyDescent="0.25">
      <c r="A623" t="str">
        <f t="shared" si="137"/>
        <v>Ernie Hershey</v>
      </c>
      <c r="B623" t="s">
        <v>209</v>
      </c>
      <c r="E623">
        <v>5</v>
      </c>
      <c r="F623">
        <f t="shared" si="127"/>
        <v>0</v>
      </c>
    </row>
    <row r="624" spans="1:6" x14ac:dyDescent="0.25">
      <c r="A624" t="str">
        <f t="shared" si="137"/>
        <v>Ernie Hershey</v>
      </c>
      <c r="E624">
        <f t="shared" ref="E624:E626" si="140">E623</f>
        <v>5</v>
      </c>
      <c r="F624">
        <f t="shared" si="127"/>
        <v>0</v>
      </c>
    </row>
    <row r="625" spans="1:6" x14ac:dyDescent="0.25">
      <c r="A625" t="str">
        <f t="shared" si="137"/>
        <v>Ernie Hershey</v>
      </c>
      <c r="C625">
        <v>1</v>
      </c>
      <c r="D625" t="s">
        <v>80</v>
      </c>
      <c r="E625">
        <f t="shared" si="140"/>
        <v>5</v>
      </c>
      <c r="F625">
        <f t="shared" si="127"/>
        <v>5</v>
      </c>
    </row>
    <row r="626" spans="1:6" x14ac:dyDescent="0.25">
      <c r="A626" t="str">
        <f t="shared" si="137"/>
        <v>Ernie Hershey</v>
      </c>
      <c r="E626">
        <f t="shared" si="140"/>
        <v>5</v>
      </c>
      <c r="F626">
        <f t="shared" si="127"/>
        <v>0</v>
      </c>
    </row>
    <row r="627" spans="1:6" x14ac:dyDescent="0.25">
      <c r="A627" t="str">
        <f t="shared" si="137"/>
        <v>Ernie Hershey</v>
      </c>
      <c r="B627" t="s">
        <v>210</v>
      </c>
      <c r="E627">
        <v>24</v>
      </c>
      <c r="F627">
        <f t="shared" si="127"/>
        <v>0</v>
      </c>
    </row>
    <row r="628" spans="1:6" x14ac:dyDescent="0.25">
      <c r="A628" t="str">
        <f t="shared" si="137"/>
        <v>Ernie Hershey</v>
      </c>
      <c r="E628">
        <f t="shared" ref="E628:E630" si="141">E627</f>
        <v>24</v>
      </c>
      <c r="F628">
        <f t="shared" si="127"/>
        <v>0</v>
      </c>
    </row>
    <row r="629" spans="1:6" x14ac:dyDescent="0.25">
      <c r="A629" t="str">
        <f t="shared" si="137"/>
        <v>Ernie Hershey</v>
      </c>
      <c r="C629">
        <v>1</v>
      </c>
      <c r="D629" t="s">
        <v>80</v>
      </c>
      <c r="E629">
        <f t="shared" si="141"/>
        <v>24</v>
      </c>
      <c r="F629">
        <f t="shared" si="127"/>
        <v>24</v>
      </c>
    </row>
    <row r="630" spans="1:6" x14ac:dyDescent="0.25">
      <c r="A630" t="str">
        <f t="shared" si="137"/>
        <v>Ernie Hershey</v>
      </c>
      <c r="E630">
        <f t="shared" si="141"/>
        <v>24</v>
      </c>
      <c r="F630">
        <f t="shared" si="127"/>
        <v>0</v>
      </c>
    </row>
    <row r="631" spans="1:6" x14ac:dyDescent="0.25">
      <c r="A631" t="str">
        <f t="shared" si="137"/>
        <v>Ernie Hershey</v>
      </c>
      <c r="B631" t="s">
        <v>211</v>
      </c>
      <c r="E631">
        <v>14</v>
      </c>
      <c r="F631">
        <f t="shared" si="127"/>
        <v>0</v>
      </c>
    </row>
    <row r="632" spans="1:6" x14ac:dyDescent="0.25">
      <c r="A632" t="str">
        <f t="shared" si="137"/>
        <v>Ernie Hershey</v>
      </c>
      <c r="E632">
        <f t="shared" ref="E632:E635" si="142">E631</f>
        <v>14</v>
      </c>
      <c r="F632">
        <f t="shared" si="127"/>
        <v>0</v>
      </c>
    </row>
    <row r="633" spans="1:6" x14ac:dyDescent="0.25">
      <c r="A633" t="str">
        <f t="shared" si="137"/>
        <v>Ernie Hershey</v>
      </c>
      <c r="C633">
        <v>0.54700000000000004</v>
      </c>
      <c r="D633" t="s">
        <v>80</v>
      </c>
      <c r="E633">
        <f t="shared" si="142"/>
        <v>14</v>
      </c>
      <c r="F633">
        <f t="shared" si="127"/>
        <v>7.6580000000000004</v>
      </c>
    </row>
    <row r="634" spans="1:6" x14ac:dyDescent="0.25">
      <c r="A634" t="str">
        <f t="shared" si="137"/>
        <v>Ernie Hershey</v>
      </c>
      <c r="C634">
        <v>0.25700000000000001</v>
      </c>
      <c r="D634" t="s">
        <v>38</v>
      </c>
      <c r="E634">
        <f t="shared" si="142"/>
        <v>14</v>
      </c>
      <c r="F634">
        <f t="shared" si="127"/>
        <v>3.5979999999999999</v>
      </c>
    </row>
    <row r="635" spans="1:6" x14ac:dyDescent="0.25">
      <c r="A635" t="str">
        <f t="shared" si="137"/>
        <v>Ernie Hershey</v>
      </c>
      <c r="E635">
        <f t="shared" si="142"/>
        <v>14</v>
      </c>
      <c r="F635">
        <f t="shared" si="127"/>
        <v>0</v>
      </c>
    </row>
    <row r="636" spans="1:6" x14ac:dyDescent="0.25">
      <c r="A636" t="str">
        <f t="shared" si="137"/>
        <v>Ernie Hershey</v>
      </c>
      <c r="B636" t="s">
        <v>212</v>
      </c>
      <c r="E636">
        <v>14</v>
      </c>
      <c r="F636">
        <f t="shared" si="127"/>
        <v>0</v>
      </c>
    </row>
    <row r="637" spans="1:6" x14ac:dyDescent="0.25">
      <c r="A637" t="str">
        <f t="shared" si="137"/>
        <v>Ernie Hershey</v>
      </c>
      <c r="E637">
        <f t="shared" ref="E637:E640" si="143">E636</f>
        <v>14</v>
      </c>
      <c r="F637">
        <f t="shared" si="127"/>
        <v>0</v>
      </c>
    </row>
    <row r="638" spans="1:6" x14ac:dyDescent="0.25">
      <c r="A638" t="str">
        <f t="shared" si="137"/>
        <v>Ernie Hershey</v>
      </c>
      <c r="C638">
        <v>0.54100000000000004</v>
      </c>
      <c r="D638" t="s">
        <v>80</v>
      </c>
      <c r="E638">
        <f t="shared" si="143"/>
        <v>14</v>
      </c>
      <c r="F638">
        <f t="shared" si="127"/>
        <v>7.5740000000000007</v>
      </c>
    </row>
    <row r="639" spans="1:6" x14ac:dyDescent="0.25">
      <c r="A639" t="str">
        <f t="shared" si="137"/>
        <v>Ernie Hershey</v>
      </c>
      <c r="C639">
        <v>0.26100000000000001</v>
      </c>
      <c r="D639" t="s">
        <v>38</v>
      </c>
      <c r="E639">
        <f t="shared" si="143"/>
        <v>14</v>
      </c>
      <c r="F639">
        <f t="shared" si="127"/>
        <v>3.6539999999999999</v>
      </c>
    </row>
    <row r="640" spans="1:6" x14ac:dyDescent="0.25">
      <c r="A640" t="s">
        <v>456</v>
      </c>
      <c r="E640">
        <f t="shared" si="143"/>
        <v>14</v>
      </c>
      <c r="F640">
        <f t="shared" si="127"/>
        <v>0</v>
      </c>
    </row>
    <row r="641" spans="1:6" x14ac:dyDescent="0.25">
      <c r="A641" t="str">
        <f t="shared" ref="A641:A656" si="144">A640</f>
        <v>Geert Bosch</v>
      </c>
      <c r="B641" t="s">
        <v>215</v>
      </c>
      <c r="E641">
        <v>160</v>
      </c>
      <c r="F641">
        <f t="shared" si="127"/>
        <v>0</v>
      </c>
    </row>
    <row r="642" spans="1:6" x14ac:dyDescent="0.25">
      <c r="A642" t="str">
        <f t="shared" si="144"/>
        <v>Geert Bosch</v>
      </c>
      <c r="E642">
        <f t="shared" ref="E642:E652" si="145">E641</f>
        <v>160</v>
      </c>
      <c r="F642">
        <f t="shared" si="127"/>
        <v>0</v>
      </c>
    </row>
    <row r="643" spans="1:6" x14ac:dyDescent="0.25">
      <c r="A643" t="str">
        <f t="shared" si="144"/>
        <v>Geert Bosch</v>
      </c>
      <c r="C643">
        <v>9.4E-2</v>
      </c>
      <c r="D643" t="s">
        <v>162</v>
      </c>
      <c r="E643">
        <f t="shared" si="145"/>
        <v>160</v>
      </c>
      <c r="F643">
        <f t="shared" ref="F643:F706" si="146">E643*C643</f>
        <v>15.04</v>
      </c>
    </row>
    <row r="644" spans="1:6" x14ac:dyDescent="0.25">
      <c r="A644" t="str">
        <f t="shared" si="144"/>
        <v>Geert Bosch</v>
      </c>
      <c r="C644">
        <v>3.2000000000000001E-2</v>
      </c>
      <c r="D644" t="s">
        <v>216</v>
      </c>
      <c r="E644">
        <f t="shared" si="145"/>
        <v>160</v>
      </c>
      <c r="F644">
        <f t="shared" si="146"/>
        <v>5.12</v>
      </c>
    </row>
    <row r="645" spans="1:6" x14ac:dyDescent="0.25">
      <c r="A645" t="str">
        <f t="shared" si="144"/>
        <v>Geert Bosch</v>
      </c>
      <c r="C645">
        <v>0.104</v>
      </c>
      <c r="D645" t="s">
        <v>23</v>
      </c>
      <c r="E645">
        <f t="shared" si="145"/>
        <v>160</v>
      </c>
      <c r="F645">
        <f t="shared" si="146"/>
        <v>16.64</v>
      </c>
    </row>
    <row r="646" spans="1:6" x14ac:dyDescent="0.25">
      <c r="A646" t="str">
        <f t="shared" si="144"/>
        <v>Geert Bosch</v>
      </c>
      <c r="C646">
        <v>0.01</v>
      </c>
      <c r="D646" t="s">
        <v>75</v>
      </c>
      <c r="E646">
        <f t="shared" si="145"/>
        <v>160</v>
      </c>
      <c r="F646">
        <f t="shared" si="146"/>
        <v>1.6</v>
      </c>
    </row>
    <row r="647" spans="1:6" x14ac:dyDescent="0.25">
      <c r="A647" t="str">
        <f t="shared" si="144"/>
        <v>Geert Bosch</v>
      </c>
      <c r="C647">
        <v>0.105</v>
      </c>
      <c r="D647" t="s">
        <v>165</v>
      </c>
      <c r="E647">
        <f t="shared" si="145"/>
        <v>160</v>
      </c>
      <c r="F647">
        <f t="shared" si="146"/>
        <v>16.8</v>
      </c>
    </row>
    <row r="648" spans="1:6" x14ac:dyDescent="0.25">
      <c r="A648" t="str">
        <f t="shared" si="144"/>
        <v>Geert Bosch</v>
      </c>
      <c r="C648">
        <v>0.35699999999999998</v>
      </c>
      <c r="D648" t="s">
        <v>57</v>
      </c>
      <c r="E648">
        <f t="shared" si="145"/>
        <v>160</v>
      </c>
      <c r="F648">
        <f t="shared" si="146"/>
        <v>57.12</v>
      </c>
    </row>
    <row r="649" spans="1:6" x14ac:dyDescent="0.25">
      <c r="A649" t="str">
        <f t="shared" si="144"/>
        <v>Geert Bosch</v>
      </c>
      <c r="C649">
        <v>0.255</v>
      </c>
      <c r="D649" t="s">
        <v>58</v>
      </c>
      <c r="E649">
        <f t="shared" si="145"/>
        <v>160</v>
      </c>
      <c r="F649">
        <f t="shared" si="146"/>
        <v>40.799999999999997</v>
      </c>
    </row>
    <row r="650" spans="1:6" x14ac:dyDescent="0.25">
      <c r="A650" t="str">
        <f t="shared" si="144"/>
        <v>Geert Bosch</v>
      </c>
      <c r="C650">
        <v>2.9000000000000001E-2</v>
      </c>
      <c r="D650" t="s">
        <v>49</v>
      </c>
      <c r="E650">
        <f t="shared" si="145"/>
        <v>160</v>
      </c>
      <c r="F650">
        <f t="shared" si="146"/>
        <v>4.6400000000000006</v>
      </c>
    </row>
    <row r="651" spans="1:6" x14ac:dyDescent="0.25">
      <c r="A651" t="str">
        <f t="shared" si="144"/>
        <v>Geert Bosch</v>
      </c>
      <c r="C651">
        <v>8.9999999999999993E-3</v>
      </c>
      <c r="D651" t="s">
        <v>38</v>
      </c>
      <c r="E651">
        <f t="shared" si="145"/>
        <v>160</v>
      </c>
      <c r="F651">
        <f t="shared" si="146"/>
        <v>1.44</v>
      </c>
    </row>
    <row r="652" spans="1:6" x14ac:dyDescent="0.25">
      <c r="A652" t="str">
        <f t="shared" si="144"/>
        <v>Geert Bosch</v>
      </c>
      <c r="E652">
        <f t="shared" si="145"/>
        <v>160</v>
      </c>
      <c r="F652">
        <f t="shared" si="146"/>
        <v>0</v>
      </c>
    </row>
    <row r="653" spans="1:6" x14ac:dyDescent="0.25">
      <c r="A653" t="str">
        <f t="shared" si="144"/>
        <v>Geert Bosch</v>
      </c>
      <c r="B653" t="s">
        <v>217</v>
      </c>
      <c r="E653">
        <v>291</v>
      </c>
      <c r="F653">
        <f t="shared" si="146"/>
        <v>0</v>
      </c>
    </row>
    <row r="654" spans="1:6" x14ac:dyDescent="0.25">
      <c r="A654" t="str">
        <f t="shared" si="144"/>
        <v>Geert Bosch</v>
      </c>
      <c r="E654">
        <f t="shared" ref="E654:E657" si="147">E653</f>
        <v>291</v>
      </c>
      <c r="F654">
        <f t="shared" si="146"/>
        <v>0</v>
      </c>
    </row>
    <row r="655" spans="1:6" x14ac:dyDescent="0.25">
      <c r="A655" t="str">
        <f t="shared" si="144"/>
        <v>Geert Bosch</v>
      </c>
      <c r="C655">
        <v>0.45600000000000002</v>
      </c>
      <c r="D655" t="s">
        <v>169</v>
      </c>
      <c r="E655">
        <f t="shared" si="147"/>
        <v>291</v>
      </c>
      <c r="F655">
        <f t="shared" si="146"/>
        <v>132.696</v>
      </c>
    </row>
    <row r="656" spans="1:6" x14ac:dyDescent="0.25">
      <c r="A656" t="str">
        <f t="shared" si="144"/>
        <v>Geert Bosch</v>
      </c>
      <c r="C656">
        <v>0.54300000000000004</v>
      </c>
      <c r="D656" t="s">
        <v>58</v>
      </c>
      <c r="E656">
        <f t="shared" si="147"/>
        <v>291</v>
      </c>
      <c r="F656">
        <f t="shared" si="146"/>
        <v>158.01300000000001</v>
      </c>
    </row>
    <row r="657" spans="1:6" x14ac:dyDescent="0.25">
      <c r="A657" t="s">
        <v>457</v>
      </c>
      <c r="E657">
        <f t="shared" si="147"/>
        <v>291</v>
      </c>
      <c r="F657">
        <f t="shared" si="146"/>
        <v>0</v>
      </c>
    </row>
    <row r="658" spans="1:6" x14ac:dyDescent="0.25">
      <c r="A658" t="str">
        <f t="shared" ref="A658:A703" si="148">A657</f>
        <v>Greg Studer</v>
      </c>
      <c r="B658" t="s">
        <v>220</v>
      </c>
      <c r="E658">
        <v>3</v>
      </c>
      <c r="F658">
        <f t="shared" si="146"/>
        <v>0</v>
      </c>
    </row>
    <row r="659" spans="1:6" x14ac:dyDescent="0.25">
      <c r="A659" t="str">
        <f t="shared" si="148"/>
        <v>Greg Studer</v>
      </c>
      <c r="E659">
        <f t="shared" ref="E659:E661" si="149">E658</f>
        <v>3</v>
      </c>
      <c r="F659">
        <f t="shared" si="146"/>
        <v>0</v>
      </c>
    </row>
    <row r="660" spans="1:6" x14ac:dyDescent="0.25">
      <c r="A660" t="str">
        <f t="shared" si="148"/>
        <v>Greg Studer</v>
      </c>
      <c r="C660">
        <v>1</v>
      </c>
      <c r="D660" t="s">
        <v>16</v>
      </c>
      <c r="E660">
        <f t="shared" si="149"/>
        <v>3</v>
      </c>
      <c r="F660">
        <f t="shared" si="146"/>
        <v>3</v>
      </c>
    </row>
    <row r="661" spans="1:6" x14ac:dyDescent="0.25">
      <c r="A661" t="str">
        <f t="shared" si="148"/>
        <v>Greg Studer</v>
      </c>
      <c r="E661">
        <f t="shared" si="149"/>
        <v>3</v>
      </c>
      <c r="F661">
        <f t="shared" si="146"/>
        <v>0</v>
      </c>
    </row>
    <row r="662" spans="1:6" x14ac:dyDescent="0.25">
      <c r="A662" t="str">
        <f t="shared" si="148"/>
        <v>Greg Studer</v>
      </c>
      <c r="B662" t="s">
        <v>221</v>
      </c>
      <c r="E662">
        <v>153</v>
      </c>
      <c r="F662">
        <f t="shared" si="146"/>
        <v>0</v>
      </c>
    </row>
    <row r="663" spans="1:6" x14ac:dyDescent="0.25">
      <c r="A663" t="str">
        <f t="shared" si="148"/>
        <v>Greg Studer</v>
      </c>
      <c r="E663">
        <f t="shared" ref="E663:E667" si="150">E662</f>
        <v>153</v>
      </c>
      <c r="F663">
        <f t="shared" si="146"/>
        <v>0</v>
      </c>
    </row>
    <row r="664" spans="1:6" x14ac:dyDescent="0.25">
      <c r="A664" t="str">
        <f t="shared" si="148"/>
        <v>Greg Studer</v>
      </c>
      <c r="C664">
        <v>0.24099999999999999</v>
      </c>
      <c r="D664" t="s">
        <v>16</v>
      </c>
      <c r="E664">
        <f t="shared" si="150"/>
        <v>153</v>
      </c>
      <c r="F664">
        <f t="shared" si="146"/>
        <v>36.872999999999998</v>
      </c>
    </row>
    <row r="665" spans="1:6" x14ac:dyDescent="0.25">
      <c r="A665" t="str">
        <f t="shared" si="148"/>
        <v>Greg Studer</v>
      </c>
      <c r="C665">
        <v>0.63900000000000001</v>
      </c>
      <c r="D665" t="s">
        <v>222</v>
      </c>
      <c r="E665">
        <f t="shared" si="150"/>
        <v>153</v>
      </c>
      <c r="F665">
        <f t="shared" si="146"/>
        <v>97.766999999999996</v>
      </c>
    </row>
    <row r="666" spans="1:6" x14ac:dyDescent="0.25">
      <c r="A666" t="str">
        <f t="shared" si="148"/>
        <v>Greg Studer</v>
      </c>
      <c r="C666">
        <v>0.11799999999999999</v>
      </c>
      <c r="D666" t="s">
        <v>25</v>
      </c>
      <c r="E666">
        <f t="shared" si="150"/>
        <v>153</v>
      </c>
      <c r="F666">
        <f t="shared" si="146"/>
        <v>18.053999999999998</v>
      </c>
    </row>
    <row r="667" spans="1:6" x14ac:dyDescent="0.25">
      <c r="A667" t="str">
        <f t="shared" si="148"/>
        <v>Greg Studer</v>
      </c>
      <c r="E667">
        <f t="shared" si="150"/>
        <v>153</v>
      </c>
      <c r="F667">
        <f t="shared" si="146"/>
        <v>0</v>
      </c>
    </row>
    <row r="668" spans="1:6" x14ac:dyDescent="0.25">
      <c r="A668" t="str">
        <f t="shared" si="148"/>
        <v>Greg Studer</v>
      </c>
      <c r="B668" t="s">
        <v>223</v>
      </c>
      <c r="E668">
        <v>6</v>
      </c>
      <c r="F668">
        <f t="shared" si="146"/>
        <v>0</v>
      </c>
    </row>
    <row r="669" spans="1:6" x14ac:dyDescent="0.25">
      <c r="A669" t="str">
        <f t="shared" si="148"/>
        <v>Greg Studer</v>
      </c>
      <c r="E669">
        <f t="shared" ref="E669:E671" si="151">E668</f>
        <v>6</v>
      </c>
      <c r="F669">
        <f t="shared" si="146"/>
        <v>0</v>
      </c>
    </row>
    <row r="670" spans="1:6" x14ac:dyDescent="0.25">
      <c r="A670" t="str">
        <f t="shared" si="148"/>
        <v>Greg Studer</v>
      </c>
      <c r="C670">
        <v>1</v>
      </c>
      <c r="D670" t="s">
        <v>57</v>
      </c>
      <c r="E670">
        <f t="shared" si="151"/>
        <v>6</v>
      </c>
      <c r="F670">
        <f t="shared" si="146"/>
        <v>6</v>
      </c>
    </row>
    <row r="671" spans="1:6" x14ac:dyDescent="0.25">
      <c r="A671" t="str">
        <f t="shared" si="148"/>
        <v>Greg Studer</v>
      </c>
      <c r="E671">
        <f t="shared" si="151"/>
        <v>6</v>
      </c>
      <c r="F671">
        <f t="shared" si="146"/>
        <v>0</v>
      </c>
    </row>
    <row r="672" spans="1:6" x14ac:dyDescent="0.25">
      <c r="A672" t="str">
        <f t="shared" si="148"/>
        <v>Greg Studer</v>
      </c>
      <c r="B672" t="s">
        <v>224</v>
      </c>
      <c r="E672">
        <v>624</v>
      </c>
      <c r="F672">
        <f t="shared" si="146"/>
        <v>0</v>
      </c>
    </row>
    <row r="673" spans="1:6" x14ac:dyDescent="0.25">
      <c r="A673" t="str">
        <f t="shared" si="148"/>
        <v>Greg Studer</v>
      </c>
      <c r="E673">
        <f t="shared" ref="E673:E679" si="152">E672</f>
        <v>624</v>
      </c>
      <c r="F673">
        <f t="shared" si="146"/>
        <v>0</v>
      </c>
    </row>
    <row r="674" spans="1:6" x14ac:dyDescent="0.25">
      <c r="A674" t="str">
        <f t="shared" si="148"/>
        <v>Greg Studer</v>
      </c>
      <c r="C674">
        <v>4.1000000000000002E-2</v>
      </c>
      <c r="D674" t="s">
        <v>114</v>
      </c>
      <c r="E674">
        <f t="shared" si="152"/>
        <v>624</v>
      </c>
      <c r="F674">
        <f t="shared" si="146"/>
        <v>25.584</v>
      </c>
    </row>
    <row r="675" spans="1:6" x14ac:dyDescent="0.25">
      <c r="A675" t="str">
        <f t="shared" si="148"/>
        <v>Greg Studer</v>
      </c>
      <c r="C675">
        <v>0.80600000000000005</v>
      </c>
      <c r="D675" t="s">
        <v>168</v>
      </c>
      <c r="E675">
        <f t="shared" si="152"/>
        <v>624</v>
      </c>
      <c r="F675">
        <f t="shared" si="146"/>
        <v>502.94400000000002</v>
      </c>
    </row>
    <row r="676" spans="1:6" x14ac:dyDescent="0.25">
      <c r="A676" t="str">
        <f t="shared" si="148"/>
        <v>Greg Studer</v>
      </c>
      <c r="C676">
        <v>3.2000000000000001E-2</v>
      </c>
      <c r="D676" t="s">
        <v>136</v>
      </c>
      <c r="E676">
        <f t="shared" si="152"/>
        <v>624</v>
      </c>
      <c r="F676">
        <f t="shared" si="146"/>
        <v>19.968</v>
      </c>
    </row>
    <row r="677" spans="1:6" x14ac:dyDescent="0.25">
      <c r="A677" t="str">
        <f t="shared" si="148"/>
        <v>Greg Studer</v>
      </c>
      <c r="C677">
        <v>2.1999999999999999E-2</v>
      </c>
      <c r="D677" t="s">
        <v>63</v>
      </c>
      <c r="E677">
        <f t="shared" si="152"/>
        <v>624</v>
      </c>
      <c r="F677">
        <f t="shared" si="146"/>
        <v>13.728</v>
      </c>
    </row>
    <row r="678" spans="1:6" x14ac:dyDescent="0.25">
      <c r="A678" t="str">
        <f t="shared" si="148"/>
        <v>Greg Studer</v>
      </c>
      <c r="C678">
        <v>9.7000000000000003E-2</v>
      </c>
      <c r="D678" t="s">
        <v>112</v>
      </c>
      <c r="E678">
        <f t="shared" si="152"/>
        <v>624</v>
      </c>
      <c r="F678">
        <f t="shared" si="146"/>
        <v>60.527999999999999</v>
      </c>
    </row>
    <row r="679" spans="1:6" x14ac:dyDescent="0.25">
      <c r="A679" t="str">
        <f t="shared" si="148"/>
        <v>Greg Studer</v>
      </c>
      <c r="E679">
        <f t="shared" si="152"/>
        <v>624</v>
      </c>
      <c r="F679">
        <f t="shared" si="146"/>
        <v>0</v>
      </c>
    </row>
    <row r="680" spans="1:6" x14ac:dyDescent="0.25">
      <c r="A680" t="str">
        <f t="shared" si="148"/>
        <v>Greg Studer</v>
      </c>
      <c r="B680" t="s">
        <v>225</v>
      </c>
      <c r="E680">
        <v>402</v>
      </c>
      <c r="F680">
        <f t="shared" si="146"/>
        <v>0</v>
      </c>
    </row>
    <row r="681" spans="1:6" x14ac:dyDescent="0.25">
      <c r="A681" t="str">
        <f t="shared" si="148"/>
        <v>Greg Studer</v>
      </c>
      <c r="E681">
        <f t="shared" ref="E681:E684" si="153">E680</f>
        <v>402</v>
      </c>
      <c r="F681">
        <f t="shared" si="146"/>
        <v>0</v>
      </c>
    </row>
    <row r="682" spans="1:6" x14ac:dyDescent="0.25">
      <c r="A682" t="str">
        <f t="shared" si="148"/>
        <v>Greg Studer</v>
      </c>
      <c r="C682">
        <v>0.155</v>
      </c>
      <c r="D682" t="s">
        <v>43</v>
      </c>
      <c r="E682">
        <f t="shared" si="153"/>
        <v>402</v>
      </c>
      <c r="F682">
        <f t="shared" si="146"/>
        <v>62.31</v>
      </c>
    </row>
    <row r="683" spans="1:6" x14ac:dyDescent="0.25">
      <c r="A683" t="str">
        <f t="shared" si="148"/>
        <v>Greg Studer</v>
      </c>
      <c r="C683">
        <v>0.84399999999999997</v>
      </c>
      <c r="D683" t="s">
        <v>49</v>
      </c>
      <c r="E683">
        <f t="shared" si="153"/>
        <v>402</v>
      </c>
      <c r="F683">
        <f t="shared" si="146"/>
        <v>339.28800000000001</v>
      </c>
    </row>
    <row r="684" spans="1:6" x14ac:dyDescent="0.25">
      <c r="A684" t="str">
        <f t="shared" si="148"/>
        <v>Greg Studer</v>
      </c>
      <c r="E684">
        <f t="shared" si="153"/>
        <v>402</v>
      </c>
      <c r="F684">
        <f t="shared" si="146"/>
        <v>0</v>
      </c>
    </row>
    <row r="685" spans="1:6" x14ac:dyDescent="0.25">
      <c r="A685" t="str">
        <f t="shared" si="148"/>
        <v>Greg Studer</v>
      </c>
      <c r="B685" t="s">
        <v>226</v>
      </c>
      <c r="E685">
        <v>2</v>
      </c>
      <c r="F685">
        <f t="shared" si="146"/>
        <v>0</v>
      </c>
    </row>
    <row r="686" spans="1:6" x14ac:dyDescent="0.25">
      <c r="A686" t="str">
        <f t="shared" si="148"/>
        <v>Greg Studer</v>
      </c>
      <c r="E686">
        <f t="shared" ref="E686:E688" si="154">E685</f>
        <v>2</v>
      </c>
      <c r="F686">
        <f t="shared" si="146"/>
        <v>0</v>
      </c>
    </row>
    <row r="687" spans="1:6" x14ac:dyDescent="0.25">
      <c r="A687" t="str">
        <f t="shared" si="148"/>
        <v>Greg Studer</v>
      </c>
      <c r="C687">
        <v>1</v>
      </c>
      <c r="D687" t="s">
        <v>57</v>
      </c>
      <c r="E687">
        <f t="shared" si="154"/>
        <v>2</v>
      </c>
      <c r="F687">
        <f t="shared" si="146"/>
        <v>2</v>
      </c>
    </row>
    <row r="688" spans="1:6" x14ac:dyDescent="0.25">
      <c r="A688" t="str">
        <f t="shared" si="148"/>
        <v>Greg Studer</v>
      </c>
      <c r="E688">
        <f t="shared" si="154"/>
        <v>2</v>
      </c>
      <c r="F688">
        <f t="shared" si="146"/>
        <v>0</v>
      </c>
    </row>
    <row r="689" spans="1:6" x14ac:dyDescent="0.25">
      <c r="A689" t="str">
        <f t="shared" si="148"/>
        <v>Greg Studer</v>
      </c>
      <c r="B689" t="s">
        <v>227</v>
      </c>
      <c r="E689">
        <v>24</v>
      </c>
      <c r="F689">
        <f t="shared" si="146"/>
        <v>0</v>
      </c>
    </row>
    <row r="690" spans="1:6" x14ac:dyDescent="0.25">
      <c r="A690" t="str">
        <f t="shared" si="148"/>
        <v>Greg Studer</v>
      </c>
      <c r="E690">
        <f t="shared" ref="E690:E692" si="155">E689</f>
        <v>24</v>
      </c>
      <c r="F690">
        <f t="shared" si="146"/>
        <v>0</v>
      </c>
    </row>
    <row r="691" spans="1:6" x14ac:dyDescent="0.25">
      <c r="A691" t="str">
        <f t="shared" si="148"/>
        <v>Greg Studer</v>
      </c>
      <c r="C691">
        <v>1</v>
      </c>
      <c r="D691" t="s">
        <v>49</v>
      </c>
      <c r="E691">
        <f t="shared" si="155"/>
        <v>24</v>
      </c>
      <c r="F691">
        <f t="shared" si="146"/>
        <v>24</v>
      </c>
    </row>
    <row r="692" spans="1:6" x14ac:dyDescent="0.25">
      <c r="A692" t="str">
        <f t="shared" si="148"/>
        <v>Greg Studer</v>
      </c>
      <c r="E692">
        <f t="shared" si="155"/>
        <v>24</v>
      </c>
      <c r="F692">
        <f t="shared" si="146"/>
        <v>0</v>
      </c>
    </row>
    <row r="693" spans="1:6" x14ac:dyDescent="0.25">
      <c r="A693" t="str">
        <f t="shared" si="148"/>
        <v>Greg Studer</v>
      </c>
      <c r="B693" t="s">
        <v>228</v>
      </c>
      <c r="E693">
        <v>1534</v>
      </c>
      <c r="F693">
        <f t="shared" si="146"/>
        <v>0</v>
      </c>
    </row>
    <row r="694" spans="1:6" x14ac:dyDescent="0.25">
      <c r="A694" t="str">
        <f t="shared" si="148"/>
        <v>Greg Studer</v>
      </c>
      <c r="E694">
        <f t="shared" ref="E694:E698" si="156">E693</f>
        <v>1534</v>
      </c>
      <c r="F694">
        <f t="shared" si="146"/>
        <v>0</v>
      </c>
    </row>
    <row r="695" spans="1:6" x14ac:dyDescent="0.25">
      <c r="A695" t="str">
        <f t="shared" si="148"/>
        <v>Greg Studer</v>
      </c>
      <c r="C695">
        <v>3.0000000000000001E-3</v>
      </c>
      <c r="D695" t="s">
        <v>62</v>
      </c>
      <c r="E695">
        <f t="shared" si="156"/>
        <v>1534</v>
      </c>
      <c r="F695">
        <f t="shared" si="146"/>
        <v>4.6020000000000003</v>
      </c>
    </row>
    <row r="696" spans="1:6" x14ac:dyDescent="0.25">
      <c r="A696" t="str">
        <f t="shared" si="148"/>
        <v>Greg Studer</v>
      </c>
      <c r="C696">
        <v>0.99</v>
      </c>
      <c r="D696" t="s">
        <v>49</v>
      </c>
      <c r="E696">
        <f t="shared" si="156"/>
        <v>1534</v>
      </c>
      <c r="F696">
        <f t="shared" si="146"/>
        <v>1518.66</v>
      </c>
    </row>
    <row r="697" spans="1:6" x14ac:dyDescent="0.25">
      <c r="A697" t="str">
        <f t="shared" si="148"/>
        <v>Greg Studer</v>
      </c>
      <c r="C697">
        <v>6.0000000000000001E-3</v>
      </c>
      <c r="D697" t="s">
        <v>26</v>
      </c>
      <c r="E697">
        <f t="shared" si="156"/>
        <v>1534</v>
      </c>
      <c r="F697">
        <f t="shared" si="146"/>
        <v>9.2040000000000006</v>
      </c>
    </row>
    <row r="698" spans="1:6" x14ac:dyDescent="0.25">
      <c r="A698" t="str">
        <f t="shared" si="148"/>
        <v>Greg Studer</v>
      </c>
      <c r="E698">
        <f t="shared" si="156"/>
        <v>1534</v>
      </c>
      <c r="F698">
        <f t="shared" si="146"/>
        <v>0</v>
      </c>
    </row>
    <row r="699" spans="1:6" x14ac:dyDescent="0.25">
      <c r="A699" t="str">
        <f t="shared" si="148"/>
        <v>Greg Studer</v>
      </c>
      <c r="B699" t="s">
        <v>229</v>
      </c>
      <c r="E699">
        <v>1534</v>
      </c>
      <c r="F699">
        <f t="shared" si="146"/>
        <v>0</v>
      </c>
    </row>
    <row r="700" spans="1:6" x14ac:dyDescent="0.25">
      <c r="A700" t="str">
        <f t="shared" si="148"/>
        <v>Greg Studer</v>
      </c>
      <c r="E700">
        <f t="shared" ref="E700:E704" si="157">E699</f>
        <v>1534</v>
      </c>
      <c r="F700">
        <f t="shared" si="146"/>
        <v>0</v>
      </c>
    </row>
    <row r="701" spans="1:6" x14ac:dyDescent="0.25">
      <c r="A701" t="str">
        <f t="shared" si="148"/>
        <v>Greg Studer</v>
      </c>
      <c r="C701">
        <v>3.0000000000000001E-3</v>
      </c>
      <c r="D701" t="s">
        <v>62</v>
      </c>
      <c r="E701">
        <f t="shared" si="157"/>
        <v>1534</v>
      </c>
      <c r="F701">
        <f t="shared" si="146"/>
        <v>4.6020000000000003</v>
      </c>
    </row>
    <row r="702" spans="1:6" x14ac:dyDescent="0.25">
      <c r="A702" t="str">
        <f t="shared" si="148"/>
        <v>Greg Studer</v>
      </c>
      <c r="C702">
        <v>0.99</v>
      </c>
      <c r="D702" t="s">
        <v>49</v>
      </c>
      <c r="E702">
        <f t="shared" si="157"/>
        <v>1534</v>
      </c>
      <c r="F702">
        <f t="shared" si="146"/>
        <v>1518.66</v>
      </c>
    </row>
    <row r="703" spans="1:6" x14ac:dyDescent="0.25">
      <c r="A703" t="str">
        <f t="shared" si="148"/>
        <v>Greg Studer</v>
      </c>
      <c r="C703">
        <v>6.0000000000000001E-3</v>
      </c>
      <c r="D703" t="s">
        <v>26</v>
      </c>
      <c r="E703">
        <f t="shared" si="157"/>
        <v>1534</v>
      </c>
      <c r="F703">
        <f t="shared" si="146"/>
        <v>9.2040000000000006</v>
      </c>
    </row>
    <row r="704" spans="1:6" x14ac:dyDescent="0.25">
      <c r="A704" t="s">
        <v>458</v>
      </c>
      <c r="E704">
        <f t="shared" si="157"/>
        <v>1534</v>
      </c>
      <c r="F704">
        <f t="shared" si="146"/>
        <v>0</v>
      </c>
    </row>
    <row r="705" spans="1:6" x14ac:dyDescent="0.25">
      <c r="A705" t="str">
        <f t="shared" ref="A705:A736" si="158">A704</f>
        <v>Hari Khalsa</v>
      </c>
      <c r="B705" t="s">
        <v>232</v>
      </c>
      <c r="E705">
        <v>1452</v>
      </c>
      <c r="F705">
        <f t="shared" si="146"/>
        <v>0</v>
      </c>
    </row>
    <row r="706" spans="1:6" x14ac:dyDescent="0.25">
      <c r="A706" t="str">
        <f t="shared" si="158"/>
        <v>Hari Khalsa</v>
      </c>
      <c r="E706">
        <f t="shared" ref="E706:E708" si="159">E705</f>
        <v>1452</v>
      </c>
      <c r="F706">
        <f t="shared" si="146"/>
        <v>0</v>
      </c>
    </row>
    <row r="707" spans="1:6" x14ac:dyDescent="0.25">
      <c r="A707" t="str">
        <f t="shared" si="158"/>
        <v>Hari Khalsa</v>
      </c>
      <c r="C707">
        <v>1</v>
      </c>
      <c r="D707" t="s">
        <v>23</v>
      </c>
      <c r="E707">
        <f t="shared" si="159"/>
        <v>1452</v>
      </c>
      <c r="F707">
        <f t="shared" ref="F707:F770" si="160">E707*C707</f>
        <v>1452</v>
      </c>
    </row>
    <row r="708" spans="1:6" x14ac:dyDescent="0.25">
      <c r="A708" t="str">
        <f t="shared" si="158"/>
        <v>Hari Khalsa</v>
      </c>
      <c r="E708">
        <f t="shared" si="159"/>
        <v>1452</v>
      </c>
      <c r="F708">
        <f t="shared" si="160"/>
        <v>0</v>
      </c>
    </row>
    <row r="709" spans="1:6" x14ac:dyDescent="0.25">
      <c r="A709" t="str">
        <f t="shared" si="158"/>
        <v>Hari Khalsa</v>
      </c>
      <c r="B709" t="s">
        <v>233</v>
      </c>
      <c r="E709">
        <v>978</v>
      </c>
      <c r="F709">
        <f t="shared" si="160"/>
        <v>0</v>
      </c>
    </row>
    <row r="710" spans="1:6" x14ac:dyDescent="0.25">
      <c r="A710" t="str">
        <f t="shared" si="158"/>
        <v>Hari Khalsa</v>
      </c>
      <c r="E710">
        <f t="shared" ref="E710:E714" si="161">E709</f>
        <v>978</v>
      </c>
      <c r="F710">
        <f t="shared" si="160"/>
        <v>0</v>
      </c>
    </row>
    <row r="711" spans="1:6" x14ac:dyDescent="0.25">
      <c r="A711" t="str">
        <f t="shared" si="158"/>
        <v>Hari Khalsa</v>
      </c>
      <c r="C711">
        <v>0.64200000000000002</v>
      </c>
      <c r="D711" t="s">
        <v>23</v>
      </c>
      <c r="E711">
        <f t="shared" si="161"/>
        <v>978</v>
      </c>
      <c r="F711">
        <f t="shared" si="160"/>
        <v>627.87599999999998</v>
      </c>
    </row>
    <row r="712" spans="1:6" x14ac:dyDescent="0.25">
      <c r="A712" t="str">
        <f t="shared" si="158"/>
        <v>Hari Khalsa</v>
      </c>
      <c r="C712">
        <v>0.34899999999999998</v>
      </c>
      <c r="D712" t="s">
        <v>57</v>
      </c>
      <c r="E712">
        <f t="shared" si="161"/>
        <v>978</v>
      </c>
      <c r="F712">
        <f t="shared" si="160"/>
        <v>341.322</v>
      </c>
    </row>
    <row r="713" spans="1:6" x14ac:dyDescent="0.25">
      <c r="A713" t="str">
        <f t="shared" si="158"/>
        <v>Hari Khalsa</v>
      </c>
      <c r="C713">
        <v>7.0000000000000001E-3</v>
      </c>
      <c r="D713" t="s">
        <v>26</v>
      </c>
      <c r="E713">
        <f t="shared" si="161"/>
        <v>978</v>
      </c>
      <c r="F713">
        <f t="shared" si="160"/>
        <v>6.8460000000000001</v>
      </c>
    </row>
    <row r="714" spans="1:6" x14ac:dyDescent="0.25">
      <c r="A714" t="str">
        <f t="shared" si="158"/>
        <v>Hari Khalsa</v>
      </c>
      <c r="E714">
        <f t="shared" si="161"/>
        <v>978</v>
      </c>
      <c r="F714">
        <f t="shared" si="160"/>
        <v>0</v>
      </c>
    </row>
    <row r="715" spans="1:6" x14ac:dyDescent="0.25">
      <c r="A715" t="str">
        <f t="shared" si="158"/>
        <v>Hari Khalsa</v>
      </c>
      <c r="B715" t="s">
        <v>234</v>
      </c>
      <c r="E715">
        <v>45</v>
      </c>
      <c r="F715">
        <f t="shared" si="160"/>
        <v>0</v>
      </c>
    </row>
    <row r="716" spans="1:6" x14ac:dyDescent="0.25">
      <c r="A716" t="str">
        <f t="shared" si="158"/>
        <v>Hari Khalsa</v>
      </c>
      <c r="E716">
        <f t="shared" ref="E716:E718" si="162">E715</f>
        <v>45</v>
      </c>
      <c r="F716">
        <f t="shared" si="160"/>
        <v>0</v>
      </c>
    </row>
    <row r="717" spans="1:6" x14ac:dyDescent="0.25">
      <c r="A717" t="str">
        <f t="shared" si="158"/>
        <v>Hari Khalsa</v>
      </c>
      <c r="C717">
        <v>1</v>
      </c>
      <c r="D717" t="s">
        <v>57</v>
      </c>
      <c r="E717">
        <f t="shared" si="162"/>
        <v>45</v>
      </c>
      <c r="F717">
        <f t="shared" si="160"/>
        <v>45</v>
      </c>
    </row>
    <row r="718" spans="1:6" x14ac:dyDescent="0.25">
      <c r="A718" t="str">
        <f t="shared" si="158"/>
        <v>Hari Khalsa</v>
      </c>
      <c r="E718">
        <f t="shared" si="162"/>
        <v>45</v>
      </c>
      <c r="F718">
        <f t="shared" si="160"/>
        <v>0</v>
      </c>
    </row>
    <row r="719" spans="1:6" x14ac:dyDescent="0.25">
      <c r="A719" t="str">
        <f t="shared" si="158"/>
        <v>Hari Khalsa</v>
      </c>
      <c r="B719" t="s">
        <v>235</v>
      </c>
      <c r="E719">
        <v>68</v>
      </c>
      <c r="F719">
        <f t="shared" si="160"/>
        <v>0</v>
      </c>
    </row>
    <row r="720" spans="1:6" x14ac:dyDescent="0.25">
      <c r="A720" t="str">
        <f t="shared" si="158"/>
        <v>Hari Khalsa</v>
      </c>
      <c r="E720">
        <f t="shared" ref="E720:E728" si="163">E719</f>
        <v>68</v>
      </c>
      <c r="F720">
        <f t="shared" si="160"/>
        <v>0</v>
      </c>
    </row>
    <row r="721" spans="1:6" x14ac:dyDescent="0.25">
      <c r="A721" t="str">
        <f t="shared" si="158"/>
        <v>Hari Khalsa</v>
      </c>
      <c r="C721">
        <v>3.2000000000000001E-2</v>
      </c>
      <c r="D721" t="s">
        <v>162</v>
      </c>
      <c r="E721">
        <f t="shared" si="163"/>
        <v>68</v>
      </c>
      <c r="F721">
        <f t="shared" si="160"/>
        <v>2.1760000000000002</v>
      </c>
    </row>
    <row r="722" spans="1:6" x14ac:dyDescent="0.25">
      <c r="A722" t="str">
        <f t="shared" si="158"/>
        <v>Hari Khalsa</v>
      </c>
      <c r="C722">
        <v>0.17899999999999999</v>
      </c>
      <c r="D722" t="s">
        <v>23</v>
      </c>
      <c r="E722">
        <f t="shared" si="163"/>
        <v>68</v>
      </c>
      <c r="F722">
        <f t="shared" si="160"/>
        <v>12.171999999999999</v>
      </c>
    </row>
    <row r="723" spans="1:6" x14ac:dyDescent="0.25">
      <c r="A723" t="str">
        <f t="shared" si="158"/>
        <v>Hari Khalsa</v>
      </c>
      <c r="C723">
        <v>5.0999999999999997E-2</v>
      </c>
      <c r="D723" t="s">
        <v>75</v>
      </c>
      <c r="E723">
        <f t="shared" si="163"/>
        <v>68</v>
      </c>
      <c r="F723">
        <f t="shared" si="160"/>
        <v>3.468</v>
      </c>
    </row>
    <row r="724" spans="1:6" x14ac:dyDescent="0.25">
      <c r="A724" t="str">
        <f t="shared" si="158"/>
        <v>Hari Khalsa</v>
      </c>
      <c r="C724">
        <v>9.7000000000000003E-2</v>
      </c>
      <c r="D724" t="s">
        <v>64</v>
      </c>
      <c r="E724">
        <f t="shared" si="163"/>
        <v>68</v>
      </c>
      <c r="F724">
        <f t="shared" si="160"/>
        <v>6.5960000000000001</v>
      </c>
    </row>
    <row r="725" spans="1:6" x14ac:dyDescent="0.25">
      <c r="A725" t="str">
        <f t="shared" si="158"/>
        <v>Hari Khalsa</v>
      </c>
      <c r="C725">
        <v>0.42199999999999999</v>
      </c>
      <c r="D725" t="s">
        <v>112</v>
      </c>
      <c r="E725">
        <f t="shared" si="163"/>
        <v>68</v>
      </c>
      <c r="F725">
        <f t="shared" si="160"/>
        <v>28.695999999999998</v>
      </c>
    </row>
    <row r="726" spans="1:6" x14ac:dyDescent="0.25">
      <c r="A726" t="str">
        <f t="shared" si="158"/>
        <v>Hari Khalsa</v>
      </c>
      <c r="C726">
        <v>0.183</v>
      </c>
      <c r="D726" t="s">
        <v>58</v>
      </c>
      <c r="E726">
        <f t="shared" si="163"/>
        <v>68</v>
      </c>
      <c r="F726">
        <f t="shared" si="160"/>
        <v>12.443999999999999</v>
      </c>
    </row>
    <row r="727" spans="1:6" x14ac:dyDescent="0.25">
      <c r="A727" t="str">
        <f t="shared" si="158"/>
        <v>Hari Khalsa</v>
      </c>
      <c r="C727">
        <v>3.3000000000000002E-2</v>
      </c>
      <c r="D727" t="s">
        <v>49</v>
      </c>
      <c r="E727">
        <f t="shared" si="163"/>
        <v>68</v>
      </c>
      <c r="F727">
        <f t="shared" si="160"/>
        <v>2.2440000000000002</v>
      </c>
    </row>
    <row r="728" spans="1:6" x14ac:dyDescent="0.25">
      <c r="A728" t="str">
        <f t="shared" si="158"/>
        <v>Hari Khalsa</v>
      </c>
      <c r="E728">
        <f t="shared" si="163"/>
        <v>68</v>
      </c>
      <c r="F728">
        <f t="shared" si="160"/>
        <v>0</v>
      </c>
    </row>
    <row r="729" spans="1:6" x14ac:dyDescent="0.25">
      <c r="A729" t="str">
        <f t="shared" si="158"/>
        <v>Hari Khalsa</v>
      </c>
      <c r="B729" t="s">
        <v>236</v>
      </c>
      <c r="E729">
        <v>608</v>
      </c>
      <c r="F729">
        <f t="shared" si="160"/>
        <v>0</v>
      </c>
    </row>
    <row r="730" spans="1:6" x14ac:dyDescent="0.25">
      <c r="A730" t="str">
        <f t="shared" si="158"/>
        <v>Hari Khalsa</v>
      </c>
      <c r="E730">
        <f t="shared" ref="E730:E742" si="164">E729</f>
        <v>608</v>
      </c>
      <c r="F730">
        <f t="shared" si="160"/>
        <v>0</v>
      </c>
    </row>
    <row r="731" spans="1:6" x14ac:dyDescent="0.25">
      <c r="A731" t="str">
        <f t="shared" si="158"/>
        <v>Hari Khalsa</v>
      </c>
      <c r="C731">
        <v>7.0000000000000001E-3</v>
      </c>
      <c r="D731" t="s">
        <v>162</v>
      </c>
      <c r="E731">
        <f t="shared" si="164"/>
        <v>608</v>
      </c>
      <c r="F731">
        <f t="shared" si="160"/>
        <v>4.2560000000000002</v>
      </c>
    </row>
    <row r="732" spans="1:6" x14ac:dyDescent="0.25">
      <c r="A732" t="str">
        <f t="shared" si="158"/>
        <v>Hari Khalsa</v>
      </c>
      <c r="C732">
        <v>1.0999999999999999E-2</v>
      </c>
      <c r="D732" t="s">
        <v>216</v>
      </c>
      <c r="E732">
        <f t="shared" si="164"/>
        <v>608</v>
      </c>
      <c r="F732">
        <f t="shared" si="160"/>
        <v>6.6879999999999997</v>
      </c>
    </row>
    <row r="733" spans="1:6" x14ac:dyDescent="0.25">
      <c r="A733" t="str">
        <f t="shared" si="158"/>
        <v>Hari Khalsa</v>
      </c>
      <c r="C733">
        <v>0.01</v>
      </c>
      <c r="D733" t="s">
        <v>23</v>
      </c>
      <c r="E733">
        <f t="shared" si="164"/>
        <v>608</v>
      </c>
      <c r="F733">
        <f t="shared" si="160"/>
        <v>6.08</v>
      </c>
    </row>
    <row r="734" spans="1:6" x14ac:dyDescent="0.25">
      <c r="A734" t="str">
        <f t="shared" si="158"/>
        <v>Hari Khalsa</v>
      </c>
      <c r="C734">
        <v>5.0000000000000001E-3</v>
      </c>
      <c r="D734" t="s">
        <v>136</v>
      </c>
      <c r="E734">
        <f t="shared" si="164"/>
        <v>608</v>
      </c>
      <c r="F734">
        <f t="shared" si="160"/>
        <v>3.04</v>
      </c>
    </row>
    <row r="735" spans="1:6" x14ac:dyDescent="0.25">
      <c r="A735" t="str">
        <f t="shared" si="158"/>
        <v>Hari Khalsa</v>
      </c>
      <c r="C735">
        <v>5.8000000000000003E-2</v>
      </c>
      <c r="D735" t="s">
        <v>112</v>
      </c>
      <c r="E735">
        <f t="shared" si="164"/>
        <v>608</v>
      </c>
      <c r="F735">
        <f t="shared" si="160"/>
        <v>35.264000000000003</v>
      </c>
    </row>
    <row r="736" spans="1:6" x14ac:dyDescent="0.25">
      <c r="A736" t="str">
        <f t="shared" si="158"/>
        <v>Hari Khalsa</v>
      </c>
      <c r="C736">
        <v>4.1000000000000002E-2</v>
      </c>
      <c r="D736" t="s">
        <v>163</v>
      </c>
      <c r="E736">
        <f t="shared" si="164"/>
        <v>608</v>
      </c>
      <c r="F736">
        <f t="shared" si="160"/>
        <v>24.928000000000001</v>
      </c>
    </row>
    <row r="737" spans="1:6" x14ac:dyDescent="0.25">
      <c r="A737" t="str">
        <f t="shared" ref="A737:A768" si="165">A736</f>
        <v>Hari Khalsa</v>
      </c>
      <c r="C737">
        <v>9.1999999999999998E-2</v>
      </c>
      <c r="D737" t="s">
        <v>176</v>
      </c>
      <c r="E737">
        <f t="shared" si="164"/>
        <v>608</v>
      </c>
      <c r="F737">
        <f t="shared" si="160"/>
        <v>55.936</v>
      </c>
    </row>
    <row r="738" spans="1:6" x14ac:dyDescent="0.25">
      <c r="A738" t="str">
        <f t="shared" si="165"/>
        <v>Hari Khalsa</v>
      </c>
      <c r="C738">
        <v>0.17899999999999999</v>
      </c>
      <c r="D738" t="s">
        <v>165</v>
      </c>
      <c r="E738">
        <f t="shared" si="164"/>
        <v>608</v>
      </c>
      <c r="F738">
        <f t="shared" si="160"/>
        <v>108.83199999999999</v>
      </c>
    </row>
    <row r="739" spans="1:6" x14ac:dyDescent="0.25">
      <c r="A739" t="str">
        <f t="shared" si="165"/>
        <v>Hari Khalsa</v>
      </c>
      <c r="C739">
        <v>0.26800000000000002</v>
      </c>
      <c r="D739" t="s">
        <v>57</v>
      </c>
      <c r="E739">
        <f t="shared" si="164"/>
        <v>608</v>
      </c>
      <c r="F739">
        <f t="shared" si="160"/>
        <v>162.94400000000002</v>
      </c>
    </row>
    <row r="740" spans="1:6" x14ac:dyDescent="0.25">
      <c r="A740" t="str">
        <f t="shared" si="165"/>
        <v>Hari Khalsa</v>
      </c>
      <c r="C740">
        <v>0.32</v>
      </c>
      <c r="D740" t="s">
        <v>58</v>
      </c>
      <c r="E740">
        <f t="shared" si="164"/>
        <v>608</v>
      </c>
      <c r="F740">
        <f t="shared" si="160"/>
        <v>194.56</v>
      </c>
    </row>
    <row r="741" spans="1:6" x14ac:dyDescent="0.25">
      <c r="A741" t="str">
        <f t="shared" si="165"/>
        <v>Hari Khalsa</v>
      </c>
      <c r="C741">
        <v>3.0000000000000001E-3</v>
      </c>
      <c r="D741" t="s">
        <v>49</v>
      </c>
      <c r="E741">
        <f t="shared" si="164"/>
        <v>608</v>
      </c>
      <c r="F741">
        <f t="shared" si="160"/>
        <v>1.8240000000000001</v>
      </c>
    </row>
    <row r="742" spans="1:6" x14ac:dyDescent="0.25">
      <c r="A742" t="str">
        <f t="shared" si="165"/>
        <v>Hari Khalsa</v>
      </c>
      <c r="E742">
        <f t="shared" si="164"/>
        <v>608</v>
      </c>
      <c r="F742">
        <f t="shared" si="160"/>
        <v>0</v>
      </c>
    </row>
    <row r="743" spans="1:6" x14ac:dyDescent="0.25">
      <c r="A743" t="str">
        <f t="shared" si="165"/>
        <v>Hari Khalsa</v>
      </c>
      <c r="B743" t="s">
        <v>237</v>
      </c>
      <c r="E743">
        <v>699</v>
      </c>
      <c r="F743">
        <f t="shared" si="160"/>
        <v>0</v>
      </c>
    </row>
    <row r="744" spans="1:6" x14ac:dyDescent="0.25">
      <c r="A744" t="str">
        <f t="shared" si="165"/>
        <v>Hari Khalsa</v>
      </c>
      <c r="E744">
        <f t="shared" ref="E744:E750" si="166">E743</f>
        <v>699</v>
      </c>
      <c r="F744">
        <f t="shared" si="160"/>
        <v>0</v>
      </c>
    </row>
    <row r="745" spans="1:6" x14ac:dyDescent="0.25">
      <c r="A745" t="str">
        <f t="shared" si="165"/>
        <v>Hari Khalsa</v>
      </c>
      <c r="C745">
        <v>4.0000000000000001E-3</v>
      </c>
      <c r="D745" t="s">
        <v>23</v>
      </c>
      <c r="E745">
        <f t="shared" si="166"/>
        <v>699</v>
      </c>
      <c r="F745">
        <f t="shared" si="160"/>
        <v>2.7960000000000003</v>
      </c>
    </row>
    <row r="746" spans="1:6" x14ac:dyDescent="0.25">
      <c r="A746" t="str">
        <f t="shared" si="165"/>
        <v>Hari Khalsa</v>
      </c>
      <c r="C746">
        <v>2E-3</v>
      </c>
      <c r="D746" t="s">
        <v>163</v>
      </c>
      <c r="E746">
        <f t="shared" si="166"/>
        <v>699</v>
      </c>
      <c r="F746">
        <f t="shared" si="160"/>
        <v>1.3980000000000001</v>
      </c>
    </row>
    <row r="747" spans="1:6" x14ac:dyDescent="0.25">
      <c r="A747" t="str">
        <f t="shared" si="165"/>
        <v>Hari Khalsa</v>
      </c>
      <c r="C747">
        <v>0.96099999999999997</v>
      </c>
      <c r="D747" t="s">
        <v>57</v>
      </c>
      <c r="E747">
        <f t="shared" si="166"/>
        <v>699</v>
      </c>
      <c r="F747">
        <f t="shared" si="160"/>
        <v>671.73899999999992</v>
      </c>
    </row>
    <row r="748" spans="1:6" x14ac:dyDescent="0.25">
      <c r="A748" t="str">
        <f t="shared" si="165"/>
        <v>Hari Khalsa</v>
      </c>
      <c r="C748">
        <v>2.9000000000000001E-2</v>
      </c>
      <c r="D748" t="s">
        <v>58</v>
      </c>
      <c r="E748">
        <f t="shared" si="166"/>
        <v>699</v>
      </c>
      <c r="F748">
        <f t="shared" si="160"/>
        <v>20.271000000000001</v>
      </c>
    </row>
    <row r="749" spans="1:6" x14ac:dyDescent="0.25">
      <c r="A749" t="str">
        <f t="shared" si="165"/>
        <v>Hari Khalsa</v>
      </c>
      <c r="C749">
        <v>1E-3</v>
      </c>
      <c r="D749" t="s">
        <v>26</v>
      </c>
      <c r="E749">
        <f t="shared" si="166"/>
        <v>699</v>
      </c>
      <c r="F749">
        <f t="shared" si="160"/>
        <v>0.69900000000000007</v>
      </c>
    </row>
    <row r="750" spans="1:6" x14ac:dyDescent="0.25">
      <c r="A750" t="str">
        <f t="shared" si="165"/>
        <v>Hari Khalsa</v>
      </c>
      <c r="E750">
        <f t="shared" si="166"/>
        <v>699</v>
      </c>
      <c r="F750">
        <f t="shared" si="160"/>
        <v>0</v>
      </c>
    </row>
    <row r="751" spans="1:6" x14ac:dyDescent="0.25">
      <c r="A751" t="str">
        <f t="shared" si="165"/>
        <v>Hari Khalsa</v>
      </c>
      <c r="B751" t="s">
        <v>238</v>
      </c>
      <c r="E751">
        <v>556</v>
      </c>
      <c r="F751">
        <f t="shared" si="160"/>
        <v>0</v>
      </c>
    </row>
    <row r="752" spans="1:6" x14ac:dyDescent="0.25">
      <c r="A752" t="str">
        <f t="shared" si="165"/>
        <v>Hari Khalsa</v>
      </c>
      <c r="E752">
        <f t="shared" ref="E752:E765" si="167">E751</f>
        <v>556</v>
      </c>
      <c r="F752">
        <f t="shared" si="160"/>
        <v>0</v>
      </c>
    </row>
    <row r="753" spans="1:6" x14ac:dyDescent="0.25">
      <c r="A753" t="str">
        <f t="shared" si="165"/>
        <v>Hari Khalsa</v>
      </c>
      <c r="C753">
        <v>6.6000000000000003E-2</v>
      </c>
      <c r="D753" t="s">
        <v>162</v>
      </c>
      <c r="E753">
        <f t="shared" si="167"/>
        <v>556</v>
      </c>
      <c r="F753">
        <f t="shared" si="160"/>
        <v>36.696000000000005</v>
      </c>
    </row>
    <row r="754" spans="1:6" x14ac:dyDescent="0.25">
      <c r="A754" t="str">
        <f t="shared" si="165"/>
        <v>Hari Khalsa</v>
      </c>
      <c r="C754">
        <v>2E-3</v>
      </c>
      <c r="D754" t="s">
        <v>216</v>
      </c>
      <c r="E754">
        <f t="shared" si="167"/>
        <v>556</v>
      </c>
      <c r="F754">
        <f t="shared" si="160"/>
        <v>1.1120000000000001</v>
      </c>
    </row>
    <row r="755" spans="1:6" x14ac:dyDescent="0.25">
      <c r="A755" t="str">
        <f t="shared" si="165"/>
        <v>Hari Khalsa</v>
      </c>
      <c r="C755">
        <v>1.0999999999999999E-2</v>
      </c>
      <c r="D755" t="s">
        <v>23</v>
      </c>
      <c r="E755">
        <f t="shared" si="167"/>
        <v>556</v>
      </c>
      <c r="F755">
        <f t="shared" si="160"/>
        <v>6.1159999999999997</v>
      </c>
    </row>
    <row r="756" spans="1:6" x14ac:dyDescent="0.25">
      <c r="A756" t="str">
        <f t="shared" si="165"/>
        <v>Hari Khalsa</v>
      </c>
      <c r="C756">
        <v>5.0000000000000001E-3</v>
      </c>
      <c r="D756" t="s">
        <v>75</v>
      </c>
      <c r="E756">
        <f t="shared" si="167"/>
        <v>556</v>
      </c>
      <c r="F756">
        <f t="shared" si="160"/>
        <v>2.7800000000000002</v>
      </c>
    </row>
    <row r="757" spans="1:6" x14ac:dyDescent="0.25">
      <c r="A757" t="str">
        <f t="shared" si="165"/>
        <v>Hari Khalsa</v>
      </c>
      <c r="C757">
        <v>5.0000000000000001E-3</v>
      </c>
      <c r="D757" t="s">
        <v>65</v>
      </c>
      <c r="E757">
        <f t="shared" si="167"/>
        <v>556</v>
      </c>
      <c r="F757">
        <f t="shared" si="160"/>
        <v>2.7800000000000002</v>
      </c>
    </row>
    <row r="758" spans="1:6" x14ac:dyDescent="0.25">
      <c r="A758" t="str">
        <f t="shared" si="165"/>
        <v>Hari Khalsa</v>
      </c>
      <c r="C758">
        <v>5.8999999999999997E-2</v>
      </c>
      <c r="D758" t="s">
        <v>163</v>
      </c>
      <c r="E758">
        <f t="shared" si="167"/>
        <v>556</v>
      </c>
      <c r="F758">
        <f t="shared" si="160"/>
        <v>32.803999999999995</v>
      </c>
    </row>
    <row r="759" spans="1:6" x14ac:dyDescent="0.25">
      <c r="A759" t="str">
        <f t="shared" si="165"/>
        <v>Hari Khalsa</v>
      </c>
      <c r="C759">
        <v>2.4E-2</v>
      </c>
      <c r="D759" t="s">
        <v>176</v>
      </c>
      <c r="E759">
        <f t="shared" si="167"/>
        <v>556</v>
      </c>
      <c r="F759">
        <f t="shared" si="160"/>
        <v>13.343999999999999</v>
      </c>
    </row>
    <row r="760" spans="1:6" x14ac:dyDescent="0.25">
      <c r="A760" t="str">
        <f t="shared" si="165"/>
        <v>Hari Khalsa</v>
      </c>
      <c r="C760">
        <v>0.45500000000000002</v>
      </c>
      <c r="D760" t="s">
        <v>169</v>
      </c>
      <c r="E760">
        <f t="shared" si="167"/>
        <v>556</v>
      </c>
      <c r="F760">
        <f t="shared" si="160"/>
        <v>252.98000000000002</v>
      </c>
    </row>
    <row r="761" spans="1:6" x14ac:dyDescent="0.25">
      <c r="A761" t="str">
        <f t="shared" si="165"/>
        <v>Hari Khalsa</v>
      </c>
      <c r="C761">
        <v>9.2999999999999999E-2</v>
      </c>
      <c r="D761" t="s">
        <v>66</v>
      </c>
      <c r="E761">
        <f t="shared" si="167"/>
        <v>556</v>
      </c>
      <c r="F761">
        <f t="shared" si="160"/>
        <v>51.707999999999998</v>
      </c>
    </row>
    <row r="762" spans="1:6" x14ac:dyDescent="0.25">
      <c r="A762" t="str">
        <f t="shared" si="165"/>
        <v>Hari Khalsa</v>
      </c>
      <c r="C762">
        <v>0.19400000000000001</v>
      </c>
      <c r="D762" t="s">
        <v>165</v>
      </c>
      <c r="E762">
        <f t="shared" si="167"/>
        <v>556</v>
      </c>
      <c r="F762">
        <f t="shared" si="160"/>
        <v>107.864</v>
      </c>
    </row>
    <row r="763" spans="1:6" x14ac:dyDescent="0.25">
      <c r="A763" t="str">
        <f t="shared" si="165"/>
        <v>Hari Khalsa</v>
      </c>
      <c r="C763">
        <v>6.6000000000000003E-2</v>
      </c>
      <c r="D763" t="s">
        <v>57</v>
      </c>
      <c r="E763">
        <f t="shared" si="167"/>
        <v>556</v>
      </c>
      <c r="F763">
        <f t="shared" si="160"/>
        <v>36.696000000000005</v>
      </c>
    </row>
    <row r="764" spans="1:6" x14ac:dyDescent="0.25">
      <c r="A764" t="str">
        <f t="shared" si="165"/>
        <v>Hari Khalsa</v>
      </c>
      <c r="C764">
        <v>1.2999999999999999E-2</v>
      </c>
      <c r="D764" t="s">
        <v>58</v>
      </c>
      <c r="E764">
        <f t="shared" si="167"/>
        <v>556</v>
      </c>
      <c r="F764">
        <f t="shared" si="160"/>
        <v>7.2279999999999998</v>
      </c>
    </row>
    <row r="765" spans="1:6" x14ac:dyDescent="0.25">
      <c r="A765" t="str">
        <f t="shared" si="165"/>
        <v>Hari Khalsa</v>
      </c>
      <c r="E765">
        <f t="shared" si="167"/>
        <v>556</v>
      </c>
      <c r="F765">
        <f t="shared" si="160"/>
        <v>0</v>
      </c>
    </row>
    <row r="766" spans="1:6" x14ac:dyDescent="0.25">
      <c r="A766" t="str">
        <f t="shared" si="165"/>
        <v>Hari Khalsa</v>
      </c>
      <c r="B766" t="s">
        <v>239</v>
      </c>
      <c r="E766">
        <v>2674</v>
      </c>
      <c r="F766">
        <f t="shared" si="160"/>
        <v>0</v>
      </c>
    </row>
    <row r="767" spans="1:6" x14ac:dyDescent="0.25">
      <c r="A767" t="str">
        <f t="shared" si="165"/>
        <v>Hari Khalsa</v>
      </c>
      <c r="E767">
        <f t="shared" ref="E767:E790" si="168">E766</f>
        <v>2674</v>
      </c>
      <c r="F767">
        <f t="shared" si="160"/>
        <v>0</v>
      </c>
    </row>
    <row r="768" spans="1:6" x14ac:dyDescent="0.25">
      <c r="A768" t="str">
        <f t="shared" si="165"/>
        <v>Hari Khalsa</v>
      </c>
      <c r="C768">
        <v>3.0000000000000001E-3</v>
      </c>
      <c r="D768" t="s">
        <v>22</v>
      </c>
      <c r="E768">
        <f t="shared" si="168"/>
        <v>2674</v>
      </c>
      <c r="F768">
        <f t="shared" si="160"/>
        <v>8.0220000000000002</v>
      </c>
    </row>
    <row r="769" spans="1:6" x14ac:dyDescent="0.25">
      <c r="A769" t="str">
        <f t="shared" ref="A769:A800" si="169">A768</f>
        <v>Hari Khalsa</v>
      </c>
      <c r="C769">
        <v>9.4E-2</v>
      </c>
      <c r="D769" t="s">
        <v>162</v>
      </c>
      <c r="E769">
        <f t="shared" si="168"/>
        <v>2674</v>
      </c>
      <c r="F769">
        <f t="shared" si="160"/>
        <v>251.35599999999999</v>
      </c>
    </row>
    <row r="770" spans="1:6" x14ac:dyDescent="0.25">
      <c r="A770" t="str">
        <f t="shared" si="169"/>
        <v>Hari Khalsa</v>
      </c>
      <c r="C770">
        <v>1.0999999999999999E-2</v>
      </c>
      <c r="D770" t="s">
        <v>216</v>
      </c>
      <c r="E770">
        <f t="shared" si="168"/>
        <v>2674</v>
      </c>
      <c r="F770">
        <f t="shared" si="160"/>
        <v>29.413999999999998</v>
      </c>
    </row>
    <row r="771" spans="1:6" x14ac:dyDescent="0.25">
      <c r="A771" t="str">
        <f t="shared" si="169"/>
        <v>Hari Khalsa</v>
      </c>
      <c r="C771">
        <v>9.4E-2</v>
      </c>
      <c r="D771" t="s">
        <v>23</v>
      </c>
      <c r="E771">
        <f t="shared" si="168"/>
        <v>2674</v>
      </c>
      <c r="F771">
        <f t="shared" ref="F771:F834" si="170">E771*C771</f>
        <v>251.35599999999999</v>
      </c>
    </row>
    <row r="772" spans="1:6" x14ac:dyDescent="0.25">
      <c r="A772" t="str">
        <f t="shared" si="169"/>
        <v>Hari Khalsa</v>
      </c>
      <c r="C772">
        <v>1E-3</v>
      </c>
      <c r="D772" t="s">
        <v>114</v>
      </c>
      <c r="E772">
        <f t="shared" si="168"/>
        <v>2674</v>
      </c>
      <c r="F772">
        <f t="shared" si="170"/>
        <v>2.6739999999999999</v>
      </c>
    </row>
    <row r="773" spans="1:6" x14ac:dyDescent="0.25">
      <c r="A773" t="str">
        <f t="shared" si="169"/>
        <v>Hari Khalsa</v>
      </c>
      <c r="C773">
        <v>1E-3</v>
      </c>
      <c r="D773" t="s">
        <v>240</v>
      </c>
      <c r="E773">
        <f t="shared" si="168"/>
        <v>2674</v>
      </c>
      <c r="F773">
        <f t="shared" si="170"/>
        <v>2.6739999999999999</v>
      </c>
    </row>
    <row r="774" spans="1:6" x14ac:dyDescent="0.25">
      <c r="A774" t="str">
        <f t="shared" si="169"/>
        <v>Hari Khalsa</v>
      </c>
      <c r="C774">
        <v>0</v>
      </c>
      <c r="D774" t="s">
        <v>168</v>
      </c>
      <c r="E774">
        <f t="shared" si="168"/>
        <v>2674</v>
      </c>
      <c r="F774">
        <f t="shared" si="170"/>
        <v>0</v>
      </c>
    </row>
    <row r="775" spans="1:6" x14ac:dyDescent="0.25">
      <c r="A775" t="str">
        <f t="shared" si="169"/>
        <v>Hari Khalsa</v>
      </c>
      <c r="C775">
        <v>2.4E-2</v>
      </c>
      <c r="D775" t="s">
        <v>136</v>
      </c>
      <c r="E775">
        <f t="shared" si="168"/>
        <v>2674</v>
      </c>
      <c r="F775">
        <f t="shared" si="170"/>
        <v>64.176000000000002</v>
      </c>
    </row>
    <row r="776" spans="1:6" x14ac:dyDescent="0.25">
      <c r="A776" t="str">
        <f t="shared" si="169"/>
        <v>Hari Khalsa</v>
      </c>
      <c r="C776">
        <v>8.0000000000000002E-3</v>
      </c>
      <c r="D776" t="s">
        <v>75</v>
      </c>
      <c r="E776">
        <f t="shared" si="168"/>
        <v>2674</v>
      </c>
      <c r="F776">
        <f t="shared" si="170"/>
        <v>21.391999999999999</v>
      </c>
    </row>
    <row r="777" spans="1:6" x14ac:dyDescent="0.25">
      <c r="A777" t="str">
        <f t="shared" si="169"/>
        <v>Hari Khalsa</v>
      </c>
      <c r="C777">
        <v>2E-3</v>
      </c>
      <c r="D777" t="s">
        <v>112</v>
      </c>
      <c r="E777">
        <f t="shared" si="168"/>
        <v>2674</v>
      </c>
      <c r="F777">
        <f t="shared" si="170"/>
        <v>5.3479999999999999</v>
      </c>
    </row>
    <row r="778" spans="1:6" x14ac:dyDescent="0.25">
      <c r="A778" t="str">
        <f t="shared" si="169"/>
        <v>Hari Khalsa</v>
      </c>
      <c r="C778">
        <v>5.6000000000000001E-2</v>
      </c>
      <c r="D778" t="s">
        <v>65</v>
      </c>
      <c r="E778">
        <f t="shared" si="168"/>
        <v>2674</v>
      </c>
      <c r="F778">
        <f t="shared" si="170"/>
        <v>149.744</v>
      </c>
    </row>
    <row r="779" spans="1:6" x14ac:dyDescent="0.25">
      <c r="A779" t="str">
        <f t="shared" si="169"/>
        <v>Hari Khalsa</v>
      </c>
      <c r="C779">
        <v>1E-3</v>
      </c>
      <c r="D779" t="s">
        <v>48</v>
      </c>
      <c r="E779">
        <f t="shared" si="168"/>
        <v>2674</v>
      </c>
      <c r="F779">
        <f t="shared" si="170"/>
        <v>2.6739999999999999</v>
      </c>
    </row>
    <row r="780" spans="1:6" x14ac:dyDescent="0.25">
      <c r="A780" t="str">
        <f t="shared" si="169"/>
        <v>Hari Khalsa</v>
      </c>
      <c r="C780">
        <v>0.05</v>
      </c>
      <c r="D780" t="s">
        <v>163</v>
      </c>
      <c r="E780">
        <f t="shared" si="168"/>
        <v>2674</v>
      </c>
      <c r="F780">
        <f t="shared" si="170"/>
        <v>133.70000000000002</v>
      </c>
    </row>
    <row r="781" spans="1:6" x14ac:dyDescent="0.25">
      <c r="A781" t="str">
        <f t="shared" si="169"/>
        <v>Hari Khalsa</v>
      </c>
      <c r="C781">
        <v>0.04</v>
      </c>
      <c r="D781" t="s">
        <v>176</v>
      </c>
      <c r="E781">
        <f t="shared" si="168"/>
        <v>2674</v>
      </c>
      <c r="F781">
        <f t="shared" si="170"/>
        <v>106.96000000000001</v>
      </c>
    </row>
    <row r="782" spans="1:6" x14ac:dyDescent="0.25">
      <c r="A782" t="str">
        <f t="shared" si="169"/>
        <v>Hari Khalsa</v>
      </c>
      <c r="C782">
        <v>0.05</v>
      </c>
      <c r="D782" t="s">
        <v>169</v>
      </c>
      <c r="E782">
        <f t="shared" si="168"/>
        <v>2674</v>
      </c>
      <c r="F782">
        <f t="shared" si="170"/>
        <v>133.70000000000002</v>
      </c>
    </row>
    <row r="783" spans="1:6" x14ac:dyDescent="0.25">
      <c r="A783" t="str">
        <f t="shared" si="169"/>
        <v>Hari Khalsa</v>
      </c>
      <c r="C783">
        <v>6.2E-2</v>
      </c>
      <c r="D783" t="s">
        <v>66</v>
      </c>
      <c r="E783">
        <f t="shared" si="168"/>
        <v>2674</v>
      </c>
      <c r="F783">
        <f t="shared" si="170"/>
        <v>165.78800000000001</v>
      </c>
    </row>
    <row r="784" spans="1:6" x14ac:dyDescent="0.25">
      <c r="A784" t="str">
        <f t="shared" si="169"/>
        <v>Hari Khalsa</v>
      </c>
      <c r="C784">
        <v>0.128</v>
      </c>
      <c r="D784" t="s">
        <v>165</v>
      </c>
      <c r="E784">
        <f t="shared" si="168"/>
        <v>2674</v>
      </c>
      <c r="F784">
        <f t="shared" si="170"/>
        <v>342.27199999999999</v>
      </c>
    </row>
    <row r="785" spans="1:6" x14ac:dyDescent="0.25">
      <c r="A785" t="str">
        <f t="shared" si="169"/>
        <v>Hari Khalsa</v>
      </c>
      <c r="C785">
        <v>0.21299999999999999</v>
      </c>
      <c r="D785" t="s">
        <v>57</v>
      </c>
      <c r="E785">
        <f t="shared" si="168"/>
        <v>2674</v>
      </c>
      <c r="F785">
        <f t="shared" si="170"/>
        <v>569.56200000000001</v>
      </c>
    </row>
    <row r="786" spans="1:6" x14ac:dyDescent="0.25">
      <c r="A786" t="str">
        <f t="shared" si="169"/>
        <v>Hari Khalsa</v>
      </c>
      <c r="C786">
        <v>3.6999999999999998E-2</v>
      </c>
      <c r="D786" t="s">
        <v>58</v>
      </c>
      <c r="E786">
        <f t="shared" si="168"/>
        <v>2674</v>
      </c>
      <c r="F786">
        <f t="shared" si="170"/>
        <v>98.937999999999988</v>
      </c>
    </row>
    <row r="787" spans="1:6" x14ac:dyDescent="0.25">
      <c r="A787" t="str">
        <f t="shared" si="169"/>
        <v>Hari Khalsa</v>
      </c>
      <c r="C787">
        <v>6.0000000000000001E-3</v>
      </c>
      <c r="D787" t="s">
        <v>241</v>
      </c>
      <c r="E787">
        <f t="shared" si="168"/>
        <v>2674</v>
      </c>
      <c r="F787">
        <f t="shared" si="170"/>
        <v>16.044</v>
      </c>
    </row>
    <row r="788" spans="1:6" x14ac:dyDescent="0.25">
      <c r="A788" t="str">
        <f t="shared" si="169"/>
        <v>Hari Khalsa</v>
      </c>
      <c r="C788">
        <v>0.108</v>
      </c>
      <c r="D788" t="s">
        <v>49</v>
      </c>
      <c r="E788">
        <f t="shared" si="168"/>
        <v>2674</v>
      </c>
      <c r="F788">
        <f t="shared" si="170"/>
        <v>288.79199999999997</v>
      </c>
    </row>
    <row r="789" spans="1:6" x14ac:dyDescent="0.25">
      <c r="A789" t="str">
        <f t="shared" si="169"/>
        <v>Hari Khalsa</v>
      </c>
      <c r="C789">
        <v>0</v>
      </c>
      <c r="D789" t="s">
        <v>26</v>
      </c>
      <c r="E789">
        <f t="shared" si="168"/>
        <v>2674</v>
      </c>
      <c r="F789">
        <f t="shared" si="170"/>
        <v>0</v>
      </c>
    </row>
    <row r="790" spans="1:6" x14ac:dyDescent="0.25">
      <c r="A790" t="str">
        <f t="shared" si="169"/>
        <v>Hari Khalsa</v>
      </c>
      <c r="E790">
        <f t="shared" si="168"/>
        <v>2674</v>
      </c>
      <c r="F790">
        <f t="shared" si="170"/>
        <v>0</v>
      </c>
    </row>
    <row r="791" spans="1:6" x14ac:dyDescent="0.25">
      <c r="A791" t="str">
        <f t="shared" si="169"/>
        <v>Hari Khalsa</v>
      </c>
      <c r="B791" t="s">
        <v>242</v>
      </c>
      <c r="E791">
        <v>55</v>
      </c>
      <c r="F791">
        <f t="shared" si="170"/>
        <v>0</v>
      </c>
    </row>
    <row r="792" spans="1:6" x14ac:dyDescent="0.25">
      <c r="A792" t="str">
        <f t="shared" si="169"/>
        <v>Hari Khalsa</v>
      </c>
      <c r="E792">
        <f t="shared" ref="E792:E794" si="171">E791</f>
        <v>55</v>
      </c>
      <c r="F792">
        <f t="shared" si="170"/>
        <v>0</v>
      </c>
    </row>
    <row r="793" spans="1:6" x14ac:dyDescent="0.25">
      <c r="A793" t="str">
        <f t="shared" si="169"/>
        <v>Hari Khalsa</v>
      </c>
      <c r="C793">
        <v>1</v>
      </c>
      <c r="D793" t="s">
        <v>165</v>
      </c>
      <c r="E793">
        <f t="shared" si="171"/>
        <v>55</v>
      </c>
      <c r="F793">
        <f t="shared" si="170"/>
        <v>55</v>
      </c>
    </row>
    <row r="794" spans="1:6" x14ac:dyDescent="0.25">
      <c r="A794" t="str">
        <f t="shared" si="169"/>
        <v>Hari Khalsa</v>
      </c>
      <c r="E794">
        <f t="shared" si="171"/>
        <v>55</v>
      </c>
      <c r="F794">
        <f t="shared" si="170"/>
        <v>0</v>
      </c>
    </row>
    <row r="795" spans="1:6" x14ac:dyDescent="0.25">
      <c r="A795" t="str">
        <f t="shared" si="169"/>
        <v>Hari Khalsa</v>
      </c>
      <c r="B795" t="s">
        <v>243</v>
      </c>
      <c r="E795">
        <v>363</v>
      </c>
      <c r="F795">
        <f t="shared" si="170"/>
        <v>0</v>
      </c>
    </row>
    <row r="796" spans="1:6" x14ac:dyDescent="0.25">
      <c r="A796" t="str">
        <f t="shared" si="169"/>
        <v>Hari Khalsa</v>
      </c>
      <c r="E796">
        <f t="shared" ref="E796:E800" si="172">E795</f>
        <v>363</v>
      </c>
      <c r="F796">
        <f t="shared" si="170"/>
        <v>0</v>
      </c>
    </row>
    <row r="797" spans="1:6" x14ac:dyDescent="0.25">
      <c r="A797" t="str">
        <f t="shared" si="169"/>
        <v>Hari Khalsa</v>
      </c>
      <c r="C797">
        <v>0.45300000000000001</v>
      </c>
      <c r="D797" t="s">
        <v>163</v>
      </c>
      <c r="E797">
        <f t="shared" si="172"/>
        <v>363</v>
      </c>
      <c r="F797">
        <f t="shared" si="170"/>
        <v>164.43899999999999</v>
      </c>
    </row>
    <row r="798" spans="1:6" x14ac:dyDescent="0.25">
      <c r="A798" t="str">
        <f t="shared" si="169"/>
        <v>Hari Khalsa</v>
      </c>
      <c r="C798">
        <v>0.54100000000000004</v>
      </c>
      <c r="D798" t="s">
        <v>176</v>
      </c>
      <c r="E798">
        <f t="shared" si="172"/>
        <v>363</v>
      </c>
      <c r="F798">
        <f t="shared" si="170"/>
        <v>196.38300000000001</v>
      </c>
    </row>
    <row r="799" spans="1:6" x14ac:dyDescent="0.25">
      <c r="A799" t="str">
        <f t="shared" si="169"/>
        <v>Hari Khalsa</v>
      </c>
      <c r="C799">
        <v>4.0000000000000001E-3</v>
      </c>
      <c r="D799" t="s">
        <v>26</v>
      </c>
      <c r="E799">
        <f t="shared" si="172"/>
        <v>363</v>
      </c>
      <c r="F799">
        <f t="shared" si="170"/>
        <v>1.452</v>
      </c>
    </row>
    <row r="800" spans="1:6" x14ac:dyDescent="0.25">
      <c r="A800" t="str">
        <f t="shared" si="169"/>
        <v>Hari Khalsa</v>
      </c>
      <c r="E800">
        <f t="shared" si="172"/>
        <v>363</v>
      </c>
      <c r="F800">
        <f t="shared" si="170"/>
        <v>0</v>
      </c>
    </row>
    <row r="801" spans="1:6" x14ac:dyDescent="0.25">
      <c r="A801" t="str">
        <f t="shared" ref="A801:A819" si="173">A800</f>
        <v>Hari Khalsa</v>
      </c>
      <c r="B801" t="s">
        <v>244</v>
      </c>
      <c r="E801">
        <v>156</v>
      </c>
      <c r="F801">
        <f t="shared" si="170"/>
        <v>0</v>
      </c>
    </row>
    <row r="802" spans="1:6" x14ac:dyDescent="0.25">
      <c r="A802" t="str">
        <f t="shared" si="173"/>
        <v>Hari Khalsa</v>
      </c>
      <c r="E802">
        <f t="shared" ref="E802:E805" si="174">E801</f>
        <v>156</v>
      </c>
      <c r="F802">
        <f t="shared" si="170"/>
        <v>0</v>
      </c>
    </row>
    <row r="803" spans="1:6" x14ac:dyDescent="0.25">
      <c r="A803" t="str">
        <f t="shared" si="173"/>
        <v>Hari Khalsa</v>
      </c>
      <c r="C803">
        <v>0.436</v>
      </c>
      <c r="D803" t="s">
        <v>23</v>
      </c>
      <c r="E803">
        <f t="shared" si="174"/>
        <v>156</v>
      </c>
      <c r="F803">
        <f t="shared" si="170"/>
        <v>68.016000000000005</v>
      </c>
    </row>
    <row r="804" spans="1:6" x14ac:dyDescent="0.25">
      <c r="A804" t="str">
        <f t="shared" si="173"/>
        <v>Hari Khalsa</v>
      </c>
      <c r="C804">
        <v>0.56299999999999994</v>
      </c>
      <c r="D804" t="s">
        <v>57</v>
      </c>
      <c r="E804">
        <f t="shared" si="174"/>
        <v>156</v>
      </c>
      <c r="F804">
        <f t="shared" si="170"/>
        <v>87.827999999999989</v>
      </c>
    </row>
    <row r="805" spans="1:6" x14ac:dyDescent="0.25">
      <c r="A805" t="str">
        <f t="shared" si="173"/>
        <v>Hari Khalsa</v>
      </c>
      <c r="E805">
        <f t="shared" si="174"/>
        <v>156</v>
      </c>
      <c r="F805">
        <f t="shared" si="170"/>
        <v>0</v>
      </c>
    </row>
    <row r="806" spans="1:6" x14ac:dyDescent="0.25">
      <c r="A806" t="str">
        <f t="shared" si="173"/>
        <v>Hari Khalsa</v>
      </c>
      <c r="B806" t="s">
        <v>245</v>
      </c>
      <c r="E806">
        <v>693</v>
      </c>
      <c r="F806">
        <f t="shared" si="170"/>
        <v>0</v>
      </c>
    </row>
    <row r="807" spans="1:6" x14ac:dyDescent="0.25">
      <c r="A807" t="str">
        <f t="shared" si="173"/>
        <v>Hari Khalsa</v>
      </c>
      <c r="E807">
        <f t="shared" ref="E807:E820" si="175">E806</f>
        <v>693</v>
      </c>
      <c r="F807">
        <f t="shared" si="170"/>
        <v>0</v>
      </c>
    </row>
    <row r="808" spans="1:6" x14ac:dyDescent="0.25">
      <c r="A808" t="str">
        <f t="shared" si="173"/>
        <v>Hari Khalsa</v>
      </c>
      <c r="C808">
        <v>1E-3</v>
      </c>
      <c r="D808" t="s">
        <v>104</v>
      </c>
      <c r="E808">
        <f t="shared" si="175"/>
        <v>693</v>
      </c>
      <c r="F808">
        <f t="shared" si="170"/>
        <v>0.69300000000000006</v>
      </c>
    </row>
    <row r="809" spans="1:6" x14ac:dyDescent="0.25">
      <c r="A809" t="str">
        <f t="shared" si="173"/>
        <v>Hari Khalsa</v>
      </c>
      <c r="C809">
        <v>4.0000000000000001E-3</v>
      </c>
      <c r="D809" t="s">
        <v>124</v>
      </c>
      <c r="E809">
        <f t="shared" si="175"/>
        <v>693</v>
      </c>
      <c r="F809">
        <f t="shared" si="170"/>
        <v>2.7720000000000002</v>
      </c>
    </row>
    <row r="810" spans="1:6" x14ac:dyDescent="0.25">
      <c r="A810" t="str">
        <f t="shared" si="173"/>
        <v>Hari Khalsa</v>
      </c>
      <c r="C810">
        <v>4.0000000000000001E-3</v>
      </c>
      <c r="D810" t="s">
        <v>120</v>
      </c>
      <c r="E810">
        <f t="shared" si="175"/>
        <v>693</v>
      </c>
      <c r="F810">
        <f t="shared" si="170"/>
        <v>2.7720000000000002</v>
      </c>
    </row>
    <row r="811" spans="1:6" x14ac:dyDescent="0.25">
      <c r="A811" t="str">
        <f t="shared" si="173"/>
        <v>Hari Khalsa</v>
      </c>
      <c r="C811">
        <v>5.3999999999999999E-2</v>
      </c>
      <c r="D811" t="s">
        <v>162</v>
      </c>
      <c r="E811">
        <f t="shared" si="175"/>
        <v>693</v>
      </c>
      <c r="F811">
        <f t="shared" si="170"/>
        <v>37.421999999999997</v>
      </c>
    </row>
    <row r="812" spans="1:6" x14ac:dyDescent="0.25">
      <c r="A812" t="str">
        <f t="shared" si="173"/>
        <v>Hari Khalsa</v>
      </c>
      <c r="C812">
        <v>1.2E-2</v>
      </c>
      <c r="D812" t="s">
        <v>216</v>
      </c>
      <c r="E812">
        <f t="shared" si="175"/>
        <v>693</v>
      </c>
      <c r="F812">
        <f t="shared" si="170"/>
        <v>8.3160000000000007</v>
      </c>
    </row>
    <row r="813" spans="1:6" x14ac:dyDescent="0.25">
      <c r="A813" t="str">
        <f t="shared" si="173"/>
        <v>Hari Khalsa</v>
      </c>
      <c r="C813">
        <v>1.9E-2</v>
      </c>
      <c r="D813" t="s">
        <v>23</v>
      </c>
      <c r="E813">
        <f t="shared" si="175"/>
        <v>693</v>
      </c>
      <c r="F813">
        <f t="shared" si="170"/>
        <v>13.167</v>
      </c>
    </row>
    <row r="814" spans="1:6" x14ac:dyDescent="0.25">
      <c r="A814" t="str">
        <f t="shared" si="173"/>
        <v>Hari Khalsa</v>
      </c>
      <c r="C814">
        <v>0.19600000000000001</v>
      </c>
      <c r="D814" t="s">
        <v>75</v>
      </c>
      <c r="E814">
        <f t="shared" si="175"/>
        <v>693</v>
      </c>
      <c r="F814">
        <f t="shared" si="170"/>
        <v>135.828</v>
      </c>
    </row>
    <row r="815" spans="1:6" x14ac:dyDescent="0.25">
      <c r="A815" t="str">
        <f t="shared" si="173"/>
        <v>Hari Khalsa</v>
      </c>
      <c r="C815">
        <v>1E-3</v>
      </c>
      <c r="D815" t="s">
        <v>64</v>
      </c>
      <c r="E815">
        <f t="shared" si="175"/>
        <v>693</v>
      </c>
      <c r="F815">
        <f t="shared" si="170"/>
        <v>0.69300000000000006</v>
      </c>
    </row>
    <row r="816" spans="1:6" x14ac:dyDescent="0.25">
      <c r="A816" t="str">
        <f t="shared" si="173"/>
        <v>Hari Khalsa</v>
      </c>
      <c r="C816">
        <v>0.441</v>
      </c>
      <c r="D816" t="s">
        <v>112</v>
      </c>
      <c r="E816">
        <f t="shared" si="175"/>
        <v>693</v>
      </c>
      <c r="F816">
        <f t="shared" si="170"/>
        <v>305.613</v>
      </c>
    </row>
    <row r="817" spans="1:6" x14ac:dyDescent="0.25">
      <c r="A817" t="str">
        <f t="shared" si="173"/>
        <v>Hari Khalsa</v>
      </c>
      <c r="C817">
        <v>0.14199999999999999</v>
      </c>
      <c r="D817" t="s">
        <v>57</v>
      </c>
      <c r="E817">
        <f t="shared" si="175"/>
        <v>693</v>
      </c>
      <c r="F817">
        <f t="shared" si="170"/>
        <v>98.405999999999992</v>
      </c>
    </row>
    <row r="818" spans="1:6" x14ac:dyDescent="0.25">
      <c r="A818" t="str">
        <f t="shared" si="173"/>
        <v>Hari Khalsa</v>
      </c>
      <c r="C818">
        <v>0.10100000000000001</v>
      </c>
      <c r="D818" t="s">
        <v>58</v>
      </c>
      <c r="E818">
        <f t="shared" si="175"/>
        <v>693</v>
      </c>
      <c r="F818">
        <f t="shared" si="170"/>
        <v>69.993000000000009</v>
      </c>
    </row>
    <row r="819" spans="1:6" x14ac:dyDescent="0.25">
      <c r="A819" t="str">
        <f t="shared" si="173"/>
        <v>Hari Khalsa</v>
      </c>
      <c r="C819">
        <v>1.9E-2</v>
      </c>
      <c r="D819" t="s">
        <v>49</v>
      </c>
      <c r="E819">
        <f t="shared" si="175"/>
        <v>693</v>
      </c>
      <c r="F819">
        <f t="shared" si="170"/>
        <v>13.167</v>
      </c>
    </row>
    <row r="820" spans="1:6" x14ac:dyDescent="0.25">
      <c r="A820" t="s">
        <v>459</v>
      </c>
      <c r="E820">
        <f t="shared" si="175"/>
        <v>693</v>
      </c>
      <c r="F820">
        <f t="shared" si="170"/>
        <v>0</v>
      </c>
    </row>
    <row r="821" spans="1:6" x14ac:dyDescent="0.25">
      <c r="A821" t="str">
        <f t="shared" ref="A821:A859" si="176">A820</f>
        <v>Ian Whalen</v>
      </c>
      <c r="B821" t="s">
        <v>248</v>
      </c>
      <c r="E821">
        <v>1</v>
      </c>
      <c r="F821">
        <f t="shared" si="170"/>
        <v>0</v>
      </c>
    </row>
    <row r="822" spans="1:6" x14ac:dyDescent="0.25">
      <c r="A822" t="str">
        <f t="shared" si="176"/>
        <v>Ian Whalen</v>
      </c>
      <c r="E822">
        <f t="shared" ref="E822:E824" si="177">E821</f>
        <v>1</v>
      </c>
      <c r="F822">
        <f t="shared" si="170"/>
        <v>0</v>
      </c>
    </row>
    <row r="823" spans="1:6" x14ac:dyDescent="0.25">
      <c r="A823" t="str">
        <f t="shared" si="176"/>
        <v>Ian Whalen</v>
      </c>
      <c r="C823">
        <v>1</v>
      </c>
      <c r="D823" t="s">
        <v>38</v>
      </c>
      <c r="E823">
        <f t="shared" si="177"/>
        <v>1</v>
      </c>
      <c r="F823">
        <f t="shared" si="170"/>
        <v>1</v>
      </c>
    </row>
    <row r="824" spans="1:6" x14ac:dyDescent="0.25">
      <c r="A824" t="str">
        <f t="shared" si="176"/>
        <v>Ian Whalen</v>
      </c>
      <c r="E824">
        <f t="shared" si="177"/>
        <v>1</v>
      </c>
      <c r="F824">
        <f t="shared" si="170"/>
        <v>0</v>
      </c>
    </row>
    <row r="825" spans="1:6" x14ac:dyDescent="0.25">
      <c r="A825" t="str">
        <f t="shared" si="176"/>
        <v>Ian Whalen</v>
      </c>
      <c r="B825" t="s">
        <v>249</v>
      </c>
      <c r="E825">
        <v>12550</v>
      </c>
      <c r="F825">
        <f t="shared" si="170"/>
        <v>0</v>
      </c>
    </row>
    <row r="826" spans="1:6" x14ac:dyDescent="0.25">
      <c r="A826" t="str">
        <f t="shared" si="176"/>
        <v>Ian Whalen</v>
      </c>
      <c r="E826">
        <f t="shared" ref="E826:E856" si="178">E825</f>
        <v>12550</v>
      </c>
      <c r="F826">
        <f t="shared" si="170"/>
        <v>0</v>
      </c>
    </row>
    <row r="827" spans="1:6" x14ac:dyDescent="0.25">
      <c r="A827" t="str">
        <f t="shared" si="176"/>
        <v>Ian Whalen</v>
      </c>
      <c r="C827">
        <v>8.3000000000000004E-2</v>
      </c>
      <c r="D827" t="s">
        <v>62</v>
      </c>
      <c r="E827">
        <f t="shared" si="178"/>
        <v>12550</v>
      </c>
      <c r="F827">
        <f t="shared" si="170"/>
        <v>1041.6500000000001</v>
      </c>
    </row>
    <row r="828" spans="1:6" x14ac:dyDescent="0.25">
      <c r="A828" t="str">
        <f t="shared" si="176"/>
        <v>Ian Whalen</v>
      </c>
      <c r="C828">
        <v>3.3000000000000002E-2</v>
      </c>
      <c r="D828" t="s">
        <v>250</v>
      </c>
      <c r="E828">
        <f t="shared" si="178"/>
        <v>12550</v>
      </c>
      <c r="F828">
        <f t="shared" si="170"/>
        <v>414.15000000000003</v>
      </c>
    </row>
    <row r="829" spans="1:6" x14ac:dyDescent="0.25">
      <c r="A829" t="str">
        <f t="shared" si="176"/>
        <v>Ian Whalen</v>
      </c>
      <c r="C829">
        <v>1.6E-2</v>
      </c>
      <c r="D829" t="s">
        <v>251</v>
      </c>
      <c r="E829">
        <f t="shared" si="178"/>
        <v>12550</v>
      </c>
      <c r="F829">
        <f t="shared" si="170"/>
        <v>200.8</v>
      </c>
    </row>
    <row r="830" spans="1:6" x14ac:dyDescent="0.25">
      <c r="A830" t="str">
        <f t="shared" si="176"/>
        <v>Ian Whalen</v>
      </c>
      <c r="C830">
        <v>0.05</v>
      </c>
      <c r="D830" t="s">
        <v>46</v>
      </c>
      <c r="E830">
        <f t="shared" si="178"/>
        <v>12550</v>
      </c>
      <c r="F830">
        <f t="shared" si="170"/>
        <v>627.5</v>
      </c>
    </row>
    <row r="831" spans="1:6" x14ac:dyDescent="0.25">
      <c r="A831" t="str">
        <f t="shared" si="176"/>
        <v>Ian Whalen</v>
      </c>
      <c r="C831">
        <v>2E-3</v>
      </c>
      <c r="D831" t="s">
        <v>252</v>
      </c>
      <c r="E831">
        <f t="shared" si="178"/>
        <v>12550</v>
      </c>
      <c r="F831">
        <f t="shared" si="170"/>
        <v>25.1</v>
      </c>
    </row>
    <row r="832" spans="1:6" x14ac:dyDescent="0.25">
      <c r="A832" t="str">
        <f t="shared" si="176"/>
        <v>Ian Whalen</v>
      </c>
      <c r="C832">
        <v>8.1000000000000003E-2</v>
      </c>
      <c r="D832" t="s">
        <v>43</v>
      </c>
      <c r="E832">
        <f t="shared" si="178"/>
        <v>12550</v>
      </c>
      <c r="F832">
        <f t="shared" si="170"/>
        <v>1016.5500000000001</v>
      </c>
    </row>
    <row r="833" spans="1:6" x14ac:dyDescent="0.25">
      <c r="A833" t="str">
        <f t="shared" si="176"/>
        <v>Ian Whalen</v>
      </c>
      <c r="C833">
        <v>5.7000000000000002E-2</v>
      </c>
      <c r="D833" t="s">
        <v>22</v>
      </c>
      <c r="E833">
        <f t="shared" si="178"/>
        <v>12550</v>
      </c>
      <c r="F833">
        <f t="shared" si="170"/>
        <v>715.35</v>
      </c>
    </row>
    <row r="834" spans="1:6" x14ac:dyDescent="0.25">
      <c r="A834" t="str">
        <f t="shared" si="176"/>
        <v>Ian Whalen</v>
      </c>
      <c r="C834">
        <v>4.0000000000000001E-3</v>
      </c>
      <c r="D834" t="s">
        <v>23</v>
      </c>
      <c r="E834">
        <f t="shared" si="178"/>
        <v>12550</v>
      </c>
      <c r="F834">
        <f t="shared" si="170"/>
        <v>50.2</v>
      </c>
    </row>
    <row r="835" spans="1:6" x14ac:dyDescent="0.25">
      <c r="A835" t="str">
        <f t="shared" si="176"/>
        <v>Ian Whalen</v>
      </c>
      <c r="C835">
        <v>7.0000000000000001E-3</v>
      </c>
      <c r="D835" t="s">
        <v>75</v>
      </c>
      <c r="E835">
        <f t="shared" si="178"/>
        <v>12550</v>
      </c>
      <c r="F835">
        <f t="shared" ref="F835:F898" si="179">E835*C835</f>
        <v>87.850000000000009</v>
      </c>
    </row>
    <row r="836" spans="1:6" x14ac:dyDescent="0.25">
      <c r="A836" t="str">
        <f t="shared" si="176"/>
        <v>Ian Whalen</v>
      </c>
      <c r="C836">
        <v>4.0000000000000001E-3</v>
      </c>
      <c r="D836" t="s">
        <v>112</v>
      </c>
      <c r="E836">
        <f t="shared" si="178"/>
        <v>12550</v>
      </c>
      <c r="F836">
        <f t="shared" si="179"/>
        <v>50.2</v>
      </c>
    </row>
    <row r="837" spans="1:6" x14ac:dyDescent="0.25">
      <c r="A837" t="str">
        <f t="shared" si="176"/>
        <v>Ian Whalen</v>
      </c>
      <c r="C837">
        <v>7.0000000000000001E-3</v>
      </c>
      <c r="D837" t="s">
        <v>48</v>
      </c>
      <c r="E837">
        <f t="shared" si="178"/>
        <v>12550</v>
      </c>
      <c r="F837">
        <f t="shared" si="179"/>
        <v>87.850000000000009</v>
      </c>
    </row>
    <row r="838" spans="1:6" x14ac:dyDescent="0.25">
      <c r="A838" t="str">
        <f t="shared" si="176"/>
        <v>Ian Whalen</v>
      </c>
      <c r="C838">
        <v>2E-3</v>
      </c>
      <c r="D838" t="s">
        <v>66</v>
      </c>
      <c r="E838">
        <f t="shared" si="178"/>
        <v>12550</v>
      </c>
      <c r="F838">
        <f t="shared" si="179"/>
        <v>25.1</v>
      </c>
    </row>
    <row r="839" spans="1:6" x14ac:dyDescent="0.25">
      <c r="A839" t="str">
        <f t="shared" si="176"/>
        <v>Ian Whalen</v>
      </c>
      <c r="C839">
        <v>0.04</v>
      </c>
      <c r="D839" t="s">
        <v>57</v>
      </c>
      <c r="E839">
        <f t="shared" si="178"/>
        <v>12550</v>
      </c>
      <c r="F839">
        <f t="shared" si="179"/>
        <v>502</v>
      </c>
    </row>
    <row r="840" spans="1:6" x14ac:dyDescent="0.25">
      <c r="A840" t="str">
        <f t="shared" si="176"/>
        <v>Ian Whalen</v>
      </c>
      <c r="C840">
        <v>1.9E-2</v>
      </c>
      <c r="D840" t="s">
        <v>67</v>
      </c>
      <c r="E840">
        <f t="shared" si="178"/>
        <v>12550</v>
      </c>
      <c r="F840">
        <f t="shared" si="179"/>
        <v>238.45</v>
      </c>
    </row>
    <row r="841" spans="1:6" x14ac:dyDescent="0.25">
      <c r="A841" t="str">
        <f t="shared" si="176"/>
        <v>Ian Whalen</v>
      </c>
      <c r="C841">
        <v>2E-3</v>
      </c>
      <c r="D841" t="s">
        <v>253</v>
      </c>
      <c r="E841">
        <f t="shared" si="178"/>
        <v>12550</v>
      </c>
      <c r="F841">
        <f t="shared" si="179"/>
        <v>25.1</v>
      </c>
    </row>
    <row r="842" spans="1:6" x14ac:dyDescent="0.25">
      <c r="A842" t="str">
        <f t="shared" si="176"/>
        <v>Ian Whalen</v>
      </c>
      <c r="C842">
        <v>7.0000000000000001E-3</v>
      </c>
      <c r="D842" t="s">
        <v>58</v>
      </c>
      <c r="E842">
        <f t="shared" si="178"/>
        <v>12550</v>
      </c>
      <c r="F842">
        <f t="shared" si="179"/>
        <v>87.850000000000009</v>
      </c>
    </row>
    <row r="843" spans="1:6" x14ac:dyDescent="0.25">
      <c r="A843" t="str">
        <f t="shared" si="176"/>
        <v>Ian Whalen</v>
      </c>
      <c r="C843">
        <v>7.9000000000000001E-2</v>
      </c>
      <c r="D843" t="s">
        <v>254</v>
      </c>
      <c r="E843">
        <f t="shared" si="178"/>
        <v>12550</v>
      </c>
      <c r="F843">
        <f t="shared" si="179"/>
        <v>991.45</v>
      </c>
    </row>
    <row r="844" spans="1:6" x14ac:dyDescent="0.25">
      <c r="A844" t="str">
        <f t="shared" si="176"/>
        <v>Ian Whalen</v>
      </c>
      <c r="C844">
        <v>7.0999999999999994E-2</v>
      </c>
      <c r="D844" t="s">
        <v>35</v>
      </c>
      <c r="E844">
        <f t="shared" si="178"/>
        <v>12550</v>
      </c>
      <c r="F844">
        <f t="shared" si="179"/>
        <v>891.05</v>
      </c>
    </row>
    <row r="845" spans="1:6" x14ac:dyDescent="0.25">
      <c r="A845" t="str">
        <f t="shared" si="176"/>
        <v>Ian Whalen</v>
      </c>
      <c r="C845">
        <v>1.4E-2</v>
      </c>
      <c r="D845" t="s">
        <v>49</v>
      </c>
      <c r="E845">
        <f t="shared" si="178"/>
        <v>12550</v>
      </c>
      <c r="F845">
        <f t="shared" si="179"/>
        <v>175.70000000000002</v>
      </c>
    </row>
    <row r="846" spans="1:6" x14ac:dyDescent="0.25">
      <c r="A846" t="str">
        <f t="shared" si="176"/>
        <v>Ian Whalen</v>
      </c>
      <c r="C846">
        <v>2.8000000000000001E-2</v>
      </c>
      <c r="D846" t="s">
        <v>24</v>
      </c>
      <c r="E846">
        <f t="shared" si="178"/>
        <v>12550</v>
      </c>
      <c r="F846">
        <f t="shared" si="179"/>
        <v>351.40000000000003</v>
      </c>
    </row>
    <row r="847" spans="1:6" x14ac:dyDescent="0.25">
      <c r="A847" t="str">
        <f t="shared" si="176"/>
        <v>Ian Whalen</v>
      </c>
      <c r="C847">
        <v>2.3E-2</v>
      </c>
      <c r="D847" t="s">
        <v>25</v>
      </c>
      <c r="E847">
        <f t="shared" si="178"/>
        <v>12550</v>
      </c>
      <c r="F847">
        <f t="shared" si="179"/>
        <v>288.64999999999998</v>
      </c>
    </row>
    <row r="848" spans="1:6" x14ac:dyDescent="0.25">
      <c r="A848" t="str">
        <f t="shared" si="176"/>
        <v>Ian Whalen</v>
      </c>
      <c r="C848">
        <v>4.0000000000000001E-3</v>
      </c>
      <c r="D848" t="s">
        <v>59</v>
      </c>
      <c r="E848">
        <f t="shared" si="178"/>
        <v>12550</v>
      </c>
      <c r="F848">
        <f t="shared" si="179"/>
        <v>50.2</v>
      </c>
    </row>
    <row r="849" spans="1:6" x14ac:dyDescent="0.25">
      <c r="A849" t="str">
        <f t="shared" si="176"/>
        <v>Ian Whalen</v>
      </c>
      <c r="C849">
        <v>2E-3</v>
      </c>
      <c r="D849" t="s">
        <v>68</v>
      </c>
      <c r="E849">
        <f t="shared" si="178"/>
        <v>12550</v>
      </c>
      <c r="F849">
        <f t="shared" si="179"/>
        <v>25.1</v>
      </c>
    </row>
    <row r="850" spans="1:6" x14ac:dyDescent="0.25">
      <c r="A850" t="str">
        <f t="shared" si="176"/>
        <v>Ian Whalen</v>
      </c>
      <c r="C850">
        <v>2.8000000000000001E-2</v>
      </c>
      <c r="D850" t="s">
        <v>69</v>
      </c>
      <c r="E850">
        <f t="shared" si="178"/>
        <v>12550</v>
      </c>
      <c r="F850">
        <f t="shared" si="179"/>
        <v>351.40000000000003</v>
      </c>
    </row>
    <row r="851" spans="1:6" x14ac:dyDescent="0.25">
      <c r="A851" t="str">
        <f t="shared" si="176"/>
        <v>Ian Whalen</v>
      </c>
      <c r="C851">
        <v>8.9999999999999993E-3</v>
      </c>
      <c r="D851" t="s">
        <v>255</v>
      </c>
      <c r="E851">
        <f t="shared" si="178"/>
        <v>12550</v>
      </c>
      <c r="F851">
        <f t="shared" si="179"/>
        <v>112.94999999999999</v>
      </c>
    </row>
    <row r="852" spans="1:6" x14ac:dyDescent="0.25">
      <c r="A852" t="str">
        <f t="shared" si="176"/>
        <v>Ian Whalen</v>
      </c>
      <c r="C852">
        <v>5.1999999999999998E-2</v>
      </c>
      <c r="D852" t="s">
        <v>40</v>
      </c>
      <c r="E852">
        <f t="shared" si="178"/>
        <v>12550</v>
      </c>
      <c r="F852">
        <f t="shared" si="179"/>
        <v>652.6</v>
      </c>
    </row>
    <row r="853" spans="1:6" x14ac:dyDescent="0.25">
      <c r="A853" t="str">
        <f t="shared" si="176"/>
        <v>Ian Whalen</v>
      </c>
      <c r="C853">
        <v>3.6999999999999998E-2</v>
      </c>
      <c r="D853" t="s">
        <v>256</v>
      </c>
      <c r="E853">
        <f t="shared" si="178"/>
        <v>12550</v>
      </c>
      <c r="F853">
        <f t="shared" si="179"/>
        <v>464.34999999999997</v>
      </c>
    </row>
    <row r="854" spans="1:6" x14ac:dyDescent="0.25">
      <c r="A854" t="str">
        <f t="shared" si="176"/>
        <v>Ian Whalen</v>
      </c>
      <c r="C854">
        <v>0.22</v>
      </c>
      <c r="D854" t="s">
        <v>38</v>
      </c>
      <c r="E854">
        <f t="shared" si="178"/>
        <v>12550</v>
      </c>
      <c r="F854">
        <f t="shared" si="179"/>
        <v>2761</v>
      </c>
    </row>
    <row r="855" spans="1:6" x14ac:dyDescent="0.25">
      <c r="A855" t="str">
        <f t="shared" si="176"/>
        <v>Ian Whalen</v>
      </c>
      <c r="C855">
        <v>4.0000000000000001E-3</v>
      </c>
      <c r="D855" t="s">
        <v>26</v>
      </c>
      <c r="E855">
        <f t="shared" si="178"/>
        <v>12550</v>
      </c>
      <c r="F855">
        <f t="shared" si="179"/>
        <v>50.2</v>
      </c>
    </row>
    <row r="856" spans="1:6" x14ac:dyDescent="0.25">
      <c r="A856" t="str">
        <f t="shared" si="176"/>
        <v>Ian Whalen</v>
      </c>
      <c r="E856">
        <f t="shared" si="178"/>
        <v>12550</v>
      </c>
      <c r="F856">
        <f t="shared" si="179"/>
        <v>0</v>
      </c>
    </row>
    <row r="857" spans="1:6" x14ac:dyDescent="0.25">
      <c r="A857" t="str">
        <f t="shared" si="176"/>
        <v>Ian Whalen</v>
      </c>
      <c r="B857" t="s">
        <v>257</v>
      </c>
      <c r="E857">
        <v>56</v>
      </c>
      <c r="F857">
        <f t="shared" si="179"/>
        <v>0</v>
      </c>
    </row>
    <row r="858" spans="1:6" x14ac:dyDescent="0.25">
      <c r="A858" t="str">
        <f t="shared" si="176"/>
        <v>Ian Whalen</v>
      </c>
      <c r="E858">
        <f t="shared" ref="E858:E860" si="180">E857</f>
        <v>56</v>
      </c>
      <c r="F858">
        <f t="shared" si="179"/>
        <v>0</v>
      </c>
    </row>
    <row r="859" spans="1:6" x14ac:dyDescent="0.25">
      <c r="A859" t="str">
        <f t="shared" si="176"/>
        <v>Ian Whalen</v>
      </c>
      <c r="C859">
        <v>1</v>
      </c>
      <c r="D859" t="s">
        <v>25</v>
      </c>
      <c r="E859">
        <f t="shared" si="180"/>
        <v>56</v>
      </c>
      <c r="F859">
        <f t="shared" si="179"/>
        <v>56</v>
      </c>
    </row>
    <row r="860" spans="1:6" x14ac:dyDescent="0.25">
      <c r="A860" t="s">
        <v>460</v>
      </c>
      <c r="E860">
        <f t="shared" si="180"/>
        <v>56</v>
      </c>
      <c r="F860">
        <f t="shared" si="179"/>
        <v>0</v>
      </c>
    </row>
    <row r="861" spans="1:6" x14ac:dyDescent="0.25">
      <c r="A861" t="str">
        <f t="shared" ref="A861:A863" si="181">A860</f>
        <v>James Wahlin</v>
      </c>
      <c r="B861" t="s">
        <v>260</v>
      </c>
      <c r="E861">
        <v>6</v>
      </c>
      <c r="F861">
        <f t="shared" si="179"/>
        <v>0</v>
      </c>
    </row>
    <row r="862" spans="1:6" x14ac:dyDescent="0.25">
      <c r="A862" t="str">
        <f t="shared" si="181"/>
        <v>James Wahlin</v>
      </c>
      <c r="E862">
        <f t="shared" ref="E862:E864" si="182">E861</f>
        <v>6</v>
      </c>
      <c r="F862">
        <f t="shared" si="179"/>
        <v>0</v>
      </c>
    </row>
    <row r="863" spans="1:6" x14ac:dyDescent="0.25">
      <c r="A863" t="str">
        <f t="shared" si="181"/>
        <v>James Wahlin</v>
      </c>
      <c r="C863">
        <v>1</v>
      </c>
      <c r="D863" t="s">
        <v>57</v>
      </c>
      <c r="E863">
        <f t="shared" si="182"/>
        <v>6</v>
      </c>
      <c r="F863">
        <f t="shared" si="179"/>
        <v>6</v>
      </c>
    </row>
    <row r="864" spans="1:6" x14ac:dyDescent="0.25">
      <c r="A864" t="s">
        <v>461</v>
      </c>
      <c r="E864">
        <f t="shared" si="182"/>
        <v>6</v>
      </c>
      <c r="F864">
        <f t="shared" si="179"/>
        <v>0</v>
      </c>
    </row>
    <row r="865" spans="1:6" x14ac:dyDescent="0.25">
      <c r="A865" t="str">
        <f t="shared" ref="A865:A903" si="183">A864</f>
        <v>Jason Rassi</v>
      </c>
      <c r="B865" t="s">
        <v>263</v>
      </c>
      <c r="E865">
        <v>54</v>
      </c>
      <c r="F865">
        <f t="shared" si="179"/>
        <v>0</v>
      </c>
    </row>
    <row r="866" spans="1:6" x14ac:dyDescent="0.25">
      <c r="A866" t="str">
        <f t="shared" si="183"/>
        <v>Jason Rassi</v>
      </c>
      <c r="E866">
        <f t="shared" ref="E866:E869" si="184">E865</f>
        <v>54</v>
      </c>
      <c r="F866">
        <f t="shared" si="179"/>
        <v>0</v>
      </c>
    </row>
    <row r="867" spans="1:6" x14ac:dyDescent="0.25">
      <c r="A867" t="str">
        <f t="shared" si="183"/>
        <v>Jason Rassi</v>
      </c>
      <c r="C867">
        <v>0.95</v>
      </c>
      <c r="D867" t="s">
        <v>104</v>
      </c>
      <c r="E867">
        <f t="shared" si="184"/>
        <v>54</v>
      </c>
      <c r="F867">
        <f t="shared" si="179"/>
        <v>51.3</v>
      </c>
    </row>
    <row r="868" spans="1:6" x14ac:dyDescent="0.25">
      <c r="A868" t="str">
        <f t="shared" si="183"/>
        <v>Jason Rassi</v>
      </c>
      <c r="C868">
        <v>4.9000000000000002E-2</v>
      </c>
      <c r="D868" t="s">
        <v>23</v>
      </c>
      <c r="E868">
        <f t="shared" si="184"/>
        <v>54</v>
      </c>
      <c r="F868">
        <f t="shared" si="179"/>
        <v>2.6459999999999999</v>
      </c>
    </row>
    <row r="869" spans="1:6" x14ac:dyDescent="0.25">
      <c r="A869" t="str">
        <f t="shared" si="183"/>
        <v>Jason Rassi</v>
      </c>
      <c r="E869">
        <f t="shared" si="184"/>
        <v>54</v>
      </c>
      <c r="F869">
        <f t="shared" si="179"/>
        <v>0</v>
      </c>
    </row>
    <row r="870" spans="1:6" x14ac:dyDescent="0.25">
      <c r="A870" t="str">
        <f t="shared" si="183"/>
        <v>Jason Rassi</v>
      </c>
      <c r="B870" t="s">
        <v>264</v>
      </c>
      <c r="E870">
        <v>21</v>
      </c>
      <c r="F870">
        <f t="shared" si="179"/>
        <v>0</v>
      </c>
    </row>
    <row r="871" spans="1:6" x14ac:dyDescent="0.25">
      <c r="A871" t="str">
        <f t="shared" si="183"/>
        <v>Jason Rassi</v>
      </c>
      <c r="E871">
        <f t="shared" ref="E871:E873" si="185">E870</f>
        <v>21</v>
      </c>
      <c r="F871">
        <f t="shared" si="179"/>
        <v>0</v>
      </c>
    </row>
    <row r="872" spans="1:6" x14ac:dyDescent="0.25">
      <c r="A872" t="str">
        <f t="shared" si="183"/>
        <v>Jason Rassi</v>
      </c>
      <c r="C872">
        <v>1</v>
      </c>
      <c r="D872" t="s">
        <v>23</v>
      </c>
      <c r="E872">
        <f t="shared" si="185"/>
        <v>21</v>
      </c>
      <c r="F872">
        <f t="shared" si="179"/>
        <v>21</v>
      </c>
    </row>
    <row r="873" spans="1:6" x14ac:dyDescent="0.25">
      <c r="A873" t="str">
        <f t="shared" si="183"/>
        <v>Jason Rassi</v>
      </c>
      <c r="E873">
        <f t="shared" si="185"/>
        <v>21</v>
      </c>
      <c r="F873">
        <f t="shared" si="179"/>
        <v>0</v>
      </c>
    </row>
    <row r="874" spans="1:6" x14ac:dyDescent="0.25">
      <c r="A874" t="str">
        <f t="shared" si="183"/>
        <v>Jason Rassi</v>
      </c>
      <c r="B874" t="s">
        <v>265</v>
      </c>
      <c r="E874">
        <v>1</v>
      </c>
      <c r="F874">
        <f t="shared" si="179"/>
        <v>0</v>
      </c>
    </row>
    <row r="875" spans="1:6" x14ac:dyDescent="0.25">
      <c r="A875" t="str">
        <f t="shared" si="183"/>
        <v>Jason Rassi</v>
      </c>
      <c r="E875">
        <f t="shared" ref="E875:E877" si="186">E874</f>
        <v>1</v>
      </c>
      <c r="F875">
        <f t="shared" si="179"/>
        <v>0</v>
      </c>
    </row>
    <row r="876" spans="1:6" x14ac:dyDescent="0.25">
      <c r="A876" t="str">
        <f t="shared" si="183"/>
        <v>Jason Rassi</v>
      </c>
      <c r="C876">
        <v>1</v>
      </c>
      <c r="D876" t="s">
        <v>23</v>
      </c>
      <c r="E876">
        <f t="shared" si="186"/>
        <v>1</v>
      </c>
      <c r="F876">
        <f t="shared" si="179"/>
        <v>1</v>
      </c>
    </row>
    <row r="877" spans="1:6" x14ac:dyDescent="0.25">
      <c r="A877" t="str">
        <f t="shared" si="183"/>
        <v>Jason Rassi</v>
      </c>
      <c r="E877">
        <f t="shared" si="186"/>
        <v>1</v>
      </c>
      <c r="F877">
        <f t="shared" si="179"/>
        <v>0</v>
      </c>
    </row>
    <row r="878" spans="1:6" x14ac:dyDescent="0.25">
      <c r="A878" t="str">
        <f t="shared" si="183"/>
        <v>Jason Rassi</v>
      </c>
      <c r="B878" t="s">
        <v>266</v>
      </c>
      <c r="E878">
        <v>44</v>
      </c>
      <c r="F878">
        <f t="shared" si="179"/>
        <v>0</v>
      </c>
    </row>
    <row r="879" spans="1:6" x14ac:dyDescent="0.25">
      <c r="A879" t="str">
        <f t="shared" si="183"/>
        <v>Jason Rassi</v>
      </c>
      <c r="E879">
        <f t="shared" ref="E879:E881" si="187">E878</f>
        <v>44</v>
      </c>
      <c r="F879">
        <f t="shared" si="179"/>
        <v>0</v>
      </c>
    </row>
    <row r="880" spans="1:6" x14ac:dyDescent="0.25">
      <c r="A880" t="str">
        <f t="shared" si="183"/>
        <v>Jason Rassi</v>
      </c>
      <c r="C880">
        <v>1</v>
      </c>
      <c r="D880" t="s">
        <v>162</v>
      </c>
      <c r="E880">
        <f t="shared" si="187"/>
        <v>44</v>
      </c>
      <c r="F880">
        <f t="shared" si="179"/>
        <v>44</v>
      </c>
    </row>
    <row r="881" spans="1:6" x14ac:dyDescent="0.25">
      <c r="A881" t="str">
        <f t="shared" si="183"/>
        <v>Jason Rassi</v>
      </c>
      <c r="E881">
        <f t="shared" si="187"/>
        <v>44</v>
      </c>
      <c r="F881">
        <f t="shared" si="179"/>
        <v>0</v>
      </c>
    </row>
    <row r="882" spans="1:6" x14ac:dyDescent="0.25">
      <c r="A882" t="str">
        <f t="shared" si="183"/>
        <v>Jason Rassi</v>
      </c>
      <c r="B882" t="s">
        <v>267</v>
      </c>
      <c r="E882">
        <v>473</v>
      </c>
      <c r="F882">
        <f t="shared" si="179"/>
        <v>0</v>
      </c>
    </row>
    <row r="883" spans="1:6" x14ac:dyDescent="0.25">
      <c r="A883" t="str">
        <f t="shared" si="183"/>
        <v>Jason Rassi</v>
      </c>
      <c r="E883">
        <f t="shared" ref="E883:E888" si="188">E882</f>
        <v>473</v>
      </c>
      <c r="F883">
        <f t="shared" si="179"/>
        <v>0</v>
      </c>
    </row>
    <row r="884" spans="1:6" x14ac:dyDescent="0.25">
      <c r="A884" t="str">
        <f t="shared" si="183"/>
        <v>Jason Rassi</v>
      </c>
      <c r="C884">
        <v>0.90900000000000003</v>
      </c>
      <c r="D884" t="s">
        <v>162</v>
      </c>
      <c r="E884">
        <f t="shared" si="188"/>
        <v>473</v>
      </c>
      <c r="F884">
        <f t="shared" si="179"/>
        <v>429.95699999999999</v>
      </c>
    </row>
    <row r="885" spans="1:6" x14ac:dyDescent="0.25">
      <c r="A885" t="str">
        <f t="shared" si="183"/>
        <v>Jason Rassi</v>
      </c>
      <c r="C885">
        <v>4.1000000000000002E-2</v>
      </c>
      <c r="D885" t="s">
        <v>66</v>
      </c>
      <c r="E885">
        <f t="shared" si="188"/>
        <v>473</v>
      </c>
      <c r="F885">
        <f t="shared" si="179"/>
        <v>19.393000000000001</v>
      </c>
    </row>
    <row r="886" spans="1:6" x14ac:dyDescent="0.25">
      <c r="A886" t="str">
        <f t="shared" si="183"/>
        <v>Jason Rassi</v>
      </c>
      <c r="C886">
        <v>4.2000000000000003E-2</v>
      </c>
      <c r="D886" t="s">
        <v>58</v>
      </c>
      <c r="E886">
        <f t="shared" si="188"/>
        <v>473</v>
      </c>
      <c r="F886">
        <f t="shared" si="179"/>
        <v>19.866</v>
      </c>
    </row>
    <row r="887" spans="1:6" x14ac:dyDescent="0.25">
      <c r="A887" t="str">
        <f t="shared" si="183"/>
        <v>Jason Rassi</v>
      </c>
      <c r="C887">
        <v>5.0000000000000001E-3</v>
      </c>
      <c r="D887" t="s">
        <v>26</v>
      </c>
      <c r="E887">
        <f t="shared" si="188"/>
        <v>473</v>
      </c>
      <c r="F887">
        <f t="shared" si="179"/>
        <v>2.3650000000000002</v>
      </c>
    </row>
    <row r="888" spans="1:6" x14ac:dyDescent="0.25">
      <c r="A888" t="str">
        <f t="shared" si="183"/>
        <v>Jason Rassi</v>
      </c>
      <c r="E888">
        <f t="shared" si="188"/>
        <v>473</v>
      </c>
      <c r="F888">
        <f t="shared" si="179"/>
        <v>0</v>
      </c>
    </row>
    <row r="889" spans="1:6" x14ac:dyDescent="0.25">
      <c r="A889" t="str">
        <f t="shared" si="183"/>
        <v>Jason Rassi</v>
      </c>
      <c r="B889" t="s">
        <v>268</v>
      </c>
      <c r="E889">
        <v>10</v>
      </c>
      <c r="F889">
        <f t="shared" si="179"/>
        <v>0</v>
      </c>
    </row>
    <row r="890" spans="1:6" x14ac:dyDescent="0.25">
      <c r="A890" t="str">
        <f t="shared" si="183"/>
        <v>Jason Rassi</v>
      </c>
      <c r="E890">
        <f t="shared" ref="E890:E892" si="189">E889</f>
        <v>10</v>
      </c>
      <c r="F890">
        <f t="shared" si="179"/>
        <v>0</v>
      </c>
    </row>
    <row r="891" spans="1:6" x14ac:dyDescent="0.25">
      <c r="A891" t="str">
        <f t="shared" si="183"/>
        <v>Jason Rassi</v>
      </c>
      <c r="C891">
        <v>1</v>
      </c>
      <c r="D891" t="s">
        <v>57</v>
      </c>
      <c r="E891">
        <f t="shared" si="189"/>
        <v>10</v>
      </c>
      <c r="F891">
        <f t="shared" si="179"/>
        <v>10</v>
      </c>
    </row>
    <row r="892" spans="1:6" x14ac:dyDescent="0.25">
      <c r="A892" t="str">
        <f t="shared" si="183"/>
        <v>Jason Rassi</v>
      </c>
      <c r="E892">
        <f t="shared" si="189"/>
        <v>10</v>
      </c>
      <c r="F892">
        <f t="shared" si="179"/>
        <v>0</v>
      </c>
    </row>
    <row r="893" spans="1:6" x14ac:dyDescent="0.25">
      <c r="A893" t="str">
        <f t="shared" si="183"/>
        <v>Jason Rassi</v>
      </c>
      <c r="B893" t="s">
        <v>269</v>
      </c>
      <c r="E893">
        <v>11</v>
      </c>
      <c r="F893">
        <f t="shared" si="179"/>
        <v>0</v>
      </c>
    </row>
    <row r="894" spans="1:6" x14ac:dyDescent="0.25">
      <c r="A894" t="str">
        <f t="shared" si="183"/>
        <v>Jason Rassi</v>
      </c>
      <c r="E894">
        <f t="shared" ref="E894:E896" si="190">E893</f>
        <v>11</v>
      </c>
      <c r="F894">
        <f t="shared" si="179"/>
        <v>0</v>
      </c>
    </row>
    <row r="895" spans="1:6" x14ac:dyDescent="0.25">
      <c r="A895" t="str">
        <f t="shared" si="183"/>
        <v>Jason Rassi</v>
      </c>
      <c r="C895">
        <v>1</v>
      </c>
      <c r="D895" t="s">
        <v>57</v>
      </c>
      <c r="E895">
        <f t="shared" si="190"/>
        <v>11</v>
      </c>
      <c r="F895">
        <f t="shared" si="179"/>
        <v>11</v>
      </c>
    </row>
    <row r="896" spans="1:6" x14ac:dyDescent="0.25">
      <c r="A896" t="str">
        <f t="shared" si="183"/>
        <v>Jason Rassi</v>
      </c>
      <c r="E896">
        <f t="shared" si="190"/>
        <v>11</v>
      </c>
      <c r="F896">
        <f t="shared" si="179"/>
        <v>0</v>
      </c>
    </row>
    <row r="897" spans="1:6" x14ac:dyDescent="0.25">
      <c r="A897" t="str">
        <f t="shared" si="183"/>
        <v>Jason Rassi</v>
      </c>
      <c r="B897" t="s">
        <v>270</v>
      </c>
      <c r="E897">
        <v>31</v>
      </c>
      <c r="F897">
        <f t="shared" si="179"/>
        <v>0</v>
      </c>
    </row>
    <row r="898" spans="1:6" x14ac:dyDescent="0.25">
      <c r="A898" t="str">
        <f t="shared" si="183"/>
        <v>Jason Rassi</v>
      </c>
      <c r="E898">
        <f t="shared" ref="E898:E900" si="191">E897</f>
        <v>31</v>
      </c>
      <c r="F898">
        <f t="shared" si="179"/>
        <v>0</v>
      </c>
    </row>
    <row r="899" spans="1:6" x14ac:dyDescent="0.25">
      <c r="A899" t="str">
        <f t="shared" si="183"/>
        <v>Jason Rassi</v>
      </c>
      <c r="C899">
        <v>1</v>
      </c>
      <c r="D899" t="s">
        <v>112</v>
      </c>
      <c r="E899">
        <f t="shared" si="191"/>
        <v>31</v>
      </c>
      <c r="F899">
        <f t="shared" ref="F899:F962" si="192">E899*C899</f>
        <v>31</v>
      </c>
    </row>
    <row r="900" spans="1:6" x14ac:dyDescent="0.25">
      <c r="A900" t="str">
        <f t="shared" si="183"/>
        <v>Jason Rassi</v>
      </c>
      <c r="E900">
        <f t="shared" si="191"/>
        <v>31</v>
      </c>
      <c r="F900">
        <f t="shared" si="192"/>
        <v>0</v>
      </c>
    </row>
    <row r="901" spans="1:6" x14ac:dyDescent="0.25">
      <c r="A901" t="str">
        <f t="shared" si="183"/>
        <v>Jason Rassi</v>
      </c>
      <c r="B901" t="s">
        <v>271</v>
      </c>
      <c r="E901">
        <v>76</v>
      </c>
      <c r="F901">
        <f t="shared" si="192"/>
        <v>0</v>
      </c>
    </row>
    <row r="902" spans="1:6" x14ac:dyDescent="0.25">
      <c r="A902" t="str">
        <f t="shared" si="183"/>
        <v>Jason Rassi</v>
      </c>
      <c r="E902">
        <f t="shared" ref="E902:E904" si="193">E901</f>
        <v>76</v>
      </c>
      <c r="F902">
        <f t="shared" si="192"/>
        <v>0</v>
      </c>
    </row>
    <row r="903" spans="1:6" x14ac:dyDescent="0.25">
      <c r="A903" t="str">
        <f t="shared" si="183"/>
        <v>Jason Rassi</v>
      </c>
      <c r="C903">
        <v>1</v>
      </c>
      <c r="D903" t="s">
        <v>112</v>
      </c>
      <c r="E903">
        <f t="shared" si="193"/>
        <v>76</v>
      </c>
      <c r="F903">
        <f t="shared" si="192"/>
        <v>76</v>
      </c>
    </row>
    <row r="904" spans="1:6" x14ac:dyDescent="0.25">
      <c r="A904" t="s">
        <v>462</v>
      </c>
      <c r="E904">
        <f t="shared" si="193"/>
        <v>76</v>
      </c>
      <c r="F904">
        <f t="shared" si="192"/>
        <v>0</v>
      </c>
    </row>
    <row r="905" spans="1:6" x14ac:dyDescent="0.25">
      <c r="A905" t="str">
        <f t="shared" ref="A905:A907" si="194">A904</f>
        <v>Johan Hedin</v>
      </c>
      <c r="B905" t="s">
        <v>274</v>
      </c>
      <c r="E905">
        <v>13</v>
      </c>
      <c r="F905">
        <f t="shared" si="192"/>
        <v>0</v>
      </c>
    </row>
    <row r="906" spans="1:6" x14ac:dyDescent="0.25">
      <c r="A906" t="str">
        <f t="shared" si="194"/>
        <v>Johan Hedin</v>
      </c>
      <c r="E906">
        <f t="shared" ref="E906:E908" si="195">E905</f>
        <v>13</v>
      </c>
      <c r="F906">
        <f t="shared" si="192"/>
        <v>0</v>
      </c>
    </row>
    <row r="907" spans="1:6" x14ac:dyDescent="0.25">
      <c r="A907" t="str">
        <f t="shared" si="194"/>
        <v>Johan Hedin</v>
      </c>
      <c r="C907">
        <v>1</v>
      </c>
      <c r="D907" t="s">
        <v>46</v>
      </c>
      <c r="E907">
        <f t="shared" si="195"/>
        <v>13</v>
      </c>
      <c r="F907">
        <f t="shared" si="192"/>
        <v>13</v>
      </c>
    </row>
    <row r="908" spans="1:6" x14ac:dyDescent="0.25">
      <c r="A908" t="s">
        <v>463</v>
      </c>
      <c r="E908">
        <f t="shared" si="195"/>
        <v>13</v>
      </c>
      <c r="F908">
        <f t="shared" si="192"/>
        <v>0</v>
      </c>
    </row>
    <row r="909" spans="1:6" x14ac:dyDescent="0.25">
      <c r="A909" t="str">
        <f t="shared" ref="A909:A940" si="196">A908</f>
        <v>Kaloian Manassiev</v>
      </c>
      <c r="B909" t="s">
        <v>277</v>
      </c>
      <c r="E909">
        <v>1648</v>
      </c>
      <c r="F909">
        <f t="shared" si="192"/>
        <v>0</v>
      </c>
    </row>
    <row r="910" spans="1:6" x14ac:dyDescent="0.25">
      <c r="A910" t="str">
        <f t="shared" si="196"/>
        <v>Kaloian Manassiev</v>
      </c>
      <c r="E910">
        <f t="shared" ref="E910:E928" si="197">E909</f>
        <v>1648</v>
      </c>
      <c r="F910">
        <f t="shared" si="192"/>
        <v>0</v>
      </c>
    </row>
    <row r="911" spans="1:6" x14ac:dyDescent="0.25">
      <c r="A911" t="str">
        <f t="shared" si="196"/>
        <v>Kaloian Manassiev</v>
      </c>
      <c r="C911">
        <v>0.2</v>
      </c>
      <c r="D911" t="s">
        <v>22</v>
      </c>
      <c r="E911">
        <f t="shared" si="197"/>
        <v>1648</v>
      </c>
      <c r="F911">
        <f t="shared" si="192"/>
        <v>329.6</v>
      </c>
    </row>
    <row r="912" spans="1:6" x14ac:dyDescent="0.25">
      <c r="A912" t="str">
        <f t="shared" si="196"/>
        <v>Kaloian Manassiev</v>
      </c>
      <c r="C912">
        <v>4.2999999999999997E-2</v>
      </c>
      <c r="D912" t="s">
        <v>162</v>
      </c>
      <c r="E912">
        <f t="shared" si="197"/>
        <v>1648</v>
      </c>
      <c r="F912">
        <f t="shared" si="192"/>
        <v>70.86399999999999</v>
      </c>
    </row>
    <row r="913" spans="1:6" x14ac:dyDescent="0.25">
      <c r="A913" t="str">
        <f t="shared" si="196"/>
        <v>Kaloian Manassiev</v>
      </c>
      <c r="C913">
        <v>4.0000000000000001E-3</v>
      </c>
      <c r="D913" t="s">
        <v>216</v>
      </c>
      <c r="E913">
        <f t="shared" si="197"/>
        <v>1648</v>
      </c>
      <c r="F913">
        <f t="shared" si="192"/>
        <v>6.5920000000000005</v>
      </c>
    </row>
    <row r="914" spans="1:6" x14ac:dyDescent="0.25">
      <c r="A914" t="str">
        <f t="shared" si="196"/>
        <v>Kaloian Manassiev</v>
      </c>
      <c r="C914">
        <v>0.20499999999999999</v>
      </c>
      <c r="D914" t="s">
        <v>23</v>
      </c>
      <c r="E914">
        <f t="shared" si="197"/>
        <v>1648</v>
      </c>
      <c r="F914">
        <f t="shared" si="192"/>
        <v>337.84</v>
      </c>
    </row>
    <row r="915" spans="1:6" x14ac:dyDescent="0.25">
      <c r="A915" t="str">
        <f t="shared" si="196"/>
        <v>Kaloian Manassiev</v>
      </c>
      <c r="C915">
        <v>1E-3</v>
      </c>
      <c r="D915" t="s">
        <v>114</v>
      </c>
      <c r="E915">
        <f t="shared" si="197"/>
        <v>1648</v>
      </c>
      <c r="F915">
        <f t="shared" si="192"/>
        <v>1.6480000000000001</v>
      </c>
    </row>
    <row r="916" spans="1:6" x14ac:dyDescent="0.25">
      <c r="A916" t="str">
        <f t="shared" si="196"/>
        <v>Kaloian Manassiev</v>
      </c>
      <c r="C916">
        <v>7.0000000000000001E-3</v>
      </c>
      <c r="D916" t="s">
        <v>240</v>
      </c>
      <c r="E916">
        <f t="shared" si="197"/>
        <v>1648</v>
      </c>
      <c r="F916">
        <f t="shared" si="192"/>
        <v>11.536</v>
      </c>
    </row>
    <row r="917" spans="1:6" x14ac:dyDescent="0.25">
      <c r="A917" t="str">
        <f t="shared" si="196"/>
        <v>Kaloian Manassiev</v>
      </c>
      <c r="C917">
        <v>0</v>
      </c>
      <c r="D917" t="s">
        <v>168</v>
      </c>
      <c r="E917">
        <f t="shared" si="197"/>
        <v>1648</v>
      </c>
      <c r="F917">
        <f t="shared" si="192"/>
        <v>0</v>
      </c>
    </row>
    <row r="918" spans="1:6" x14ac:dyDescent="0.25">
      <c r="A918" t="str">
        <f t="shared" si="196"/>
        <v>Kaloian Manassiev</v>
      </c>
      <c r="C918">
        <v>3.0000000000000001E-3</v>
      </c>
      <c r="D918" t="s">
        <v>64</v>
      </c>
      <c r="E918">
        <f t="shared" si="197"/>
        <v>1648</v>
      </c>
      <c r="F918">
        <f t="shared" si="192"/>
        <v>4.944</v>
      </c>
    </row>
    <row r="919" spans="1:6" x14ac:dyDescent="0.25">
      <c r="A919" t="str">
        <f t="shared" si="196"/>
        <v>Kaloian Manassiev</v>
      </c>
      <c r="C919">
        <v>1E-3</v>
      </c>
      <c r="D919" t="s">
        <v>112</v>
      </c>
      <c r="E919">
        <f t="shared" si="197"/>
        <v>1648</v>
      </c>
      <c r="F919">
        <f t="shared" si="192"/>
        <v>1.6480000000000001</v>
      </c>
    </row>
    <row r="920" spans="1:6" x14ac:dyDescent="0.25">
      <c r="A920" t="str">
        <f t="shared" si="196"/>
        <v>Kaloian Manassiev</v>
      </c>
      <c r="C920">
        <v>4.7E-2</v>
      </c>
      <c r="D920" t="s">
        <v>65</v>
      </c>
      <c r="E920">
        <f t="shared" si="197"/>
        <v>1648</v>
      </c>
      <c r="F920">
        <f t="shared" si="192"/>
        <v>77.456000000000003</v>
      </c>
    </row>
    <row r="921" spans="1:6" x14ac:dyDescent="0.25">
      <c r="A921" t="str">
        <f t="shared" si="196"/>
        <v>Kaloian Manassiev</v>
      </c>
      <c r="C921">
        <v>0.16500000000000001</v>
      </c>
      <c r="D921" t="s">
        <v>57</v>
      </c>
      <c r="E921">
        <f t="shared" si="197"/>
        <v>1648</v>
      </c>
      <c r="F921">
        <f t="shared" si="192"/>
        <v>271.92</v>
      </c>
    </row>
    <row r="922" spans="1:6" x14ac:dyDescent="0.25">
      <c r="A922" t="str">
        <f t="shared" si="196"/>
        <v>Kaloian Manassiev</v>
      </c>
      <c r="C922">
        <v>0.26100000000000001</v>
      </c>
      <c r="D922" t="s">
        <v>58</v>
      </c>
      <c r="E922">
        <f t="shared" si="197"/>
        <v>1648</v>
      </c>
      <c r="F922">
        <f t="shared" si="192"/>
        <v>430.12800000000004</v>
      </c>
    </row>
    <row r="923" spans="1:6" x14ac:dyDescent="0.25">
      <c r="A923" t="str">
        <f t="shared" si="196"/>
        <v>Kaloian Manassiev</v>
      </c>
      <c r="C923">
        <v>1E-3</v>
      </c>
      <c r="D923" t="s">
        <v>241</v>
      </c>
      <c r="E923">
        <f t="shared" si="197"/>
        <v>1648</v>
      </c>
      <c r="F923">
        <f t="shared" si="192"/>
        <v>1.6480000000000001</v>
      </c>
    </row>
    <row r="924" spans="1:6" x14ac:dyDescent="0.25">
      <c r="A924" t="str">
        <f t="shared" si="196"/>
        <v>Kaloian Manassiev</v>
      </c>
      <c r="C924">
        <v>4.5999999999999999E-2</v>
      </c>
      <c r="D924" t="s">
        <v>49</v>
      </c>
      <c r="E924">
        <f t="shared" si="197"/>
        <v>1648</v>
      </c>
      <c r="F924">
        <f t="shared" si="192"/>
        <v>75.807999999999993</v>
      </c>
    </row>
    <row r="925" spans="1:6" x14ac:dyDescent="0.25">
      <c r="A925" t="str">
        <f t="shared" si="196"/>
        <v>Kaloian Manassiev</v>
      </c>
      <c r="C925">
        <v>5.0000000000000001E-3</v>
      </c>
      <c r="D925" t="s">
        <v>59</v>
      </c>
      <c r="E925">
        <f t="shared" si="197"/>
        <v>1648</v>
      </c>
      <c r="F925">
        <f t="shared" si="192"/>
        <v>8.24</v>
      </c>
    </row>
    <row r="926" spans="1:6" x14ac:dyDescent="0.25">
      <c r="A926" t="str">
        <f t="shared" si="196"/>
        <v>Kaloian Manassiev</v>
      </c>
      <c r="C926">
        <v>0</v>
      </c>
      <c r="D926" t="s">
        <v>40</v>
      </c>
      <c r="E926">
        <f t="shared" si="197"/>
        <v>1648</v>
      </c>
      <c r="F926">
        <f t="shared" si="192"/>
        <v>0</v>
      </c>
    </row>
    <row r="927" spans="1:6" x14ac:dyDescent="0.25">
      <c r="A927" t="str">
        <f t="shared" si="196"/>
        <v>Kaloian Manassiev</v>
      </c>
      <c r="C927">
        <v>3.0000000000000001E-3</v>
      </c>
      <c r="D927" t="s">
        <v>38</v>
      </c>
      <c r="E927">
        <f t="shared" si="197"/>
        <v>1648</v>
      </c>
      <c r="F927">
        <f t="shared" si="192"/>
        <v>4.944</v>
      </c>
    </row>
    <row r="928" spans="1:6" x14ac:dyDescent="0.25">
      <c r="A928" t="str">
        <f t="shared" si="196"/>
        <v>Kaloian Manassiev</v>
      </c>
      <c r="E928">
        <f t="shared" si="197"/>
        <v>1648</v>
      </c>
      <c r="F928">
        <f t="shared" si="192"/>
        <v>0</v>
      </c>
    </row>
    <row r="929" spans="1:6" x14ac:dyDescent="0.25">
      <c r="A929" t="str">
        <f t="shared" si="196"/>
        <v>Kaloian Manassiev</v>
      </c>
      <c r="B929" t="s">
        <v>278</v>
      </c>
      <c r="E929">
        <v>2482</v>
      </c>
      <c r="F929">
        <f t="shared" si="192"/>
        <v>0</v>
      </c>
    </row>
    <row r="930" spans="1:6" x14ac:dyDescent="0.25">
      <c r="A930" t="str">
        <f t="shared" si="196"/>
        <v>Kaloian Manassiev</v>
      </c>
      <c r="E930">
        <f t="shared" ref="E930:E947" si="198">E929</f>
        <v>2482</v>
      </c>
      <c r="F930">
        <f t="shared" si="192"/>
        <v>0</v>
      </c>
    </row>
    <row r="931" spans="1:6" x14ac:dyDescent="0.25">
      <c r="A931" t="str">
        <f t="shared" si="196"/>
        <v>Kaloian Manassiev</v>
      </c>
      <c r="C931">
        <v>0.32</v>
      </c>
      <c r="D931" t="s">
        <v>22</v>
      </c>
      <c r="E931">
        <f t="shared" si="198"/>
        <v>2482</v>
      </c>
      <c r="F931">
        <f t="shared" si="192"/>
        <v>794.24</v>
      </c>
    </row>
    <row r="932" spans="1:6" x14ac:dyDescent="0.25">
      <c r="A932" t="str">
        <f t="shared" si="196"/>
        <v>Kaloian Manassiev</v>
      </c>
      <c r="C932">
        <v>2.5999999999999999E-2</v>
      </c>
      <c r="D932" t="s">
        <v>162</v>
      </c>
      <c r="E932">
        <f t="shared" si="198"/>
        <v>2482</v>
      </c>
      <c r="F932">
        <f t="shared" si="192"/>
        <v>64.531999999999996</v>
      </c>
    </row>
    <row r="933" spans="1:6" x14ac:dyDescent="0.25">
      <c r="A933" t="str">
        <f t="shared" si="196"/>
        <v>Kaloian Manassiev</v>
      </c>
      <c r="C933">
        <v>0.01</v>
      </c>
      <c r="D933" t="s">
        <v>216</v>
      </c>
      <c r="E933">
        <f t="shared" si="198"/>
        <v>2482</v>
      </c>
      <c r="F933">
        <f t="shared" si="192"/>
        <v>24.82</v>
      </c>
    </row>
    <row r="934" spans="1:6" x14ac:dyDescent="0.25">
      <c r="A934" t="str">
        <f t="shared" si="196"/>
        <v>Kaloian Manassiev</v>
      </c>
      <c r="C934">
        <v>0.23599999999999999</v>
      </c>
      <c r="D934" t="s">
        <v>23</v>
      </c>
      <c r="E934">
        <f t="shared" si="198"/>
        <v>2482</v>
      </c>
      <c r="F934">
        <f t="shared" si="192"/>
        <v>585.75199999999995</v>
      </c>
    </row>
    <row r="935" spans="1:6" x14ac:dyDescent="0.25">
      <c r="A935" t="str">
        <f t="shared" si="196"/>
        <v>Kaloian Manassiev</v>
      </c>
      <c r="C935">
        <v>0</v>
      </c>
      <c r="D935" t="s">
        <v>114</v>
      </c>
      <c r="E935">
        <f t="shared" si="198"/>
        <v>2482</v>
      </c>
      <c r="F935">
        <f t="shared" si="192"/>
        <v>0</v>
      </c>
    </row>
    <row r="936" spans="1:6" x14ac:dyDescent="0.25">
      <c r="A936" t="str">
        <f t="shared" si="196"/>
        <v>Kaloian Manassiev</v>
      </c>
      <c r="C936">
        <v>4.0000000000000001E-3</v>
      </c>
      <c r="D936" t="s">
        <v>240</v>
      </c>
      <c r="E936">
        <f t="shared" si="198"/>
        <v>2482</v>
      </c>
      <c r="F936">
        <f t="shared" si="192"/>
        <v>9.9280000000000008</v>
      </c>
    </row>
    <row r="937" spans="1:6" x14ac:dyDescent="0.25">
      <c r="A937" t="str">
        <f t="shared" si="196"/>
        <v>Kaloian Manassiev</v>
      </c>
      <c r="C937">
        <v>0</v>
      </c>
      <c r="D937" t="s">
        <v>168</v>
      </c>
      <c r="E937">
        <f t="shared" si="198"/>
        <v>2482</v>
      </c>
      <c r="F937">
        <f t="shared" si="192"/>
        <v>0</v>
      </c>
    </row>
    <row r="938" spans="1:6" x14ac:dyDescent="0.25">
      <c r="A938" t="str">
        <f t="shared" si="196"/>
        <v>Kaloian Manassiev</v>
      </c>
      <c r="C938">
        <v>2E-3</v>
      </c>
      <c r="D938" t="s">
        <v>64</v>
      </c>
      <c r="E938">
        <f t="shared" si="198"/>
        <v>2482</v>
      </c>
      <c r="F938">
        <f t="shared" si="192"/>
        <v>4.9640000000000004</v>
      </c>
    </row>
    <row r="939" spans="1:6" x14ac:dyDescent="0.25">
      <c r="A939" t="str">
        <f t="shared" si="196"/>
        <v>Kaloian Manassiev</v>
      </c>
      <c r="C939">
        <v>0</v>
      </c>
      <c r="D939" t="s">
        <v>112</v>
      </c>
      <c r="E939">
        <f t="shared" si="198"/>
        <v>2482</v>
      </c>
      <c r="F939">
        <f t="shared" si="192"/>
        <v>0</v>
      </c>
    </row>
    <row r="940" spans="1:6" x14ac:dyDescent="0.25">
      <c r="A940" t="str">
        <f t="shared" si="196"/>
        <v>Kaloian Manassiev</v>
      </c>
      <c r="C940">
        <v>2.8000000000000001E-2</v>
      </c>
      <c r="D940" t="s">
        <v>65</v>
      </c>
      <c r="E940">
        <f t="shared" si="198"/>
        <v>2482</v>
      </c>
      <c r="F940">
        <f t="shared" si="192"/>
        <v>69.495999999999995</v>
      </c>
    </row>
    <row r="941" spans="1:6" x14ac:dyDescent="0.25">
      <c r="A941" t="str">
        <f t="shared" ref="A941:A972" si="199">A940</f>
        <v>Kaloian Manassiev</v>
      </c>
      <c r="C941">
        <v>0.123</v>
      </c>
      <c r="D941" t="s">
        <v>57</v>
      </c>
      <c r="E941">
        <f t="shared" si="198"/>
        <v>2482</v>
      </c>
      <c r="F941">
        <f t="shared" si="192"/>
        <v>305.286</v>
      </c>
    </row>
    <row r="942" spans="1:6" x14ac:dyDescent="0.25">
      <c r="A942" t="str">
        <f t="shared" si="199"/>
        <v>Kaloian Manassiev</v>
      </c>
      <c r="C942">
        <v>0.158</v>
      </c>
      <c r="D942" t="s">
        <v>58</v>
      </c>
      <c r="E942">
        <f t="shared" si="198"/>
        <v>2482</v>
      </c>
      <c r="F942">
        <f t="shared" si="192"/>
        <v>392.15600000000001</v>
      </c>
    </row>
    <row r="943" spans="1:6" x14ac:dyDescent="0.25">
      <c r="A943" t="str">
        <f t="shared" si="199"/>
        <v>Kaloian Manassiev</v>
      </c>
      <c r="C943">
        <v>1.2999999999999999E-2</v>
      </c>
      <c r="D943" t="s">
        <v>241</v>
      </c>
      <c r="E943">
        <f t="shared" si="198"/>
        <v>2482</v>
      </c>
      <c r="F943">
        <f t="shared" si="192"/>
        <v>32.265999999999998</v>
      </c>
    </row>
    <row r="944" spans="1:6" x14ac:dyDescent="0.25">
      <c r="A944" t="str">
        <f t="shared" si="199"/>
        <v>Kaloian Manassiev</v>
      </c>
      <c r="C944">
        <v>6.7000000000000004E-2</v>
      </c>
      <c r="D944" t="s">
        <v>49</v>
      </c>
      <c r="E944">
        <f t="shared" si="198"/>
        <v>2482</v>
      </c>
      <c r="F944">
        <f t="shared" si="192"/>
        <v>166.29400000000001</v>
      </c>
    </row>
    <row r="945" spans="1:6" x14ac:dyDescent="0.25">
      <c r="A945" t="str">
        <f t="shared" si="199"/>
        <v>Kaloian Manassiev</v>
      </c>
      <c r="C945">
        <v>3.0000000000000001E-3</v>
      </c>
      <c r="D945" t="s">
        <v>59</v>
      </c>
      <c r="E945">
        <f t="shared" si="198"/>
        <v>2482</v>
      </c>
      <c r="F945">
        <f t="shared" si="192"/>
        <v>7.4459999999999997</v>
      </c>
    </row>
    <row r="946" spans="1:6" x14ac:dyDescent="0.25">
      <c r="A946" t="str">
        <f t="shared" si="199"/>
        <v>Kaloian Manassiev</v>
      </c>
      <c r="C946">
        <v>2E-3</v>
      </c>
      <c r="D946" t="s">
        <v>38</v>
      </c>
      <c r="E946">
        <f t="shared" si="198"/>
        <v>2482</v>
      </c>
      <c r="F946">
        <f t="shared" si="192"/>
        <v>4.9640000000000004</v>
      </c>
    </row>
    <row r="947" spans="1:6" x14ac:dyDescent="0.25">
      <c r="A947" t="str">
        <f t="shared" si="199"/>
        <v>Kaloian Manassiev</v>
      </c>
      <c r="E947">
        <f t="shared" si="198"/>
        <v>2482</v>
      </c>
      <c r="F947">
        <f t="shared" si="192"/>
        <v>0</v>
      </c>
    </row>
    <row r="948" spans="1:6" x14ac:dyDescent="0.25">
      <c r="A948" t="str">
        <f t="shared" si="199"/>
        <v>Kaloian Manassiev</v>
      </c>
      <c r="B948" t="s">
        <v>279</v>
      </c>
      <c r="E948">
        <v>2482</v>
      </c>
      <c r="F948">
        <f t="shared" si="192"/>
        <v>0</v>
      </c>
    </row>
    <row r="949" spans="1:6" x14ac:dyDescent="0.25">
      <c r="A949" t="str">
        <f t="shared" si="199"/>
        <v>Kaloian Manassiev</v>
      </c>
      <c r="E949">
        <f t="shared" ref="E949:E966" si="200">E948</f>
        <v>2482</v>
      </c>
      <c r="F949">
        <f t="shared" si="192"/>
        <v>0</v>
      </c>
    </row>
    <row r="950" spans="1:6" x14ac:dyDescent="0.25">
      <c r="A950" t="str">
        <f t="shared" si="199"/>
        <v>Kaloian Manassiev</v>
      </c>
      <c r="C950">
        <v>0.32</v>
      </c>
      <c r="D950" t="s">
        <v>22</v>
      </c>
      <c r="E950">
        <f t="shared" si="200"/>
        <v>2482</v>
      </c>
      <c r="F950">
        <f t="shared" si="192"/>
        <v>794.24</v>
      </c>
    </row>
    <row r="951" spans="1:6" x14ac:dyDescent="0.25">
      <c r="A951" t="str">
        <f t="shared" si="199"/>
        <v>Kaloian Manassiev</v>
      </c>
      <c r="C951">
        <v>2.5999999999999999E-2</v>
      </c>
      <c r="D951" t="s">
        <v>162</v>
      </c>
      <c r="E951">
        <f t="shared" si="200"/>
        <v>2482</v>
      </c>
      <c r="F951">
        <f t="shared" si="192"/>
        <v>64.531999999999996</v>
      </c>
    </row>
    <row r="952" spans="1:6" x14ac:dyDescent="0.25">
      <c r="A952" t="str">
        <f t="shared" si="199"/>
        <v>Kaloian Manassiev</v>
      </c>
      <c r="C952">
        <v>0.01</v>
      </c>
      <c r="D952" t="s">
        <v>216</v>
      </c>
      <c r="E952">
        <f t="shared" si="200"/>
        <v>2482</v>
      </c>
      <c r="F952">
        <f t="shared" si="192"/>
        <v>24.82</v>
      </c>
    </row>
    <row r="953" spans="1:6" x14ac:dyDescent="0.25">
      <c r="A953" t="str">
        <f t="shared" si="199"/>
        <v>Kaloian Manassiev</v>
      </c>
      <c r="C953">
        <v>0.23599999999999999</v>
      </c>
      <c r="D953" t="s">
        <v>23</v>
      </c>
      <c r="E953">
        <f t="shared" si="200"/>
        <v>2482</v>
      </c>
      <c r="F953">
        <f t="shared" si="192"/>
        <v>585.75199999999995</v>
      </c>
    </row>
    <row r="954" spans="1:6" x14ac:dyDescent="0.25">
      <c r="A954" t="str">
        <f t="shared" si="199"/>
        <v>Kaloian Manassiev</v>
      </c>
      <c r="C954">
        <v>0</v>
      </c>
      <c r="D954" t="s">
        <v>114</v>
      </c>
      <c r="E954">
        <f t="shared" si="200"/>
        <v>2482</v>
      </c>
      <c r="F954">
        <f t="shared" si="192"/>
        <v>0</v>
      </c>
    </row>
    <row r="955" spans="1:6" x14ac:dyDescent="0.25">
      <c r="A955" t="str">
        <f t="shared" si="199"/>
        <v>Kaloian Manassiev</v>
      </c>
      <c r="C955">
        <v>4.0000000000000001E-3</v>
      </c>
      <c r="D955" t="s">
        <v>240</v>
      </c>
      <c r="E955">
        <f t="shared" si="200"/>
        <v>2482</v>
      </c>
      <c r="F955">
        <f t="shared" si="192"/>
        <v>9.9280000000000008</v>
      </c>
    </row>
    <row r="956" spans="1:6" x14ac:dyDescent="0.25">
      <c r="A956" t="str">
        <f t="shared" si="199"/>
        <v>Kaloian Manassiev</v>
      </c>
      <c r="C956">
        <v>0</v>
      </c>
      <c r="D956" t="s">
        <v>168</v>
      </c>
      <c r="E956">
        <f t="shared" si="200"/>
        <v>2482</v>
      </c>
      <c r="F956">
        <f t="shared" si="192"/>
        <v>0</v>
      </c>
    </row>
    <row r="957" spans="1:6" x14ac:dyDescent="0.25">
      <c r="A957" t="str">
        <f t="shared" si="199"/>
        <v>Kaloian Manassiev</v>
      </c>
      <c r="C957">
        <v>2E-3</v>
      </c>
      <c r="D957" t="s">
        <v>64</v>
      </c>
      <c r="E957">
        <f t="shared" si="200"/>
        <v>2482</v>
      </c>
      <c r="F957">
        <f t="shared" si="192"/>
        <v>4.9640000000000004</v>
      </c>
    </row>
    <row r="958" spans="1:6" x14ac:dyDescent="0.25">
      <c r="A958" t="str">
        <f t="shared" si="199"/>
        <v>Kaloian Manassiev</v>
      </c>
      <c r="C958">
        <v>0</v>
      </c>
      <c r="D958" t="s">
        <v>112</v>
      </c>
      <c r="E958">
        <f t="shared" si="200"/>
        <v>2482</v>
      </c>
      <c r="F958">
        <f t="shared" si="192"/>
        <v>0</v>
      </c>
    </row>
    <row r="959" spans="1:6" x14ac:dyDescent="0.25">
      <c r="A959" t="str">
        <f t="shared" si="199"/>
        <v>Kaloian Manassiev</v>
      </c>
      <c r="C959">
        <v>2.8000000000000001E-2</v>
      </c>
      <c r="D959" t="s">
        <v>65</v>
      </c>
      <c r="E959">
        <f t="shared" si="200"/>
        <v>2482</v>
      </c>
      <c r="F959">
        <f t="shared" si="192"/>
        <v>69.495999999999995</v>
      </c>
    </row>
    <row r="960" spans="1:6" x14ac:dyDescent="0.25">
      <c r="A960" t="str">
        <f t="shared" si="199"/>
        <v>Kaloian Manassiev</v>
      </c>
      <c r="C960">
        <v>0.123</v>
      </c>
      <c r="D960" t="s">
        <v>57</v>
      </c>
      <c r="E960">
        <f t="shared" si="200"/>
        <v>2482</v>
      </c>
      <c r="F960">
        <f t="shared" si="192"/>
        <v>305.286</v>
      </c>
    </row>
    <row r="961" spans="1:6" x14ac:dyDescent="0.25">
      <c r="A961" t="str">
        <f t="shared" si="199"/>
        <v>Kaloian Manassiev</v>
      </c>
      <c r="C961">
        <v>0.158</v>
      </c>
      <c r="D961" t="s">
        <v>58</v>
      </c>
      <c r="E961">
        <f t="shared" si="200"/>
        <v>2482</v>
      </c>
      <c r="F961">
        <f t="shared" si="192"/>
        <v>392.15600000000001</v>
      </c>
    </row>
    <row r="962" spans="1:6" x14ac:dyDescent="0.25">
      <c r="A962" t="str">
        <f t="shared" si="199"/>
        <v>Kaloian Manassiev</v>
      </c>
      <c r="C962">
        <v>1.2999999999999999E-2</v>
      </c>
      <c r="D962" t="s">
        <v>241</v>
      </c>
      <c r="E962">
        <f t="shared" si="200"/>
        <v>2482</v>
      </c>
      <c r="F962">
        <f t="shared" si="192"/>
        <v>32.265999999999998</v>
      </c>
    </row>
    <row r="963" spans="1:6" x14ac:dyDescent="0.25">
      <c r="A963" t="str">
        <f t="shared" si="199"/>
        <v>Kaloian Manassiev</v>
      </c>
      <c r="C963">
        <v>6.7000000000000004E-2</v>
      </c>
      <c r="D963" t="s">
        <v>49</v>
      </c>
      <c r="E963">
        <f t="shared" si="200"/>
        <v>2482</v>
      </c>
      <c r="F963">
        <f t="shared" ref="F963:F1026" si="201">E963*C963</f>
        <v>166.29400000000001</v>
      </c>
    </row>
    <row r="964" spans="1:6" x14ac:dyDescent="0.25">
      <c r="A964" t="str">
        <f t="shared" si="199"/>
        <v>Kaloian Manassiev</v>
      </c>
      <c r="C964">
        <v>3.0000000000000001E-3</v>
      </c>
      <c r="D964" t="s">
        <v>59</v>
      </c>
      <c r="E964">
        <f t="shared" si="200"/>
        <v>2482</v>
      </c>
      <c r="F964">
        <f t="shared" si="201"/>
        <v>7.4459999999999997</v>
      </c>
    </row>
    <row r="965" spans="1:6" x14ac:dyDescent="0.25">
      <c r="A965" t="str">
        <f t="shared" si="199"/>
        <v>Kaloian Manassiev</v>
      </c>
      <c r="C965">
        <v>2E-3</v>
      </c>
      <c r="D965" t="s">
        <v>38</v>
      </c>
      <c r="E965">
        <f t="shared" si="200"/>
        <v>2482</v>
      </c>
      <c r="F965">
        <f t="shared" si="201"/>
        <v>4.9640000000000004</v>
      </c>
    </row>
    <row r="966" spans="1:6" x14ac:dyDescent="0.25">
      <c r="A966" t="str">
        <f t="shared" si="199"/>
        <v>Kaloian Manassiev</v>
      </c>
      <c r="E966">
        <f t="shared" si="200"/>
        <v>2482</v>
      </c>
      <c r="F966">
        <f t="shared" si="201"/>
        <v>0</v>
      </c>
    </row>
    <row r="967" spans="1:6" x14ac:dyDescent="0.25">
      <c r="A967" t="str">
        <f t="shared" si="199"/>
        <v>Kaloian Manassiev</v>
      </c>
      <c r="B967" t="s">
        <v>280</v>
      </c>
      <c r="E967">
        <v>183</v>
      </c>
      <c r="F967">
        <f t="shared" si="201"/>
        <v>0</v>
      </c>
    </row>
    <row r="968" spans="1:6" x14ac:dyDescent="0.25">
      <c r="A968" t="str">
        <f t="shared" si="199"/>
        <v>Kaloian Manassiev</v>
      </c>
      <c r="E968">
        <f t="shared" ref="E968:E971" si="202">E967</f>
        <v>183</v>
      </c>
      <c r="F968">
        <f t="shared" si="201"/>
        <v>0</v>
      </c>
    </row>
    <row r="969" spans="1:6" x14ac:dyDescent="0.25">
      <c r="A969" t="str">
        <f t="shared" si="199"/>
        <v>Kaloian Manassiev</v>
      </c>
      <c r="C969">
        <v>0.90600000000000003</v>
      </c>
      <c r="D969" t="s">
        <v>163</v>
      </c>
      <c r="E969">
        <f t="shared" si="202"/>
        <v>183</v>
      </c>
      <c r="F969">
        <f t="shared" si="201"/>
        <v>165.798</v>
      </c>
    </row>
    <row r="970" spans="1:6" x14ac:dyDescent="0.25">
      <c r="A970" t="str">
        <f t="shared" si="199"/>
        <v>Kaloian Manassiev</v>
      </c>
      <c r="C970">
        <v>9.2999999999999999E-2</v>
      </c>
      <c r="D970" t="s">
        <v>57</v>
      </c>
      <c r="E970">
        <f t="shared" si="202"/>
        <v>183</v>
      </c>
      <c r="F970">
        <f t="shared" si="201"/>
        <v>17.018999999999998</v>
      </c>
    </row>
    <row r="971" spans="1:6" x14ac:dyDescent="0.25">
      <c r="A971" t="str">
        <f t="shared" si="199"/>
        <v>Kaloian Manassiev</v>
      </c>
      <c r="E971">
        <f t="shared" si="202"/>
        <v>183</v>
      </c>
      <c r="F971">
        <f t="shared" si="201"/>
        <v>0</v>
      </c>
    </row>
    <row r="972" spans="1:6" x14ac:dyDescent="0.25">
      <c r="A972" t="str">
        <f t="shared" si="199"/>
        <v>Kaloian Manassiev</v>
      </c>
      <c r="B972" t="s">
        <v>281</v>
      </c>
      <c r="E972">
        <v>73</v>
      </c>
      <c r="F972">
        <f t="shared" si="201"/>
        <v>0</v>
      </c>
    </row>
    <row r="973" spans="1:6" x14ac:dyDescent="0.25">
      <c r="A973" t="str">
        <f t="shared" ref="A973:A1004" si="203">A972</f>
        <v>Kaloian Manassiev</v>
      </c>
      <c r="E973">
        <f t="shared" ref="E973:E976" si="204">E972</f>
        <v>73</v>
      </c>
      <c r="F973">
        <f t="shared" si="201"/>
        <v>0</v>
      </c>
    </row>
    <row r="974" spans="1:6" x14ac:dyDescent="0.25">
      <c r="A974" t="str">
        <f t="shared" si="203"/>
        <v>Kaloian Manassiev</v>
      </c>
      <c r="C974">
        <v>3.7999999999999999E-2</v>
      </c>
      <c r="D974" t="s">
        <v>176</v>
      </c>
      <c r="E974">
        <f t="shared" si="204"/>
        <v>73</v>
      </c>
      <c r="F974">
        <f t="shared" si="201"/>
        <v>2.774</v>
      </c>
    </row>
    <row r="975" spans="1:6" x14ac:dyDescent="0.25">
      <c r="A975" t="str">
        <f t="shared" si="203"/>
        <v>Kaloian Manassiev</v>
      </c>
      <c r="C975">
        <v>0.96099999999999997</v>
      </c>
      <c r="D975" t="s">
        <v>57</v>
      </c>
      <c r="E975">
        <f t="shared" si="204"/>
        <v>73</v>
      </c>
      <c r="F975">
        <f t="shared" si="201"/>
        <v>70.152999999999992</v>
      </c>
    </row>
    <row r="976" spans="1:6" x14ac:dyDescent="0.25">
      <c r="A976" t="str">
        <f t="shared" si="203"/>
        <v>Kaloian Manassiev</v>
      </c>
      <c r="E976">
        <f t="shared" si="204"/>
        <v>73</v>
      </c>
      <c r="F976">
        <f t="shared" si="201"/>
        <v>0</v>
      </c>
    </row>
    <row r="977" spans="1:6" x14ac:dyDescent="0.25">
      <c r="A977" t="str">
        <f t="shared" si="203"/>
        <v>Kaloian Manassiev</v>
      </c>
      <c r="B977" t="s">
        <v>282</v>
      </c>
      <c r="E977">
        <v>4632</v>
      </c>
      <c r="F977">
        <f t="shared" si="201"/>
        <v>0</v>
      </c>
    </row>
    <row r="978" spans="1:6" x14ac:dyDescent="0.25">
      <c r="A978" t="str">
        <f t="shared" si="203"/>
        <v>Kaloian Manassiev</v>
      </c>
      <c r="E978">
        <f t="shared" ref="E978:E983" si="205">E977</f>
        <v>4632</v>
      </c>
      <c r="F978">
        <f t="shared" si="201"/>
        <v>0</v>
      </c>
    </row>
    <row r="979" spans="1:6" x14ac:dyDescent="0.25">
      <c r="A979" t="str">
        <f t="shared" si="203"/>
        <v>Kaloian Manassiev</v>
      </c>
      <c r="C979">
        <v>1E-3</v>
      </c>
      <c r="D979" t="s">
        <v>162</v>
      </c>
      <c r="E979">
        <f t="shared" si="205"/>
        <v>4632</v>
      </c>
      <c r="F979">
        <f t="shared" si="201"/>
        <v>4.6319999999999997</v>
      </c>
    </row>
    <row r="980" spans="1:6" x14ac:dyDescent="0.25">
      <c r="A980" t="str">
        <f t="shared" si="203"/>
        <v>Kaloian Manassiev</v>
      </c>
      <c r="C980">
        <v>0.6</v>
      </c>
      <c r="D980" t="s">
        <v>169</v>
      </c>
      <c r="E980">
        <f t="shared" si="205"/>
        <v>4632</v>
      </c>
      <c r="F980">
        <f t="shared" si="201"/>
        <v>2779.2</v>
      </c>
    </row>
    <row r="981" spans="1:6" x14ac:dyDescent="0.25">
      <c r="A981" t="str">
        <f t="shared" si="203"/>
        <v>Kaloian Manassiev</v>
      </c>
      <c r="C981">
        <v>0</v>
      </c>
      <c r="D981" t="s">
        <v>165</v>
      </c>
      <c r="E981">
        <f t="shared" si="205"/>
        <v>4632</v>
      </c>
      <c r="F981">
        <f t="shared" si="201"/>
        <v>0</v>
      </c>
    </row>
    <row r="982" spans="1:6" x14ac:dyDescent="0.25">
      <c r="A982" t="str">
        <f t="shared" si="203"/>
        <v>Kaloian Manassiev</v>
      </c>
      <c r="C982">
        <v>0.39700000000000002</v>
      </c>
      <c r="D982" t="s">
        <v>58</v>
      </c>
      <c r="E982">
        <f t="shared" si="205"/>
        <v>4632</v>
      </c>
      <c r="F982">
        <f t="shared" si="201"/>
        <v>1838.904</v>
      </c>
    </row>
    <row r="983" spans="1:6" x14ac:dyDescent="0.25">
      <c r="A983" t="str">
        <f t="shared" si="203"/>
        <v>Kaloian Manassiev</v>
      </c>
      <c r="E983">
        <f t="shared" si="205"/>
        <v>4632</v>
      </c>
      <c r="F983">
        <f t="shared" si="201"/>
        <v>0</v>
      </c>
    </row>
    <row r="984" spans="1:6" x14ac:dyDescent="0.25">
      <c r="A984" t="str">
        <f t="shared" si="203"/>
        <v>Kaloian Manassiev</v>
      </c>
      <c r="B984" t="s">
        <v>283</v>
      </c>
      <c r="E984">
        <v>43</v>
      </c>
      <c r="F984">
        <f t="shared" si="201"/>
        <v>0</v>
      </c>
    </row>
    <row r="985" spans="1:6" x14ac:dyDescent="0.25">
      <c r="A985" t="str">
        <f t="shared" si="203"/>
        <v>Kaloian Manassiev</v>
      </c>
      <c r="E985">
        <f t="shared" ref="E985:E987" si="206">E984</f>
        <v>43</v>
      </c>
      <c r="F985">
        <f t="shared" si="201"/>
        <v>0</v>
      </c>
    </row>
    <row r="986" spans="1:6" x14ac:dyDescent="0.25">
      <c r="A986" t="str">
        <f t="shared" si="203"/>
        <v>Kaloian Manassiev</v>
      </c>
      <c r="C986">
        <v>1</v>
      </c>
      <c r="D986" t="s">
        <v>165</v>
      </c>
      <c r="E986">
        <f t="shared" si="206"/>
        <v>43</v>
      </c>
      <c r="F986">
        <f t="shared" si="201"/>
        <v>43</v>
      </c>
    </row>
    <row r="987" spans="1:6" x14ac:dyDescent="0.25">
      <c r="A987" t="str">
        <f t="shared" si="203"/>
        <v>Kaloian Manassiev</v>
      </c>
      <c r="E987">
        <f t="shared" si="206"/>
        <v>43</v>
      </c>
      <c r="F987">
        <f t="shared" si="201"/>
        <v>0</v>
      </c>
    </row>
    <row r="988" spans="1:6" x14ac:dyDescent="0.25">
      <c r="A988" t="str">
        <f t="shared" si="203"/>
        <v>Kaloian Manassiev</v>
      </c>
      <c r="B988" t="s">
        <v>284</v>
      </c>
      <c r="E988">
        <v>85</v>
      </c>
      <c r="F988">
        <f t="shared" si="201"/>
        <v>0</v>
      </c>
    </row>
    <row r="989" spans="1:6" x14ac:dyDescent="0.25">
      <c r="A989" t="str">
        <f t="shared" si="203"/>
        <v>Kaloian Manassiev</v>
      </c>
      <c r="E989">
        <f t="shared" ref="E989:E992" si="207">E988</f>
        <v>85</v>
      </c>
      <c r="F989">
        <f t="shared" si="201"/>
        <v>0</v>
      </c>
    </row>
    <row r="990" spans="1:6" x14ac:dyDescent="0.25">
      <c r="A990" t="str">
        <f t="shared" si="203"/>
        <v>Kaloian Manassiev</v>
      </c>
      <c r="C990">
        <v>0.83599999999999997</v>
      </c>
      <c r="D990" t="s">
        <v>57</v>
      </c>
      <c r="E990">
        <f t="shared" si="207"/>
        <v>85</v>
      </c>
      <c r="F990">
        <f t="shared" si="201"/>
        <v>71.06</v>
      </c>
    </row>
    <row r="991" spans="1:6" x14ac:dyDescent="0.25">
      <c r="A991" t="str">
        <f t="shared" si="203"/>
        <v>Kaloian Manassiev</v>
      </c>
      <c r="C991">
        <v>4.5999999999999999E-2</v>
      </c>
      <c r="D991" t="s">
        <v>58</v>
      </c>
      <c r="E991">
        <f t="shared" si="207"/>
        <v>85</v>
      </c>
      <c r="F991">
        <f t="shared" si="201"/>
        <v>3.91</v>
      </c>
    </row>
    <row r="992" spans="1:6" x14ac:dyDescent="0.25">
      <c r="A992" t="str">
        <f t="shared" si="203"/>
        <v>Kaloian Manassiev</v>
      </c>
      <c r="E992">
        <f t="shared" si="207"/>
        <v>85</v>
      </c>
      <c r="F992">
        <f t="shared" si="201"/>
        <v>0</v>
      </c>
    </row>
    <row r="993" spans="1:6" x14ac:dyDescent="0.25">
      <c r="A993" t="str">
        <f t="shared" si="203"/>
        <v>Kaloian Manassiev</v>
      </c>
      <c r="B993" t="s">
        <v>285</v>
      </c>
      <c r="E993">
        <v>1274</v>
      </c>
      <c r="F993">
        <f t="shared" si="201"/>
        <v>0</v>
      </c>
    </row>
    <row r="994" spans="1:6" x14ac:dyDescent="0.25">
      <c r="A994" t="str">
        <f t="shared" si="203"/>
        <v>Kaloian Manassiev</v>
      </c>
      <c r="E994">
        <f t="shared" ref="E994:E1010" si="208">E993</f>
        <v>1274</v>
      </c>
      <c r="F994">
        <f t="shared" si="201"/>
        <v>0</v>
      </c>
    </row>
    <row r="995" spans="1:6" x14ac:dyDescent="0.25">
      <c r="A995" t="str">
        <f t="shared" si="203"/>
        <v>Kaloian Manassiev</v>
      </c>
      <c r="C995">
        <v>1E-3</v>
      </c>
      <c r="D995" t="s">
        <v>62</v>
      </c>
      <c r="E995">
        <f t="shared" si="208"/>
        <v>1274</v>
      </c>
      <c r="F995">
        <f t="shared" si="201"/>
        <v>1.274</v>
      </c>
    </row>
    <row r="996" spans="1:6" x14ac:dyDescent="0.25">
      <c r="A996" t="str">
        <f t="shared" si="203"/>
        <v>Kaloian Manassiev</v>
      </c>
      <c r="C996">
        <v>1E-3</v>
      </c>
      <c r="D996" t="s">
        <v>43</v>
      </c>
      <c r="E996">
        <f t="shared" si="208"/>
        <v>1274</v>
      </c>
      <c r="F996">
        <f t="shared" si="201"/>
        <v>1.274</v>
      </c>
    </row>
    <row r="997" spans="1:6" x14ac:dyDescent="0.25">
      <c r="A997" t="str">
        <f t="shared" si="203"/>
        <v>Kaloian Manassiev</v>
      </c>
      <c r="C997">
        <v>3.0000000000000001E-3</v>
      </c>
      <c r="D997" t="s">
        <v>22</v>
      </c>
      <c r="E997">
        <f t="shared" si="208"/>
        <v>1274</v>
      </c>
      <c r="F997">
        <f t="shared" si="201"/>
        <v>3.8220000000000001</v>
      </c>
    </row>
    <row r="998" spans="1:6" x14ac:dyDescent="0.25">
      <c r="A998" t="str">
        <f t="shared" si="203"/>
        <v>Kaloian Manassiev</v>
      </c>
      <c r="C998">
        <v>0.09</v>
      </c>
      <c r="D998" t="s">
        <v>23</v>
      </c>
      <c r="E998">
        <f t="shared" si="208"/>
        <v>1274</v>
      </c>
      <c r="F998">
        <f t="shared" si="201"/>
        <v>114.66</v>
      </c>
    </row>
    <row r="999" spans="1:6" x14ac:dyDescent="0.25">
      <c r="A999" t="str">
        <f t="shared" si="203"/>
        <v>Kaloian Manassiev</v>
      </c>
      <c r="C999">
        <v>3.5000000000000003E-2</v>
      </c>
      <c r="D999" t="s">
        <v>114</v>
      </c>
      <c r="E999">
        <f t="shared" si="208"/>
        <v>1274</v>
      </c>
      <c r="F999">
        <f t="shared" si="201"/>
        <v>44.59</v>
      </c>
    </row>
    <row r="1000" spans="1:6" x14ac:dyDescent="0.25">
      <c r="A1000" t="str">
        <f t="shared" si="203"/>
        <v>Kaloian Manassiev</v>
      </c>
      <c r="C1000">
        <v>1.2999999999999999E-2</v>
      </c>
      <c r="D1000" t="s">
        <v>240</v>
      </c>
      <c r="E1000">
        <f t="shared" si="208"/>
        <v>1274</v>
      </c>
      <c r="F1000">
        <f t="shared" si="201"/>
        <v>16.561999999999998</v>
      </c>
    </row>
    <row r="1001" spans="1:6" x14ac:dyDescent="0.25">
      <c r="A1001" t="str">
        <f t="shared" si="203"/>
        <v>Kaloian Manassiev</v>
      </c>
      <c r="C1001">
        <v>0.251</v>
      </c>
      <c r="D1001" t="s">
        <v>63</v>
      </c>
      <c r="E1001">
        <f t="shared" si="208"/>
        <v>1274</v>
      </c>
      <c r="F1001">
        <f t="shared" si="201"/>
        <v>319.774</v>
      </c>
    </row>
    <row r="1002" spans="1:6" x14ac:dyDescent="0.25">
      <c r="A1002" t="str">
        <f t="shared" si="203"/>
        <v>Kaloian Manassiev</v>
      </c>
      <c r="C1002">
        <v>2.5000000000000001E-2</v>
      </c>
      <c r="D1002" t="s">
        <v>75</v>
      </c>
      <c r="E1002">
        <f t="shared" si="208"/>
        <v>1274</v>
      </c>
      <c r="F1002">
        <f t="shared" si="201"/>
        <v>31.85</v>
      </c>
    </row>
    <row r="1003" spans="1:6" x14ac:dyDescent="0.25">
      <c r="A1003" t="str">
        <f t="shared" si="203"/>
        <v>Kaloian Manassiev</v>
      </c>
      <c r="C1003">
        <v>3.7999999999999999E-2</v>
      </c>
      <c r="D1003" t="s">
        <v>64</v>
      </c>
      <c r="E1003">
        <f t="shared" si="208"/>
        <v>1274</v>
      </c>
      <c r="F1003">
        <f t="shared" si="201"/>
        <v>48.411999999999999</v>
      </c>
    </row>
    <row r="1004" spans="1:6" x14ac:dyDescent="0.25">
      <c r="A1004" t="str">
        <f t="shared" si="203"/>
        <v>Kaloian Manassiev</v>
      </c>
      <c r="C1004">
        <v>0.25900000000000001</v>
      </c>
      <c r="D1004" t="s">
        <v>112</v>
      </c>
      <c r="E1004">
        <f t="shared" si="208"/>
        <v>1274</v>
      </c>
      <c r="F1004">
        <f t="shared" si="201"/>
        <v>329.96600000000001</v>
      </c>
    </row>
    <row r="1005" spans="1:6" x14ac:dyDescent="0.25">
      <c r="A1005" t="str">
        <f t="shared" ref="A1005:A1034" si="209">A1004</f>
        <v>Kaloian Manassiev</v>
      </c>
      <c r="C1005">
        <v>8.2000000000000003E-2</v>
      </c>
      <c r="D1005" t="s">
        <v>57</v>
      </c>
      <c r="E1005">
        <f t="shared" si="208"/>
        <v>1274</v>
      </c>
      <c r="F1005">
        <f t="shared" si="201"/>
        <v>104.468</v>
      </c>
    </row>
    <row r="1006" spans="1:6" x14ac:dyDescent="0.25">
      <c r="A1006" t="str">
        <f t="shared" si="209"/>
        <v>Kaloian Manassiev</v>
      </c>
      <c r="C1006">
        <v>5.3999999999999999E-2</v>
      </c>
      <c r="D1006" t="s">
        <v>58</v>
      </c>
      <c r="E1006">
        <f t="shared" si="208"/>
        <v>1274</v>
      </c>
      <c r="F1006">
        <f t="shared" si="201"/>
        <v>68.795999999999992</v>
      </c>
    </row>
    <row r="1007" spans="1:6" x14ac:dyDescent="0.25">
      <c r="A1007" t="str">
        <f t="shared" si="209"/>
        <v>Kaloian Manassiev</v>
      </c>
      <c r="C1007">
        <v>0.13</v>
      </c>
      <c r="D1007" t="s">
        <v>49</v>
      </c>
      <c r="E1007">
        <f t="shared" si="208"/>
        <v>1274</v>
      </c>
      <c r="F1007">
        <f t="shared" si="201"/>
        <v>165.62</v>
      </c>
    </row>
    <row r="1008" spans="1:6" x14ac:dyDescent="0.25">
      <c r="A1008" t="str">
        <f t="shared" si="209"/>
        <v>Kaloian Manassiev</v>
      </c>
      <c r="C1008">
        <v>6.0000000000000001E-3</v>
      </c>
      <c r="D1008" t="s">
        <v>59</v>
      </c>
      <c r="E1008">
        <f t="shared" si="208"/>
        <v>1274</v>
      </c>
      <c r="F1008">
        <f t="shared" si="201"/>
        <v>7.6440000000000001</v>
      </c>
    </row>
    <row r="1009" spans="1:6" x14ac:dyDescent="0.25">
      <c r="A1009" t="str">
        <f t="shared" si="209"/>
        <v>Kaloian Manassiev</v>
      </c>
      <c r="C1009">
        <v>5.0000000000000001E-3</v>
      </c>
      <c r="D1009" t="s">
        <v>26</v>
      </c>
      <c r="E1009">
        <f t="shared" si="208"/>
        <v>1274</v>
      </c>
      <c r="F1009">
        <f t="shared" si="201"/>
        <v>6.37</v>
      </c>
    </row>
    <row r="1010" spans="1:6" x14ac:dyDescent="0.25">
      <c r="A1010" t="str">
        <f t="shared" si="209"/>
        <v>Kaloian Manassiev</v>
      </c>
      <c r="E1010">
        <f t="shared" si="208"/>
        <v>1274</v>
      </c>
      <c r="F1010">
        <f t="shared" si="201"/>
        <v>0</v>
      </c>
    </row>
    <row r="1011" spans="1:6" x14ac:dyDescent="0.25">
      <c r="A1011" t="str">
        <f t="shared" si="209"/>
        <v>Kaloian Manassiev</v>
      </c>
      <c r="B1011" t="s">
        <v>286</v>
      </c>
      <c r="E1011">
        <v>184</v>
      </c>
      <c r="F1011">
        <f t="shared" si="201"/>
        <v>0</v>
      </c>
    </row>
    <row r="1012" spans="1:6" x14ac:dyDescent="0.25">
      <c r="A1012" t="str">
        <f t="shared" si="209"/>
        <v>Kaloian Manassiev</v>
      </c>
      <c r="E1012">
        <f t="shared" ref="E1012:E1017" si="210">E1011</f>
        <v>184</v>
      </c>
      <c r="F1012">
        <f t="shared" si="201"/>
        <v>0</v>
      </c>
    </row>
    <row r="1013" spans="1:6" x14ac:dyDescent="0.25">
      <c r="A1013" t="str">
        <f t="shared" si="209"/>
        <v>Kaloian Manassiev</v>
      </c>
      <c r="C1013">
        <v>1.2E-2</v>
      </c>
      <c r="D1013" t="s">
        <v>162</v>
      </c>
      <c r="E1013">
        <f t="shared" si="210"/>
        <v>184</v>
      </c>
      <c r="F1013">
        <f t="shared" si="201"/>
        <v>2.2080000000000002</v>
      </c>
    </row>
    <row r="1014" spans="1:6" x14ac:dyDescent="0.25">
      <c r="A1014" t="str">
        <f t="shared" si="209"/>
        <v>Kaloian Manassiev</v>
      </c>
      <c r="C1014">
        <v>7.5999999999999998E-2</v>
      </c>
      <c r="D1014" t="s">
        <v>136</v>
      </c>
      <c r="E1014">
        <f t="shared" si="210"/>
        <v>184</v>
      </c>
      <c r="F1014">
        <f t="shared" si="201"/>
        <v>13.984</v>
      </c>
    </row>
    <row r="1015" spans="1:6" x14ac:dyDescent="0.25">
      <c r="A1015" t="str">
        <f t="shared" si="209"/>
        <v>Kaloian Manassiev</v>
      </c>
      <c r="C1015">
        <v>0.875</v>
      </c>
      <c r="D1015" t="s">
        <v>169</v>
      </c>
      <c r="E1015">
        <f t="shared" si="210"/>
        <v>184</v>
      </c>
      <c r="F1015">
        <f t="shared" si="201"/>
        <v>161</v>
      </c>
    </row>
    <row r="1016" spans="1:6" x14ac:dyDescent="0.25">
      <c r="A1016" t="str">
        <f t="shared" si="209"/>
        <v>Kaloian Manassiev</v>
      </c>
      <c r="C1016">
        <v>3.5000000000000003E-2</v>
      </c>
      <c r="D1016" t="s">
        <v>26</v>
      </c>
      <c r="E1016">
        <f t="shared" si="210"/>
        <v>184</v>
      </c>
      <c r="F1016">
        <f t="shared" si="201"/>
        <v>6.44</v>
      </c>
    </row>
    <row r="1017" spans="1:6" x14ac:dyDescent="0.25">
      <c r="A1017" t="str">
        <f t="shared" si="209"/>
        <v>Kaloian Manassiev</v>
      </c>
      <c r="E1017">
        <f t="shared" si="210"/>
        <v>184</v>
      </c>
      <c r="F1017">
        <f t="shared" si="201"/>
        <v>0</v>
      </c>
    </row>
    <row r="1018" spans="1:6" x14ac:dyDescent="0.25">
      <c r="A1018" t="str">
        <f t="shared" si="209"/>
        <v>Kaloian Manassiev</v>
      </c>
      <c r="B1018" t="s">
        <v>287</v>
      </c>
      <c r="E1018">
        <v>354</v>
      </c>
      <c r="F1018">
        <f t="shared" si="201"/>
        <v>0</v>
      </c>
    </row>
    <row r="1019" spans="1:6" x14ac:dyDescent="0.25">
      <c r="A1019" t="str">
        <f t="shared" si="209"/>
        <v>Kaloian Manassiev</v>
      </c>
      <c r="E1019">
        <f t="shared" ref="E1019:E1023" si="211">E1018</f>
        <v>354</v>
      </c>
      <c r="F1019">
        <f t="shared" si="201"/>
        <v>0</v>
      </c>
    </row>
    <row r="1020" spans="1:6" x14ac:dyDescent="0.25">
      <c r="A1020" t="str">
        <f t="shared" si="209"/>
        <v>Kaloian Manassiev</v>
      </c>
      <c r="C1020">
        <v>0.314</v>
      </c>
      <c r="D1020" t="s">
        <v>58</v>
      </c>
      <c r="E1020">
        <f t="shared" si="211"/>
        <v>354</v>
      </c>
      <c r="F1020">
        <f t="shared" si="201"/>
        <v>111.15600000000001</v>
      </c>
    </row>
    <row r="1021" spans="1:6" x14ac:dyDescent="0.25">
      <c r="A1021" t="str">
        <f t="shared" si="209"/>
        <v>Kaloian Manassiev</v>
      </c>
      <c r="C1021">
        <v>0.68</v>
      </c>
      <c r="D1021" t="s">
        <v>38</v>
      </c>
      <c r="E1021">
        <f t="shared" si="211"/>
        <v>354</v>
      </c>
      <c r="F1021">
        <f t="shared" si="201"/>
        <v>240.72000000000003</v>
      </c>
    </row>
    <row r="1022" spans="1:6" x14ac:dyDescent="0.25">
      <c r="A1022" t="str">
        <f t="shared" si="209"/>
        <v>Kaloian Manassiev</v>
      </c>
      <c r="C1022">
        <v>4.0000000000000001E-3</v>
      </c>
      <c r="D1022" t="s">
        <v>26</v>
      </c>
      <c r="E1022">
        <f t="shared" si="211"/>
        <v>354</v>
      </c>
      <c r="F1022">
        <f t="shared" si="201"/>
        <v>1.4159999999999999</v>
      </c>
    </row>
    <row r="1023" spans="1:6" x14ac:dyDescent="0.25">
      <c r="A1023" t="str">
        <f t="shared" si="209"/>
        <v>Kaloian Manassiev</v>
      </c>
      <c r="E1023">
        <f t="shared" si="211"/>
        <v>354</v>
      </c>
      <c r="F1023">
        <f t="shared" si="201"/>
        <v>0</v>
      </c>
    </row>
    <row r="1024" spans="1:6" x14ac:dyDescent="0.25">
      <c r="A1024" t="str">
        <f t="shared" si="209"/>
        <v>Kaloian Manassiev</v>
      </c>
      <c r="B1024" t="s">
        <v>288</v>
      </c>
      <c r="E1024">
        <v>173</v>
      </c>
      <c r="F1024">
        <f t="shared" si="201"/>
        <v>0</v>
      </c>
    </row>
    <row r="1025" spans="1:6" x14ac:dyDescent="0.25">
      <c r="A1025" t="str">
        <f t="shared" si="209"/>
        <v>Kaloian Manassiev</v>
      </c>
      <c r="E1025">
        <f t="shared" ref="E1025:E1035" si="212">E1024</f>
        <v>173</v>
      </c>
      <c r="F1025">
        <f t="shared" si="201"/>
        <v>0</v>
      </c>
    </row>
    <row r="1026" spans="1:6" x14ac:dyDescent="0.25">
      <c r="A1026" t="str">
        <f t="shared" si="209"/>
        <v>Kaloian Manassiev</v>
      </c>
      <c r="C1026">
        <v>7.6999999999999999E-2</v>
      </c>
      <c r="D1026" t="s">
        <v>162</v>
      </c>
      <c r="E1026">
        <f t="shared" si="212"/>
        <v>173</v>
      </c>
      <c r="F1026">
        <f t="shared" si="201"/>
        <v>13.321</v>
      </c>
    </row>
    <row r="1027" spans="1:6" x14ac:dyDescent="0.25">
      <c r="A1027" t="str">
        <f t="shared" si="209"/>
        <v>Kaloian Manassiev</v>
      </c>
      <c r="C1027">
        <v>2.9000000000000001E-2</v>
      </c>
      <c r="D1027" t="s">
        <v>216</v>
      </c>
      <c r="E1027">
        <f t="shared" si="212"/>
        <v>173</v>
      </c>
      <c r="F1027">
        <f t="shared" ref="F1027:F1090" si="213">E1027*C1027</f>
        <v>5.0170000000000003</v>
      </c>
    </row>
    <row r="1028" spans="1:6" x14ac:dyDescent="0.25">
      <c r="A1028" t="str">
        <f t="shared" si="209"/>
        <v>Kaloian Manassiev</v>
      </c>
      <c r="C1028">
        <v>5.6000000000000001E-2</v>
      </c>
      <c r="D1028" t="s">
        <v>23</v>
      </c>
      <c r="E1028">
        <f t="shared" si="212"/>
        <v>173</v>
      </c>
      <c r="F1028">
        <f t="shared" si="213"/>
        <v>9.6880000000000006</v>
      </c>
    </row>
    <row r="1029" spans="1:6" x14ac:dyDescent="0.25">
      <c r="A1029" t="str">
        <f t="shared" si="209"/>
        <v>Kaloian Manassiev</v>
      </c>
      <c r="C1029">
        <v>1.2E-2</v>
      </c>
      <c r="D1029" t="s">
        <v>136</v>
      </c>
      <c r="E1029">
        <f t="shared" si="212"/>
        <v>173</v>
      </c>
      <c r="F1029">
        <f t="shared" si="213"/>
        <v>2.0760000000000001</v>
      </c>
    </row>
    <row r="1030" spans="1:6" x14ac:dyDescent="0.25">
      <c r="A1030" t="str">
        <f t="shared" si="209"/>
        <v>Kaloian Manassiev</v>
      </c>
      <c r="C1030">
        <v>0.20799999999999999</v>
      </c>
      <c r="D1030" t="s">
        <v>75</v>
      </c>
      <c r="E1030">
        <f t="shared" si="212"/>
        <v>173</v>
      </c>
      <c r="F1030">
        <f t="shared" si="213"/>
        <v>35.984000000000002</v>
      </c>
    </row>
    <row r="1031" spans="1:6" x14ac:dyDescent="0.25">
      <c r="A1031" t="str">
        <f t="shared" si="209"/>
        <v>Kaloian Manassiev</v>
      </c>
      <c r="C1031">
        <v>1.6E-2</v>
      </c>
      <c r="D1031" t="s">
        <v>112</v>
      </c>
      <c r="E1031">
        <f t="shared" si="212"/>
        <v>173</v>
      </c>
      <c r="F1031">
        <f t="shared" si="213"/>
        <v>2.7680000000000002</v>
      </c>
    </row>
    <row r="1032" spans="1:6" x14ac:dyDescent="0.25">
      <c r="A1032" t="str">
        <f t="shared" si="209"/>
        <v>Kaloian Manassiev</v>
      </c>
      <c r="C1032">
        <v>0.34399999999999997</v>
      </c>
      <c r="D1032" t="s">
        <v>65</v>
      </c>
      <c r="E1032">
        <f t="shared" si="212"/>
        <v>173</v>
      </c>
      <c r="F1032">
        <f t="shared" si="213"/>
        <v>59.511999999999993</v>
      </c>
    </row>
    <row r="1033" spans="1:6" x14ac:dyDescent="0.25">
      <c r="A1033" t="str">
        <f t="shared" si="209"/>
        <v>Kaloian Manassiev</v>
      </c>
      <c r="C1033">
        <v>0.215</v>
      </c>
      <c r="D1033" t="s">
        <v>57</v>
      </c>
      <c r="E1033">
        <f t="shared" si="212"/>
        <v>173</v>
      </c>
      <c r="F1033">
        <f t="shared" si="213"/>
        <v>37.195</v>
      </c>
    </row>
    <row r="1034" spans="1:6" x14ac:dyDescent="0.25">
      <c r="A1034" t="str">
        <f t="shared" si="209"/>
        <v>Kaloian Manassiev</v>
      </c>
      <c r="C1034">
        <v>3.7999999999999999E-2</v>
      </c>
      <c r="D1034" t="s">
        <v>49</v>
      </c>
      <c r="E1034">
        <f t="shared" si="212"/>
        <v>173</v>
      </c>
      <c r="F1034">
        <f t="shared" si="213"/>
        <v>6.5739999999999998</v>
      </c>
    </row>
    <row r="1035" spans="1:6" x14ac:dyDescent="0.25">
      <c r="A1035" t="s">
        <v>464</v>
      </c>
      <c r="E1035">
        <f t="shared" si="212"/>
        <v>173</v>
      </c>
      <c r="F1035">
        <f t="shared" si="213"/>
        <v>0</v>
      </c>
    </row>
    <row r="1036" spans="1:6" x14ac:dyDescent="0.25">
      <c r="A1036" t="str">
        <f t="shared" ref="A1036:A1067" si="214">A1035</f>
        <v>Mark Benvenuto</v>
      </c>
      <c r="B1036" t="s">
        <v>291</v>
      </c>
      <c r="E1036">
        <v>32</v>
      </c>
      <c r="F1036">
        <f t="shared" si="213"/>
        <v>0</v>
      </c>
    </row>
    <row r="1037" spans="1:6" x14ac:dyDescent="0.25">
      <c r="A1037" t="str">
        <f t="shared" si="214"/>
        <v>Mark Benvenuto</v>
      </c>
      <c r="E1037">
        <f t="shared" ref="E1037:E1039" si="215">E1036</f>
        <v>32</v>
      </c>
      <c r="F1037">
        <f t="shared" si="213"/>
        <v>0</v>
      </c>
    </row>
    <row r="1038" spans="1:6" x14ac:dyDescent="0.25">
      <c r="A1038" t="str">
        <f t="shared" si="214"/>
        <v>Mark Benvenuto</v>
      </c>
      <c r="C1038">
        <v>1</v>
      </c>
      <c r="D1038" t="s">
        <v>254</v>
      </c>
      <c r="E1038">
        <f t="shared" si="215"/>
        <v>32</v>
      </c>
      <c r="F1038">
        <f t="shared" si="213"/>
        <v>32</v>
      </c>
    </row>
    <row r="1039" spans="1:6" x14ac:dyDescent="0.25">
      <c r="A1039" t="str">
        <f t="shared" si="214"/>
        <v>Mark Benvenuto</v>
      </c>
      <c r="E1039">
        <f t="shared" si="215"/>
        <v>32</v>
      </c>
      <c r="F1039">
        <f t="shared" si="213"/>
        <v>0</v>
      </c>
    </row>
    <row r="1040" spans="1:6" x14ac:dyDescent="0.25">
      <c r="A1040" t="str">
        <f t="shared" si="214"/>
        <v>Mark Benvenuto</v>
      </c>
      <c r="B1040" t="s">
        <v>292</v>
      </c>
      <c r="E1040">
        <v>12</v>
      </c>
      <c r="F1040">
        <f t="shared" si="213"/>
        <v>0</v>
      </c>
    </row>
    <row r="1041" spans="1:6" x14ac:dyDescent="0.25">
      <c r="A1041" t="str">
        <f t="shared" si="214"/>
        <v>Mark Benvenuto</v>
      </c>
      <c r="E1041">
        <f t="shared" ref="E1041:E1043" si="216">E1040</f>
        <v>12</v>
      </c>
      <c r="F1041">
        <f t="shared" si="213"/>
        <v>0</v>
      </c>
    </row>
    <row r="1042" spans="1:6" x14ac:dyDescent="0.25">
      <c r="A1042" t="str">
        <f t="shared" si="214"/>
        <v>Mark Benvenuto</v>
      </c>
      <c r="C1042">
        <v>1</v>
      </c>
      <c r="D1042" t="s">
        <v>38</v>
      </c>
      <c r="E1042">
        <f t="shared" si="216"/>
        <v>12</v>
      </c>
      <c r="F1042">
        <f t="shared" si="213"/>
        <v>12</v>
      </c>
    </row>
    <row r="1043" spans="1:6" x14ac:dyDescent="0.25">
      <c r="A1043" t="str">
        <f t="shared" si="214"/>
        <v>Mark Benvenuto</v>
      </c>
      <c r="E1043">
        <f t="shared" si="216"/>
        <v>12</v>
      </c>
      <c r="F1043">
        <f t="shared" si="213"/>
        <v>0</v>
      </c>
    </row>
    <row r="1044" spans="1:6" x14ac:dyDescent="0.25">
      <c r="A1044" t="str">
        <f t="shared" si="214"/>
        <v>Mark Benvenuto</v>
      </c>
      <c r="B1044" t="s">
        <v>293</v>
      </c>
      <c r="E1044">
        <v>35</v>
      </c>
      <c r="F1044">
        <f t="shared" si="213"/>
        <v>0</v>
      </c>
    </row>
    <row r="1045" spans="1:6" x14ac:dyDescent="0.25">
      <c r="A1045" t="str">
        <f t="shared" si="214"/>
        <v>Mark Benvenuto</v>
      </c>
      <c r="E1045">
        <f t="shared" ref="E1045:E1048" si="217">E1044</f>
        <v>35</v>
      </c>
      <c r="F1045">
        <f t="shared" si="213"/>
        <v>0</v>
      </c>
    </row>
    <row r="1046" spans="1:6" x14ac:dyDescent="0.25">
      <c r="A1046" t="str">
        <f t="shared" si="214"/>
        <v>Mark Benvenuto</v>
      </c>
      <c r="C1046">
        <v>0.39400000000000002</v>
      </c>
      <c r="D1046" t="s">
        <v>57</v>
      </c>
      <c r="E1046">
        <f t="shared" si="217"/>
        <v>35</v>
      </c>
      <c r="F1046">
        <f t="shared" si="213"/>
        <v>13.790000000000001</v>
      </c>
    </row>
    <row r="1047" spans="1:6" x14ac:dyDescent="0.25">
      <c r="A1047" t="str">
        <f t="shared" si="214"/>
        <v>Mark Benvenuto</v>
      </c>
      <c r="C1047">
        <v>0.60499999999999998</v>
      </c>
      <c r="D1047" t="s">
        <v>38</v>
      </c>
      <c r="E1047">
        <f t="shared" si="217"/>
        <v>35</v>
      </c>
      <c r="F1047">
        <f t="shared" si="213"/>
        <v>21.175000000000001</v>
      </c>
    </row>
    <row r="1048" spans="1:6" x14ac:dyDescent="0.25">
      <c r="A1048" t="str">
        <f t="shared" si="214"/>
        <v>Mark Benvenuto</v>
      </c>
      <c r="E1048">
        <f t="shared" si="217"/>
        <v>35</v>
      </c>
      <c r="F1048">
        <f t="shared" si="213"/>
        <v>0</v>
      </c>
    </row>
    <row r="1049" spans="1:6" x14ac:dyDescent="0.25">
      <c r="A1049" t="str">
        <f t="shared" si="214"/>
        <v>Mark Benvenuto</v>
      </c>
      <c r="B1049" t="s">
        <v>294</v>
      </c>
      <c r="E1049">
        <v>32</v>
      </c>
      <c r="F1049">
        <f t="shared" si="213"/>
        <v>0</v>
      </c>
    </row>
    <row r="1050" spans="1:6" x14ac:dyDescent="0.25">
      <c r="A1050" t="str">
        <f t="shared" si="214"/>
        <v>Mark Benvenuto</v>
      </c>
      <c r="E1050">
        <f t="shared" ref="E1050:E1052" si="218">E1049</f>
        <v>32</v>
      </c>
      <c r="F1050">
        <f t="shared" si="213"/>
        <v>0</v>
      </c>
    </row>
    <row r="1051" spans="1:6" x14ac:dyDescent="0.25">
      <c r="A1051" t="str">
        <f t="shared" si="214"/>
        <v>Mark Benvenuto</v>
      </c>
      <c r="C1051">
        <v>1</v>
      </c>
      <c r="D1051" t="s">
        <v>295</v>
      </c>
      <c r="E1051">
        <f t="shared" si="218"/>
        <v>32</v>
      </c>
      <c r="F1051">
        <f t="shared" si="213"/>
        <v>32</v>
      </c>
    </row>
    <row r="1052" spans="1:6" x14ac:dyDescent="0.25">
      <c r="A1052" t="str">
        <f t="shared" si="214"/>
        <v>Mark Benvenuto</v>
      </c>
      <c r="E1052">
        <f t="shared" si="218"/>
        <v>32</v>
      </c>
      <c r="F1052">
        <f t="shared" si="213"/>
        <v>0</v>
      </c>
    </row>
    <row r="1053" spans="1:6" x14ac:dyDescent="0.25">
      <c r="A1053" t="str">
        <f t="shared" si="214"/>
        <v>Mark Benvenuto</v>
      </c>
      <c r="B1053" t="s">
        <v>296</v>
      </c>
      <c r="E1053">
        <v>32</v>
      </c>
      <c r="F1053">
        <f t="shared" si="213"/>
        <v>0</v>
      </c>
    </row>
    <row r="1054" spans="1:6" x14ac:dyDescent="0.25">
      <c r="A1054" t="str">
        <f t="shared" si="214"/>
        <v>Mark Benvenuto</v>
      </c>
      <c r="E1054">
        <f t="shared" ref="E1054:E1055" si="219">E1053</f>
        <v>32</v>
      </c>
      <c r="F1054">
        <f t="shared" si="213"/>
        <v>0</v>
      </c>
    </row>
    <row r="1055" spans="1:6" x14ac:dyDescent="0.25">
      <c r="A1055" t="str">
        <f t="shared" si="214"/>
        <v>Mark Benvenuto</v>
      </c>
      <c r="E1055">
        <f t="shared" si="219"/>
        <v>32</v>
      </c>
      <c r="F1055">
        <f t="shared" si="213"/>
        <v>0</v>
      </c>
    </row>
    <row r="1056" spans="1:6" x14ac:dyDescent="0.25">
      <c r="A1056" t="str">
        <f t="shared" si="214"/>
        <v>Mark Benvenuto</v>
      </c>
      <c r="B1056" t="s">
        <v>297</v>
      </c>
      <c r="E1056">
        <v>93</v>
      </c>
      <c r="F1056">
        <f t="shared" si="213"/>
        <v>0</v>
      </c>
    </row>
    <row r="1057" spans="1:6" x14ac:dyDescent="0.25">
      <c r="A1057" t="str">
        <f t="shared" si="214"/>
        <v>Mark Benvenuto</v>
      </c>
      <c r="E1057">
        <f t="shared" ref="E1057:E1060" si="220">E1056</f>
        <v>93</v>
      </c>
      <c r="F1057">
        <f t="shared" si="213"/>
        <v>0</v>
      </c>
    </row>
    <row r="1058" spans="1:6" x14ac:dyDescent="0.25">
      <c r="A1058" t="str">
        <f t="shared" si="214"/>
        <v>Mark Benvenuto</v>
      </c>
      <c r="C1058">
        <v>0.59599999999999997</v>
      </c>
      <c r="D1058" t="s">
        <v>57</v>
      </c>
      <c r="E1058">
        <f t="shared" si="220"/>
        <v>93</v>
      </c>
      <c r="F1058">
        <f t="shared" si="213"/>
        <v>55.427999999999997</v>
      </c>
    </row>
    <row r="1059" spans="1:6" x14ac:dyDescent="0.25">
      <c r="A1059" t="str">
        <f t="shared" si="214"/>
        <v>Mark Benvenuto</v>
      </c>
      <c r="C1059">
        <v>0.40300000000000002</v>
      </c>
      <c r="D1059" t="s">
        <v>40</v>
      </c>
      <c r="E1059">
        <f t="shared" si="220"/>
        <v>93</v>
      </c>
      <c r="F1059">
        <f t="shared" si="213"/>
        <v>37.478999999999999</v>
      </c>
    </row>
    <row r="1060" spans="1:6" x14ac:dyDescent="0.25">
      <c r="A1060" t="str">
        <f t="shared" si="214"/>
        <v>Mark Benvenuto</v>
      </c>
      <c r="E1060">
        <f t="shared" si="220"/>
        <v>93</v>
      </c>
      <c r="F1060">
        <f t="shared" si="213"/>
        <v>0</v>
      </c>
    </row>
    <row r="1061" spans="1:6" x14ac:dyDescent="0.25">
      <c r="A1061" t="str">
        <f t="shared" si="214"/>
        <v>Mark Benvenuto</v>
      </c>
      <c r="B1061" t="s">
        <v>298</v>
      </c>
      <c r="E1061">
        <v>3584</v>
      </c>
      <c r="F1061">
        <f t="shared" si="213"/>
        <v>0</v>
      </c>
    </row>
    <row r="1062" spans="1:6" x14ac:dyDescent="0.25">
      <c r="A1062" t="str">
        <f t="shared" si="214"/>
        <v>Mark Benvenuto</v>
      </c>
      <c r="E1062">
        <f t="shared" ref="E1062:E1104" si="221">E1061</f>
        <v>3584</v>
      </c>
      <c r="F1062">
        <f t="shared" si="213"/>
        <v>0</v>
      </c>
    </row>
    <row r="1063" spans="1:6" x14ac:dyDescent="0.25">
      <c r="A1063" t="str">
        <f t="shared" si="214"/>
        <v>Mark Benvenuto</v>
      </c>
      <c r="C1063">
        <v>8.9999999999999993E-3</v>
      </c>
      <c r="D1063" t="s">
        <v>62</v>
      </c>
      <c r="E1063">
        <f t="shared" si="221"/>
        <v>3584</v>
      </c>
      <c r="F1063">
        <f t="shared" si="213"/>
        <v>32.256</v>
      </c>
    </row>
    <row r="1064" spans="1:6" x14ac:dyDescent="0.25">
      <c r="A1064" t="str">
        <f t="shared" si="214"/>
        <v>Mark Benvenuto</v>
      </c>
      <c r="C1064">
        <v>2E-3</v>
      </c>
      <c r="D1064" t="s">
        <v>250</v>
      </c>
      <c r="E1064">
        <f t="shared" si="221"/>
        <v>3584</v>
      </c>
      <c r="F1064">
        <f t="shared" si="213"/>
        <v>7.1680000000000001</v>
      </c>
    </row>
    <row r="1065" spans="1:6" x14ac:dyDescent="0.25">
      <c r="A1065" t="str">
        <f t="shared" si="214"/>
        <v>Mark Benvenuto</v>
      </c>
      <c r="C1065">
        <v>2E-3</v>
      </c>
      <c r="D1065" t="s">
        <v>251</v>
      </c>
      <c r="E1065">
        <f t="shared" si="221"/>
        <v>3584</v>
      </c>
      <c r="F1065">
        <f t="shared" si="213"/>
        <v>7.1680000000000001</v>
      </c>
    </row>
    <row r="1066" spans="1:6" x14ac:dyDescent="0.25">
      <c r="A1066" t="str">
        <f t="shared" si="214"/>
        <v>Mark Benvenuto</v>
      </c>
      <c r="C1066">
        <v>1.2E-2</v>
      </c>
      <c r="D1066" t="s">
        <v>46</v>
      </c>
      <c r="E1066">
        <f t="shared" si="221"/>
        <v>3584</v>
      </c>
      <c r="F1066">
        <f t="shared" si="213"/>
        <v>43.008000000000003</v>
      </c>
    </row>
    <row r="1067" spans="1:6" x14ac:dyDescent="0.25">
      <c r="A1067" t="str">
        <f t="shared" si="214"/>
        <v>Mark Benvenuto</v>
      </c>
      <c r="C1067">
        <v>0.16</v>
      </c>
      <c r="D1067" t="s">
        <v>43</v>
      </c>
      <c r="E1067">
        <f t="shared" si="221"/>
        <v>3584</v>
      </c>
      <c r="F1067">
        <f t="shared" si="213"/>
        <v>573.44000000000005</v>
      </c>
    </row>
    <row r="1068" spans="1:6" x14ac:dyDescent="0.25">
      <c r="A1068" t="str">
        <f t="shared" ref="A1068:A1099" si="222">A1067</f>
        <v>Mark Benvenuto</v>
      </c>
      <c r="C1068">
        <v>1.6E-2</v>
      </c>
      <c r="D1068" t="s">
        <v>22</v>
      </c>
      <c r="E1068">
        <f t="shared" si="221"/>
        <v>3584</v>
      </c>
      <c r="F1068">
        <f t="shared" si="213"/>
        <v>57.344000000000001</v>
      </c>
    </row>
    <row r="1069" spans="1:6" x14ac:dyDescent="0.25">
      <c r="A1069" t="str">
        <f t="shared" si="222"/>
        <v>Mark Benvenuto</v>
      </c>
      <c r="C1069">
        <v>2.4E-2</v>
      </c>
      <c r="D1069" t="s">
        <v>162</v>
      </c>
      <c r="E1069">
        <f t="shared" si="221"/>
        <v>3584</v>
      </c>
      <c r="F1069">
        <f t="shared" si="213"/>
        <v>86.016000000000005</v>
      </c>
    </row>
    <row r="1070" spans="1:6" x14ac:dyDescent="0.25">
      <c r="A1070" t="str">
        <f t="shared" si="222"/>
        <v>Mark Benvenuto</v>
      </c>
      <c r="C1070">
        <v>2E-3</v>
      </c>
      <c r="D1070" t="s">
        <v>216</v>
      </c>
      <c r="E1070">
        <f t="shared" si="221"/>
        <v>3584</v>
      </c>
      <c r="F1070">
        <f t="shared" si="213"/>
        <v>7.1680000000000001</v>
      </c>
    </row>
    <row r="1071" spans="1:6" x14ac:dyDescent="0.25">
      <c r="A1071" t="str">
        <f t="shared" si="222"/>
        <v>Mark Benvenuto</v>
      </c>
      <c r="C1071">
        <v>1.4999999999999999E-2</v>
      </c>
      <c r="D1071" t="s">
        <v>23</v>
      </c>
      <c r="E1071">
        <f t="shared" si="221"/>
        <v>3584</v>
      </c>
      <c r="F1071">
        <f t="shared" si="213"/>
        <v>53.76</v>
      </c>
    </row>
    <row r="1072" spans="1:6" x14ac:dyDescent="0.25">
      <c r="A1072" t="str">
        <f t="shared" si="222"/>
        <v>Mark Benvenuto</v>
      </c>
      <c r="C1072">
        <v>1.4999999999999999E-2</v>
      </c>
      <c r="D1072" t="s">
        <v>114</v>
      </c>
      <c r="E1072">
        <f t="shared" si="221"/>
        <v>3584</v>
      </c>
      <c r="F1072">
        <f t="shared" si="213"/>
        <v>53.76</v>
      </c>
    </row>
    <row r="1073" spans="1:6" x14ac:dyDescent="0.25">
      <c r="A1073" t="str">
        <f t="shared" si="222"/>
        <v>Mark Benvenuto</v>
      </c>
      <c r="C1073">
        <v>2.1000000000000001E-2</v>
      </c>
      <c r="D1073" t="s">
        <v>240</v>
      </c>
      <c r="E1073">
        <f t="shared" si="221"/>
        <v>3584</v>
      </c>
      <c r="F1073">
        <f t="shared" si="213"/>
        <v>75.26400000000001</v>
      </c>
    </row>
    <row r="1074" spans="1:6" x14ac:dyDescent="0.25">
      <c r="A1074" t="str">
        <f t="shared" si="222"/>
        <v>Mark Benvenuto</v>
      </c>
      <c r="C1074">
        <v>0.01</v>
      </c>
      <c r="D1074" t="s">
        <v>168</v>
      </c>
      <c r="E1074">
        <f t="shared" si="221"/>
        <v>3584</v>
      </c>
      <c r="F1074">
        <f t="shared" si="213"/>
        <v>35.840000000000003</v>
      </c>
    </row>
    <row r="1075" spans="1:6" x14ac:dyDescent="0.25">
      <c r="A1075" t="str">
        <f t="shared" si="222"/>
        <v>Mark Benvenuto</v>
      </c>
      <c r="C1075">
        <v>2.8000000000000001E-2</v>
      </c>
      <c r="D1075" t="s">
        <v>136</v>
      </c>
      <c r="E1075">
        <f t="shared" si="221"/>
        <v>3584</v>
      </c>
      <c r="F1075">
        <f t="shared" si="213"/>
        <v>100.352</v>
      </c>
    </row>
    <row r="1076" spans="1:6" x14ac:dyDescent="0.25">
      <c r="A1076" t="str">
        <f t="shared" si="222"/>
        <v>Mark Benvenuto</v>
      </c>
      <c r="C1076">
        <v>3.0000000000000001E-3</v>
      </c>
      <c r="D1076" t="s">
        <v>63</v>
      </c>
      <c r="E1076">
        <f t="shared" si="221"/>
        <v>3584</v>
      </c>
      <c r="F1076">
        <f t="shared" si="213"/>
        <v>10.752000000000001</v>
      </c>
    </row>
    <row r="1077" spans="1:6" x14ac:dyDescent="0.25">
      <c r="A1077" t="str">
        <f t="shared" si="222"/>
        <v>Mark Benvenuto</v>
      </c>
      <c r="C1077">
        <v>0</v>
      </c>
      <c r="D1077" t="s">
        <v>75</v>
      </c>
      <c r="E1077">
        <f t="shared" si="221"/>
        <v>3584</v>
      </c>
      <c r="F1077">
        <f t="shared" si="213"/>
        <v>0</v>
      </c>
    </row>
    <row r="1078" spans="1:6" x14ac:dyDescent="0.25">
      <c r="A1078" t="str">
        <f t="shared" si="222"/>
        <v>Mark Benvenuto</v>
      </c>
      <c r="C1078">
        <v>5.7000000000000002E-2</v>
      </c>
      <c r="D1078" t="s">
        <v>64</v>
      </c>
      <c r="E1078">
        <f t="shared" si="221"/>
        <v>3584</v>
      </c>
      <c r="F1078">
        <f t="shared" si="213"/>
        <v>204.28800000000001</v>
      </c>
    </row>
    <row r="1079" spans="1:6" x14ac:dyDescent="0.25">
      <c r="A1079" t="str">
        <f t="shared" si="222"/>
        <v>Mark Benvenuto</v>
      </c>
      <c r="C1079">
        <v>6.8000000000000005E-2</v>
      </c>
      <c r="D1079" t="s">
        <v>112</v>
      </c>
      <c r="E1079">
        <f t="shared" si="221"/>
        <v>3584</v>
      </c>
      <c r="F1079">
        <f t="shared" si="213"/>
        <v>243.71200000000002</v>
      </c>
    </row>
    <row r="1080" spans="1:6" x14ac:dyDescent="0.25">
      <c r="A1080" t="str">
        <f t="shared" si="222"/>
        <v>Mark Benvenuto</v>
      </c>
      <c r="C1080">
        <v>3.6999999999999998E-2</v>
      </c>
      <c r="D1080" t="s">
        <v>65</v>
      </c>
      <c r="E1080">
        <f t="shared" si="221"/>
        <v>3584</v>
      </c>
      <c r="F1080">
        <f t="shared" si="213"/>
        <v>132.608</v>
      </c>
    </row>
    <row r="1081" spans="1:6" x14ac:dyDescent="0.25">
      <c r="A1081" t="str">
        <f t="shared" si="222"/>
        <v>Mark Benvenuto</v>
      </c>
      <c r="C1081">
        <v>0</v>
      </c>
      <c r="D1081" t="s">
        <v>299</v>
      </c>
      <c r="E1081">
        <f t="shared" si="221"/>
        <v>3584</v>
      </c>
      <c r="F1081">
        <f t="shared" si="213"/>
        <v>0</v>
      </c>
    </row>
    <row r="1082" spans="1:6" x14ac:dyDescent="0.25">
      <c r="A1082" t="str">
        <f t="shared" si="222"/>
        <v>Mark Benvenuto</v>
      </c>
      <c r="C1082">
        <v>2E-3</v>
      </c>
      <c r="D1082" t="s">
        <v>48</v>
      </c>
      <c r="E1082">
        <f t="shared" si="221"/>
        <v>3584</v>
      </c>
      <c r="F1082">
        <f t="shared" si="213"/>
        <v>7.1680000000000001</v>
      </c>
    </row>
    <row r="1083" spans="1:6" x14ac:dyDescent="0.25">
      <c r="A1083" t="str">
        <f t="shared" si="222"/>
        <v>Mark Benvenuto</v>
      </c>
      <c r="C1083">
        <v>1.4999999999999999E-2</v>
      </c>
      <c r="D1083" t="s">
        <v>163</v>
      </c>
      <c r="E1083">
        <f t="shared" si="221"/>
        <v>3584</v>
      </c>
      <c r="F1083">
        <f t="shared" si="213"/>
        <v>53.76</v>
      </c>
    </row>
    <row r="1084" spans="1:6" x14ac:dyDescent="0.25">
      <c r="A1084" t="str">
        <f t="shared" si="222"/>
        <v>Mark Benvenuto</v>
      </c>
      <c r="C1084">
        <v>3.0000000000000001E-3</v>
      </c>
      <c r="D1084" t="s">
        <v>176</v>
      </c>
      <c r="E1084">
        <f t="shared" si="221"/>
        <v>3584</v>
      </c>
      <c r="F1084">
        <f t="shared" si="213"/>
        <v>10.752000000000001</v>
      </c>
    </row>
    <row r="1085" spans="1:6" x14ac:dyDescent="0.25">
      <c r="A1085" t="str">
        <f t="shared" si="222"/>
        <v>Mark Benvenuto</v>
      </c>
      <c r="C1085">
        <v>3.0000000000000001E-3</v>
      </c>
      <c r="D1085" t="s">
        <v>169</v>
      </c>
      <c r="E1085">
        <f t="shared" si="221"/>
        <v>3584</v>
      </c>
      <c r="F1085">
        <f t="shared" si="213"/>
        <v>10.752000000000001</v>
      </c>
    </row>
    <row r="1086" spans="1:6" x14ac:dyDescent="0.25">
      <c r="A1086" t="str">
        <f t="shared" si="222"/>
        <v>Mark Benvenuto</v>
      </c>
      <c r="C1086">
        <v>5.0000000000000001E-3</v>
      </c>
      <c r="D1086" t="s">
        <v>66</v>
      </c>
      <c r="E1086">
        <f t="shared" si="221"/>
        <v>3584</v>
      </c>
      <c r="F1086">
        <f t="shared" si="213"/>
        <v>17.920000000000002</v>
      </c>
    </row>
    <row r="1087" spans="1:6" x14ac:dyDescent="0.25">
      <c r="A1087" t="str">
        <f t="shared" si="222"/>
        <v>Mark Benvenuto</v>
      </c>
      <c r="C1087">
        <v>0.126</v>
      </c>
      <c r="D1087" t="s">
        <v>57</v>
      </c>
      <c r="E1087">
        <f t="shared" si="221"/>
        <v>3584</v>
      </c>
      <c r="F1087">
        <f t="shared" si="213"/>
        <v>451.584</v>
      </c>
    </row>
    <row r="1088" spans="1:6" x14ac:dyDescent="0.25">
      <c r="A1088" t="str">
        <f t="shared" si="222"/>
        <v>Mark Benvenuto</v>
      </c>
      <c r="C1088">
        <v>6.0000000000000001E-3</v>
      </c>
      <c r="D1088" t="s">
        <v>67</v>
      </c>
      <c r="E1088">
        <f t="shared" si="221"/>
        <v>3584</v>
      </c>
      <c r="F1088">
        <f t="shared" si="213"/>
        <v>21.504000000000001</v>
      </c>
    </row>
    <row r="1089" spans="1:6" x14ac:dyDescent="0.25">
      <c r="A1089" t="str">
        <f t="shared" si="222"/>
        <v>Mark Benvenuto</v>
      </c>
      <c r="C1089">
        <v>1E-3</v>
      </c>
      <c r="D1089" t="s">
        <v>58</v>
      </c>
      <c r="E1089">
        <f t="shared" si="221"/>
        <v>3584</v>
      </c>
      <c r="F1089">
        <f t="shared" si="213"/>
        <v>3.5840000000000001</v>
      </c>
    </row>
    <row r="1090" spans="1:6" x14ac:dyDescent="0.25">
      <c r="A1090" t="str">
        <f t="shared" si="222"/>
        <v>Mark Benvenuto</v>
      </c>
      <c r="C1090">
        <v>3.0000000000000001E-3</v>
      </c>
      <c r="D1090" t="s">
        <v>254</v>
      </c>
      <c r="E1090">
        <f t="shared" si="221"/>
        <v>3584</v>
      </c>
      <c r="F1090">
        <f t="shared" si="213"/>
        <v>10.752000000000001</v>
      </c>
    </row>
    <row r="1091" spans="1:6" x14ac:dyDescent="0.25">
      <c r="A1091" t="str">
        <f t="shared" si="222"/>
        <v>Mark Benvenuto</v>
      </c>
      <c r="C1091">
        <v>0</v>
      </c>
      <c r="D1091" t="s">
        <v>35</v>
      </c>
      <c r="E1091">
        <f t="shared" si="221"/>
        <v>3584</v>
      </c>
      <c r="F1091">
        <f t="shared" ref="F1091:F1154" si="223">E1091*C1091</f>
        <v>0</v>
      </c>
    </row>
    <row r="1092" spans="1:6" x14ac:dyDescent="0.25">
      <c r="A1092" t="str">
        <f t="shared" si="222"/>
        <v>Mark Benvenuto</v>
      </c>
      <c r="C1092">
        <v>4.0000000000000001E-3</v>
      </c>
      <c r="D1092" t="s">
        <v>222</v>
      </c>
      <c r="E1092">
        <f t="shared" si="221"/>
        <v>3584</v>
      </c>
      <c r="F1092">
        <f t="shared" si="223"/>
        <v>14.336</v>
      </c>
    </row>
    <row r="1093" spans="1:6" x14ac:dyDescent="0.25">
      <c r="A1093" t="str">
        <f t="shared" si="222"/>
        <v>Mark Benvenuto</v>
      </c>
      <c r="C1093">
        <v>0.19800000000000001</v>
      </c>
      <c r="D1093" t="s">
        <v>49</v>
      </c>
      <c r="E1093">
        <f t="shared" si="221"/>
        <v>3584</v>
      </c>
      <c r="F1093">
        <f t="shared" si="223"/>
        <v>709.63200000000006</v>
      </c>
    </row>
    <row r="1094" spans="1:6" x14ac:dyDescent="0.25">
      <c r="A1094" t="str">
        <f t="shared" si="222"/>
        <v>Mark Benvenuto</v>
      </c>
      <c r="C1094">
        <v>1.9E-2</v>
      </c>
      <c r="D1094" t="s">
        <v>24</v>
      </c>
      <c r="E1094">
        <f t="shared" si="221"/>
        <v>3584</v>
      </c>
      <c r="F1094">
        <f t="shared" si="223"/>
        <v>68.096000000000004</v>
      </c>
    </row>
    <row r="1095" spans="1:6" x14ac:dyDescent="0.25">
      <c r="A1095" t="str">
        <f t="shared" si="222"/>
        <v>Mark Benvenuto</v>
      </c>
      <c r="C1095">
        <v>0.01</v>
      </c>
      <c r="D1095" t="s">
        <v>25</v>
      </c>
      <c r="E1095">
        <f t="shared" si="221"/>
        <v>3584</v>
      </c>
      <c r="F1095">
        <f t="shared" si="223"/>
        <v>35.840000000000003</v>
      </c>
    </row>
    <row r="1096" spans="1:6" x14ac:dyDescent="0.25">
      <c r="A1096" t="str">
        <f t="shared" si="222"/>
        <v>Mark Benvenuto</v>
      </c>
      <c r="C1096">
        <v>1.0999999999999999E-2</v>
      </c>
      <c r="D1096" t="s">
        <v>59</v>
      </c>
      <c r="E1096">
        <f t="shared" si="221"/>
        <v>3584</v>
      </c>
      <c r="F1096">
        <f t="shared" si="223"/>
        <v>39.423999999999999</v>
      </c>
    </row>
    <row r="1097" spans="1:6" x14ac:dyDescent="0.25">
      <c r="A1097" t="str">
        <f t="shared" si="222"/>
        <v>Mark Benvenuto</v>
      </c>
      <c r="C1097">
        <v>1E-3</v>
      </c>
      <c r="D1097" t="s">
        <v>68</v>
      </c>
      <c r="E1097">
        <f t="shared" si="221"/>
        <v>3584</v>
      </c>
      <c r="F1097">
        <f t="shared" si="223"/>
        <v>3.5840000000000001</v>
      </c>
    </row>
    <row r="1098" spans="1:6" x14ac:dyDescent="0.25">
      <c r="A1098" t="str">
        <f t="shared" si="222"/>
        <v>Mark Benvenuto</v>
      </c>
      <c r="C1098">
        <v>7.0000000000000001E-3</v>
      </c>
      <c r="D1098" t="s">
        <v>69</v>
      </c>
      <c r="E1098">
        <f t="shared" si="221"/>
        <v>3584</v>
      </c>
      <c r="F1098">
        <f t="shared" si="223"/>
        <v>25.088000000000001</v>
      </c>
    </row>
    <row r="1099" spans="1:6" x14ac:dyDescent="0.25">
      <c r="A1099" t="str">
        <f t="shared" si="222"/>
        <v>Mark Benvenuto</v>
      </c>
      <c r="C1099">
        <v>2.1000000000000001E-2</v>
      </c>
      <c r="D1099" t="s">
        <v>255</v>
      </c>
      <c r="E1099">
        <f t="shared" si="221"/>
        <v>3584</v>
      </c>
      <c r="F1099">
        <f t="shared" si="223"/>
        <v>75.26400000000001</v>
      </c>
    </row>
    <row r="1100" spans="1:6" x14ac:dyDescent="0.25">
      <c r="A1100" t="str">
        <f t="shared" ref="A1100:A1123" si="224">A1099</f>
        <v>Mark Benvenuto</v>
      </c>
      <c r="C1100">
        <v>1.6E-2</v>
      </c>
      <c r="D1100" t="s">
        <v>40</v>
      </c>
      <c r="E1100">
        <f t="shared" si="221"/>
        <v>3584</v>
      </c>
      <c r="F1100">
        <f t="shared" si="223"/>
        <v>57.344000000000001</v>
      </c>
    </row>
    <row r="1101" spans="1:6" x14ac:dyDescent="0.25">
      <c r="A1101" t="str">
        <f t="shared" si="224"/>
        <v>Mark Benvenuto</v>
      </c>
      <c r="C1101">
        <v>6.0000000000000001E-3</v>
      </c>
      <c r="D1101" t="s">
        <v>256</v>
      </c>
      <c r="E1101">
        <f t="shared" si="221"/>
        <v>3584</v>
      </c>
      <c r="F1101">
        <f t="shared" si="223"/>
        <v>21.504000000000001</v>
      </c>
    </row>
    <row r="1102" spans="1:6" x14ac:dyDescent="0.25">
      <c r="A1102" t="str">
        <f t="shared" si="224"/>
        <v>Mark Benvenuto</v>
      </c>
      <c r="C1102">
        <v>3.9E-2</v>
      </c>
      <c r="D1102" t="s">
        <v>38</v>
      </c>
      <c r="E1102">
        <f t="shared" si="221"/>
        <v>3584</v>
      </c>
      <c r="F1102">
        <f t="shared" si="223"/>
        <v>139.77600000000001</v>
      </c>
    </row>
    <row r="1103" spans="1:6" x14ac:dyDescent="0.25">
      <c r="A1103" t="str">
        <f t="shared" si="224"/>
        <v>Mark Benvenuto</v>
      </c>
      <c r="C1103">
        <v>0</v>
      </c>
      <c r="D1103" t="s">
        <v>26</v>
      </c>
      <c r="E1103">
        <f t="shared" si="221"/>
        <v>3584</v>
      </c>
      <c r="F1103">
        <f t="shared" si="223"/>
        <v>0</v>
      </c>
    </row>
    <row r="1104" spans="1:6" x14ac:dyDescent="0.25">
      <c r="A1104" t="str">
        <f t="shared" si="224"/>
        <v>Mark Benvenuto</v>
      </c>
      <c r="E1104">
        <f t="shared" si="221"/>
        <v>3584</v>
      </c>
      <c r="F1104">
        <f t="shared" si="223"/>
        <v>0</v>
      </c>
    </row>
    <row r="1105" spans="1:6" x14ac:dyDescent="0.25">
      <c r="A1105" t="str">
        <f t="shared" si="224"/>
        <v>Mark Benvenuto</v>
      </c>
      <c r="B1105" t="s">
        <v>300</v>
      </c>
      <c r="E1105">
        <v>9</v>
      </c>
      <c r="F1105">
        <f t="shared" si="223"/>
        <v>0</v>
      </c>
    </row>
    <row r="1106" spans="1:6" x14ac:dyDescent="0.25">
      <c r="A1106" t="str">
        <f t="shared" si="224"/>
        <v>Mark Benvenuto</v>
      </c>
      <c r="E1106">
        <f t="shared" ref="E1106:E1108" si="225">E1105</f>
        <v>9</v>
      </c>
      <c r="F1106">
        <f t="shared" si="223"/>
        <v>0</v>
      </c>
    </row>
    <row r="1107" spans="1:6" x14ac:dyDescent="0.25">
      <c r="A1107" t="str">
        <f t="shared" si="224"/>
        <v>Mark Benvenuto</v>
      </c>
      <c r="C1107">
        <v>0.33200000000000002</v>
      </c>
      <c r="D1107" t="s">
        <v>38</v>
      </c>
      <c r="E1107">
        <f t="shared" si="225"/>
        <v>9</v>
      </c>
      <c r="F1107">
        <f t="shared" si="223"/>
        <v>2.988</v>
      </c>
    </row>
    <row r="1108" spans="1:6" x14ac:dyDescent="0.25">
      <c r="A1108" t="str">
        <f t="shared" si="224"/>
        <v>Mark Benvenuto</v>
      </c>
      <c r="E1108">
        <f t="shared" si="225"/>
        <v>9</v>
      </c>
      <c r="F1108">
        <f t="shared" si="223"/>
        <v>0</v>
      </c>
    </row>
    <row r="1109" spans="1:6" x14ac:dyDescent="0.25">
      <c r="A1109" t="str">
        <f t="shared" si="224"/>
        <v>Mark Benvenuto</v>
      </c>
      <c r="B1109" t="s">
        <v>301</v>
      </c>
      <c r="E1109">
        <v>184</v>
      </c>
      <c r="F1109">
        <f t="shared" si="223"/>
        <v>0</v>
      </c>
    </row>
    <row r="1110" spans="1:6" x14ac:dyDescent="0.25">
      <c r="A1110" t="str">
        <f t="shared" si="224"/>
        <v>Mark Benvenuto</v>
      </c>
      <c r="E1110">
        <f t="shared" ref="E1110:E1112" si="226">E1109</f>
        <v>184</v>
      </c>
      <c r="F1110">
        <f t="shared" si="223"/>
        <v>0</v>
      </c>
    </row>
    <row r="1111" spans="1:6" x14ac:dyDescent="0.25">
      <c r="A1111" t="str">
        <f t="shared" si="224"/>
        <v>Mark Benvenuto</v>
      </c>
      <c r="C1111">
        <v>1</v>
      </c>
      <c r="D1111" t="s">
        <v>38</v>
      </c>
      <c r="E1111">
        <f t="shared" si="226"/>
        <v>184</v>
      </c>
      <c r="F1111">
        <f t="shared" si="223"/>
        <v>184</v>
      </c>
    </row>
    <row r="1112" spans="1:6" x14ac:dyDescent="0.25">
      <c r="A1112" t="str">
        <f t="shared" si="224"/>
        <v>Mark Benvenuto</v>
      </c>
      <c r="E1112">
        <f t="shared" si="226"/>
        <v>184</v>
      </c>
      <c r="F1112">
        <f t="shared" si="223"/>
        <v>0</v>
      </c>
    </row>
    <row r="1113" spans="1:6" x14ac:dyDescent="0.25">
      <c r="A1113" t="str">
        <f t="shared" si="224"/>
        <v>Mark Benvenuto</v>
      </c>
      <c r="B1113" t="s">
        <v>302</v>
      </c>
      <c r="E1113">
        <v>71</v>
      </c>
      <c r="F1113">
        <f t="shared" si="223"/>
        <v>0</v>
      </c>
    </row>
    <row r="1114" spans="1:6" x14ac:dyDescent="0.25">
      <c r="A1114" t="str">
        <f t="shared" si="224"/>
        <v>Mark Benvenuto</v>
      </c>
      <c r="E1114">
        <f t="shared" ref="E1114:E1124" si="227">E1113</f>
        <v>71</v>
      </c>
      <c r="F1114">
        <f t="shared" si="223"/>
        <v>0</v>
      </c>
    </row>
    <row r="1115" spans="1:6" x14ac:dyDescent="0.25">
      <c r="A1115" t="str">
        <f t="shared" si="224"/>
        <v>Mark Benvenuto</v>
      </c>
      <c r="C1115">
        <v>2.3E-2</v>
      </c>
      <c r="D1115" t="s">
        <v>65</v>
      </c>
      <c r="E1115">
        <f t="shared" si="227"/>
        <v>71</v>
      </c>
      <c r="F1115">
        <f t="shared" si="223"/>
        <v>1.633</v>
      </c>
    </row>
    <row r="1116" spans="1:6" x14ac:dyDescent="0.25">
      <c r="A1116" t="str">
        <f t="shared" si="224"/>
        <v>Mark Benvenuto</v>
      </c>
      <c r="C1116">
        <v>1.0999999999999999E-2</v>
      </c>
      <c r="D1116" t="s">
        <v>66</v>
      </c>
      <c r="E1116">
        <f t="shared" si="227"/>
        <v>71</v>
      </c>
      <c r="F1116">
        <f t="shared" si="223"/>
        <v>0.78099999999999992</v>
      </c>
    </row>
    <row r="1117" spans="1:6" x14ac:dyDescent="0.25">
      <c r="A1117" t="str">
        <f t="shared" si="224"/>
        <v>Mark Benvenuto</v>
      </c>
      <c r="C1117">
        <v>4.7E-2</v>
      </c>
      <c r="D1117" t="s">
        <v>57</v>
      </c>
      <c r="E1117">
        <f t="shared" si="227"/>
        <v>71</v>
      </c>
      <c r="F1117">
        <f t="shared" si="223"/>
        <v>3.3370000000000002</v>
      </c>
    </row>
    <row r="1118" spans="1:6" x14ac:dyDescent="0.25">
      <c r="A1118" t="str">
        <f t="shared" si="224"/>
        <v>Mark Benvenuto</v>
      </c>
      <c r="C1118">
        <v>1.0999999999999999E-2</v>
      </c>
      <c r="D1118" t="s">
        <v>58</v>
      </c>
      <c r="E1118">
        <f t="shared" si="227"/>
        <v>71</v>
      </c>
      <c r="F1118">
        <f t="shared" si="223"/>
        <v>0.78099999999999992</v>
      </c>
    </row>
    <row r="1119" spans="1:6" x14ac:dyDescent="0.25">
      <c r="A1119" t="str">
        <f t="shared" si="224"/>
        <v>Mark Benvenuto</v>
      </c>
      <c r="C1119">
        <v>3.5000000000000003E-2</v>
      </c>
      <c r="D1119" t="s">
        <v>49</v>
      </c>
      <c r="E1119">
        <f t="shared" si="227"/>
        <v>71</v>
      </c>
      <c r="F1119">
        <f t="shared" si="223"/>
        <v>2.4850000000000003</v>
      </c>
    </row>
    <row r="1120" spans="1:6" x14ac:dyDescent="0.25">
      <c r="A1120" t="str">
        <f t="shared" si="224"/>
        <v>Mark Benvenuto</v>
      </c>
      <c r="C1120">
        <v>1.0999999999999999E-2</v>
      </c>
      <c r="D1120" t="s">
        <v>59</v>
      </c>
      <c r="E1120">
        <f t="shared" si="227"/>
        <v>71</v>
      </c>
      <c r="F1120">
        <f t="shared" si="223"/>
        <v>0.78099999999999992</v>
      </c>
    </row>
    <row r="1121" spans="1:6" x14ac:dyDescent="0.25">
      <c r="A1121" t="str">
        <f t="shared" si="224"/>
        <v>Mark Benvenuto</v>
      </c>
      <c r="C1121">
        <v>1.0999999999999999E-2</v>
      </c>
      <c r="D1121" t="s">
        <v>40</v>
      </c>
      <c r="E1121">
        <f t="shared" si="227"/>
        <v>71</v>
      </c>
      <c r="F1121">
        <f t="shared" si="223"/>
        <v>0.78099999999999992</v>
      </c>
    </row>
    <row r="1122" spans="1:6" x14ac:dyDescent="0.25">
      <c r="A1122" t="str">
        <f t="shared" si="224"/>
        <v>Mark Benvenuto</v>
      </c>
      <c r="C1122">
        <v>0.65600000000000003</v>
      </c>
      <c r="D1122" t="s">
        <v>38</v>
      </c>
      <c r="E1122">
        <f t="shared" si="227"/>
        <v>71</v>
      </c>
      <c r="F1122">
        <f t="shared" si="223"/>
        <v>46.576000000000001</v>
      </c>
    </row>
    <row r="1123" spans="1:6" x14ac:dyDescent="0.25">
      <c r="A1123" t="str">
        <f t="shared" si="224"/>
        <v>Mark Benvenuto</v>
      </c>
      <c r="C1123">
        <v>0.188</v>
      </c>
      <c r="D1123" t="s">
        <v>26</v>
      </c>
      <c r="E1123">
        <f t="shared" si="227"/>
        <v>71</v>
      </c>
      <c r="F1123">
        <f t="shared" si="223"/>
        <v>13.348000000000001</v>
      </c>
    </row>
    <row r="1124" spans="1:6" x14ac:dyDescent="0.25">
      <c r="A1124" t="s">
        <v>465</v>
      </c>
      <c r="E1124">
        <f t="shared" si="227"/>
        <v>71</v>
      </c>
      <c r="F1124">
        <f t="shared" si="223"/>
        <v>0</v>
      </c>
    </row>
    <row r="1125" spans="1:6" x14ac:dyDescent="0.25">
      <c r="A1125" t="str">
        <f t="shared" ref="A1125:A1156" si="228">A1124</f>
        <v>Mathias Stearn</v>
      </c>
      <c r="B1125" t="s">
        <v>305</v>
      </c>
      <c r="E1125">
        <v>80</v>
      </c>
      <c r="F1125">
        <f t="shared" si="223"/>
        <v>0</v>
      </c>
    </row>
    <row r="1126" spans="1:6" x14ac:dyDescent="0.25">
      <c r="A1126" t="str">
        <f t="shared" si="228"/>
        <v>Mathias Stearn</v>
      </c>
      <c r="E1126">
        <f t="shared" ref="E1126:E1132" si="229">E1125</f>
        <v>80</v>
      </c>
      <c r="F1126">
        <f t="shared" si="223"/>
        <v>0</v>
      </c>
    </row>
    <row r="1127" spans="1:6" x14ac:dyDescent="0.25">
      <c r="A1127" t="str">
        <f t="shared" si="228"/>
        <v>Mathias Stearn</v>
      </c>
      <c r="C1127">
        <v>0.73399999999999999</v>
      </c>
      <c r="D1127" t="s">
        <v>162</v>
      </c>
      <c r="E1127">
        <f t="shared" si="229"/>
        <v>80</v>
      </c>
      <c r="F1127">
        <f t="shared" si="223"/>
        <v>58.72</v>
      </c>
    </row>
    <row r="1128" spans="1:6" x14ac:dyDescent="0.25">
      <c r="A1128" t="str">
        <f t="shared" si="228"/>
        <v>Mathias Stearn</v>
      </c>
      <c r="C1128">
        <v>1.2E-2</v>
      </c>
      <c r="D1128" t="s">
        <v>23</v>
      </c>
      <c r="E1128">
        <f t="shared" si="229"/>
        <v>80</v>
      </c>
      <c r="F1128">
        <f t="shared" si="223"/>
        <v>0.96</v>
      </c>
    </row>
    <row r="1129" spans="1:6" x14ac:dyDescent="0.25">
      <c r="A1129" t="str">
        <f t="shared" si="228"/>
        <v>Mathias Stearn</v>
      </c>
      <c r="C1129">
        <v>0.14599999999999999</v>
      </c>
      <c r="D1129" t="s">
        <v>57</v>
      </c>
      <c r="E1129">
        <f t="shared" si="229"/>
        <v>80</v>
      </c>
      <c r="F1129">
        <f t="shared" si="223"/>
        <v>11.68</v>
      </c>
    </row>
    <row r="1130" spans="1:6" x14ac:dyDescent="0.25">
      <c r="A1130" t="str">
        <f t="shared" si="228"/>
        <v>Mathias Stearn</v>
      </c>
      <c r="C1130">
        <v>9.0999999999999998E-2</v>
      </c>
      <c r="D1130" t="s">
        <v>58</v>
      </c>
      <c r="E1130">
        <f t="shared" si="229"/>
        <v>80</v>
      </c>
      <c r="F1130">
        <f t="shared" si="223"/>
        <v>7.2799999999999994</v>
      </c>
    </row>
    <row r="1131" spans="1:6" x14ac:dyDescent="0.25">
      <c r="A1131" t="str">
        <f t="shared" si="228"/>
        <v>Mathias Stearn</v>
      </c>
      <c r="C1131">
        <v>1.4999999999999999E-2</v>
      </c>
      <c r="D1131" t="s">
        <v>49</v>
      </c>
      <c r="E1131">
        <f t="shared" si="229"/>
        <v>80</v>
      </c>
      <c r="F1131">
        <f t="shared" si="223"/>
        <v>1.2</v>
      </c>
    </row>
    <row r="1132" spans="1:6" x14ac:dyDescent="0.25">
      <c r="A1132" t="str">
        <f t="shared" si="228"/>
        <v>Mathias Stearn</v>
      </c>
      <c r="E1132">
        <f t="shared" si="229"/>
        <v>80</v>
      </c>
      <c r="F1132">
        <f t="shared" si="223"/>
        <v>0</v>
      </c>
    </row>
    <row r="1133" spans="1:6" x14ac:dyDescent="0.25">
      <c r="A1133" t="str">
        <f t="shared" si="228"/>
        <v>Mathias Stearn</v>
      </c>
      <c r="B1133" t="s">
        <v>306</v>
      </c>
      <c r="E1133">
        <v>863</v>
      </c>
      <c r="F1133">
        <f t="shared" si="223"/>
        <v>0</v>
      </c>
    </row>
    <row r="1134" spans="1:6" x14ac:dyDescent="0.25">
      <c r="A1134" t="str">
        <f t="shared" si="228"/>
        <v>Mathias Stearn</v>
      </c>
      <c r="E1134">
        <f t="shared" ref="E1134:E1150" si="230">E1133</f>
        <v>863</v>
      </c>
      <c r="F1134">
        <f t="shared" si="223"/>
        <v>0</v>
      </c>
    </row>
    <row r="1135" spans="1:6" x14ac:dyDescent="0.25">
      <c r="A1135" t="str">
        <f t="shared" si="228"/>
        <v>Mathias Stearn</v>
      </c>
      <c r="C1135">
        <v>1.2999999999999999E-2</v>
      </c>
      <c r="D1135" t="s">
        <v>22</v>
      </c>
      <c r="E1135">
        <f t="shared" si="230"/>
        <v>863</v>
      </c>
      <c r="F1135">
        <f t="shared" si="223"/>
        <v>11.218999999999999</v>
      </c>
    </row>
    <row r="1136" spans="1:6" x14ac:dyDescent="0.25">
      <c r="A1136" t="str">
        <f t="shared" si="228"/>
        <v>Mathias Stearn</v>
      </c>
      <c r="C1136">
        <v>6.8000000000000005E-2</v>
      </c>
      <c r="D1136" t="s">
        <v>162</v>
      </c>
      <c r="E1136">
        <f t="shared" si="230"/>
        <v>863</v>
      </c>
      <c r="F1136">
        <f t="shared" si="223"/>
        <v>58.684000000000005</v>
      </c>
    </row>
    <row r="1137" spans="1:6" x14ac:dyDescent="0.25">
      <c r="A1137" t="str">
        <f t="shared" si="228"/>
        <v>Mathias Stearn</v>
      </c>
      <c r="C1137">
        <v>3.0000000000000001E-3</v>
      </c>
      <c r="D1137" t="s">
        <v>216</v>
      </c>
      <c r="E1137">
        <f t="shared" si="230"/>
        <v>863</v>
      </c>
      <c r="F1137">
        <f t="shared" si="223"/>
        <v>2.589</v>
      </c>
    </row>
    <row r="1138" spans="1:6" x14ac:dyDescent="0.25">
      <c r="A1138" t="str">
        <f t="shared" si="228"/>
        <v>Mathias Stearn</v>
      </c>
      <c r="C1138">
        <v>0.186</v>
      </c>
      <c r="D1138" t="s">
        <v>23</v>
      </c>
      <c r="E1138">
        <f t="shared" si="230"/>
        <v>863</v>
      </c>
      <c r="F1138">
        <f t="shared" si="223"/>
        <v>160.518</v>
      </c>
    </row>
    <row r="1139" spans="1:6" x14ac:dyDescent="0.25">
      <c r="A1139" t="str">
        <f t="shared" si="228"/>
        <v>Mathias Stearn</v>
      </c>
      <c r="C1139">
        <v>3.0000000000000001E-3</v>
      </c>
      <c r="D1139" t="s">
        <v>114</v>
      </c>
      <c r="E1139">
        <f t="shared" si="230"/>
        <v>863</v>
      </c>
      <c r="F1139">
        <f t="shared" si="223"/>
        <v>2.589</v>
      </c>
    </row>
    <row r="1140" spans="1:6" x14ac:dyDescent="0.25">
      <c r="A1140" t="str">
        <f t="shared" si="228"/>
        <v>Mathias Stearn</v>
      </c>
      <c r="C1140">
        <v>1E-3</v>
      </c>
      <c r="D1140" t="s">
        <v>240</v>
      </c>
      <c r="E1140">
        <f t="shared" si="230"/>
        <v>863</v>
      </c>
      <c r="F1140">
        <f t="shared" si="223"/>
        <v>0.86299999999999999</v>
      </c>
    </row>
    <row r="1141" spans="1:6" x14ac:dyDescent="0.25">
      <c r="A1141" t="str">
        <f t="shared" si="228"/>
        <v>Mathias Stearn</v>
      </c>
      <c r="C1141">
        <v>2E-3</v>
      </c>
      <c r="D1141" t="s">
        <v>168</v>
      </c>
      <c r="E1141">
        <f t="shared" si="230"/>
        <v>863</v>
      </c>
      <c r="F1141">
        <f t="shared" si="223"/>
        <v>1.726</v>
      </c>
    </row>
    <row r="1142" spans="1:6" x14ac:dyDescent="0.25">
      <c r="A1142" t="str">
        <f t="shared" si="228"/>
        <v>Mathias Stearn</v>
      </c>
      <c r="C1142">
        <v>2.4E-2</v>
      </c>
      <c r="D1142" t="s">
        <v>75</v>
      </c>
      <c r="E1142">
        <f t="shared" si="230"/>
        <v>863</v>
      </c>
      <c r="F1142">
        <f t="shared" si="223"/>
        <v>20.712</v>
      </c>
    </row>
    <row r="1143" spans="1:6" x14ac:dyDescent="0.25">
      <c r="A1143" t="str">
        <f t="shared" si="228"/>
        <v>Mathias Stearn</v>
      </c>
      <c r="C1143">
        <v>0</v>
      </c>
      <c r="D1143" t="s">
        <v>64</v>
      </c>
      <c r="E1143">
        <f t="shared" si="230"/>
        <v>863</v>
      </c>
      <c r="F1143">
        <f t="shared" si="223"/>
        <v>0</v>
      </c>
    </row>
    <row r="1144" spans="1:6" x14ac:dyDescent="0.25">
      <c r="A1144" t="str">
        <f t="shared" si="228"/>
        <v>Mathias Stearn</v>
      </c>
      <c r="C1144">
        <v>1E-3</v>
      </c>
      <c r="D1144" t="s">
        <v>112</v>
      </c>
      <c r="E1144">
        <f t="shared" si="230"/>
        <v>863</v>
      </c>
      <c r="F1144">
        <f t="shared" si="223"/>
        <v>0.86299999999999999</v>
      </c>
    </row>
    <row r="1145" spans="1:6" x14ac:dyDescent="0.25">
      <c r="A1145" t="str">
        <f t="shared" si="228"/>
        <v>Mathias Stearn</v>
      </c>
      <c r="C1145">
        <v>0.11600000000000001</v>
      </c>
      <c r="D1145" t="s">
        <v>65</v>
      </c>
      <c r="E1145">
        <f t="shared" si="230"/>
        <v>863</v>
      </c>
      <c r="F1145">
        <f t="shared" si="223"/>
        <v>100.108</v>
      </c>
    </row>
    <row r="1146" spans="1:6" x14ac:dyDescent="0.25">
      <c r="A1146" t="str">
        <f t="shared" si="228"/>
        <v>Mathias Stearn</v>
      </c>
      <c r="C1146">
        <v>0.19700000000000001</v>
      </c>
      <c r="D1146" t="s">
        <v>57</v>
      </c>
      <c r="E1146">
        <f t="shared" si="230"/>
        <v>863</v>
      </c>
      <c r="F1146">
        <f t="shared" si="223"/>
        <v>170.011</v>
      </c>
    </row>
    <row r="1147" spans="1:6" x14ac:dyDescent="0.25">
      <c r="A1147" t="str">
        <f t="shared" si="228"/>
        <v>Mathias Stearn</v>
      </c>
      <c r="C1147">
        <v>0.313</v>
      </c>
      <c r="D1147" t="s">
        <v>58</v>
      </c>
      <c r="E1147">
        <f t="shared" si="230"/>
        <v>863</v>
      </c>
      <c r="F1147">
        <f t="shared" si="223"/>
        <v>270.11900000000003</v>
      </c>
    </row>
    <row r="1148" spans="1:6" x14ac:dyDescent="0.25">
      <c r="A1148" t="str">
        <f t="shared" si="228"/>
        <v>Mathias Stearn</v>
      </c>
      <c r="C1148">
        <v>5.7000000000000002E-2</v>
      </c>
      <c r="D1148" t="s">
        <v>49</v>
      </c>
      <c r="E1148">
        <f t="shared" si="230"/>
        <v>863</v>
      </c>
      <c r="F1148">
        <f t="shared" si="223"/>
        <v>49.191000000000003</v>
      </c>
    </row>
    <row r="1149" spans="1:6" x14ac:dyDescent="0.25">
      <c r="A1149" t="str">
        <f t="shared" si="228"/>
        <v>Mathias Stearn</v>
      </c>
      <c r="C1149">
        <v>8.9999999999999993E-3</v>
      </c>
      <c r="D1149" t="s">
        <v>59</v>
      </c>
      <c r="E1149">
        <f t="shared" si="230"/>
        <v>863</v>
      </c>
      <c r="F1149">
        <f t="shared" si="223"/>
        <v>7.7669999999999995</v>
      </c>
    </row>
    <row r="1150" spans="1:6" x14ac:dyDescent="0.25">
      <c r="A1150" t="str">
        <f t="shared" si="228"/>
        <v>Mathias Stearn</v>
      </c>
      <c r="E1150">
        <f t="shared" si="230"/>
        <v>863</v>
      </c>
      <c r="F1150">
        <f t="shared" si="223"/>
        <v>0</v>
      </c>
    </row>
    <row r="1151" spans="1:6" x14ac:dyDescent="0.25">
      <c r="A1151" t="str">
        <f t="shared" si="228"/>
        <v>Mathias Stearn</v>
      </c>
      <c r="B1151" t="s">
        <v>307</v>
      </c>
      <c r="E1151">
        <v>93</v>
      </c>
      <c r="F1151">
        <f t="shared" si="223"/>
        <v>0</v>
      </c>
    </row>
    <row r="1152" spans="1:6" x14ac:dyDescent="0.25">
      <c r="A1152" t="str">
        <f t="shared" si="228"/>
        <v>Mathias Stearn</v>
      </c>
      <c r="E1152">
        <f t="shared" ref="E1152:E1159" si="231">E1151</f>
        <v>93</v>
      </c>
      <c r="F1152">
        <f t="shared" si="223"/>
        <v>0</v>
      </c>
    </row>
    <row r="1153" spans="1:6" x14ac:dyDescent="0.25">
      <c r="A1153" t="str">
        <f t="shared" si="228"/>
        <v>Mathias Stearn</v>
      </c>
      <c r="C1153">
        <v>0.189</v>
      </c>
      <c r="D1153" t="s">
        <v>162</v>
      </c>
      <c r="E1153">
        <f t="shared" si="231"/>
        <v>93</v>
      </c>
      <c r="F1153">
        <f t="shared" si="223"/>
        <v>17.577000000000002</v>
      </c>
    </row>
    <row r="1154" spans="1:6" x14ac:dyDescent="0.25">
      <c r="A1154" t="str">
        <f t="shared" si="228"/>
        <v>Mathias Stearn</v>
      </c>
      <c r="C1154">
        <v>0.11799999999999999</v>
      </c>
      <c r="D1154" t="s">
        <v>163</v>
      </c>
      <c r="E1154">
        <f t="shared" si="231"/>
        <v>93</v>
      </c>
      <c r="F1154">
        <f t="shared" si="223"/>
        <v>10.974</v>
      </c>
    </row>
    <row r="1155" spans="1:6" x14ac:dyDescent="0.25">
      <c r="A1155" t="str">
        <f t="shared" si="228"/>
        <v>Mathias Stearn</v>
      </c>
      <c r="C1155">
        <v>0.19</v>
      </c>
      <c r="D1155" t="s">
        <v>57</v>
      </c>
      <c r="E1155">
        <f t="shared" si="231"/>
        <v>93</v>
      </c>
      <c r="F1155">
        <f t="shared" ref="F1155:F1218" si="232">E1155*C1155</f>
        <v>17.670000000000002</v>
      </c>
    </row>
    <row r="1156" spans="1:6" x14ac:dyDescent="0.25">
      <c r="A1156" t="str">
        <f t="shared" si="228"/>
        <v>Mathias Stearn</v>
      </c>
      <c r="C1156">
        <v>6.8000000000000005E-2</v>
      </c>
      <c r="D1156" t="s">
        <v>58</v>
      </c>
      <c r="E1156">
        <f t="shared" si="231"/>
        <v>93</v>
      </c>
      <c r="F1156">
        <f t="shared" si="232"/>
        <v>6.3240000000000007</v>
      </c>
    </row>
    <row r="1157" spans="1:6" x14ac:dyDescent="0.25">
      <c r="A1157" t="str">
        <f t="shared" ref="A1157:A1188" si="233">A1156</f>
        <v>Mathias Stearn</v>
      </c>
      <c r="C1157">
        <v>3.5999999999999997E-2</v>
      </c>
      <c r="D1157" t="s">
        <v>24</v>
      </c>
      <c r="E1157">
        <f t="shared" si="231"/>
        <v>93</v>
      </c>
      <c r="F1157">
        <f t="shared" si="232"/>
        <v>3.3479999999999999</v>
      </c>
    </row>
    <row r="1158" spans="1:6" x14ac:dyDescent="0.25">
      <c r="A1158" t="str">
        <f t="shared" si="233"/>
        <v>Mathias Stearn</v>
      </c>
      <c r="C1158">
        <v>0.39600000000000002</v>
      </c>
      <c r="D1158" t="s">
        <v>38</v>
      </c>
      <c r="E1158">
        <f t="shared" si="231"/>
        <v>93</v>
      </c>
      <c r="F1158">
        <f t="shared" si="232"/>
        <v>36.828000000000003</v>
      </c>
    </row>
    <row r="1159" spans="1:6" x14ac:dyDescent="0.25">
      <c r="A1159" t="str">
        <f t="shared" si="233"/>
        <v>Mathias Stearn</v>
      </c>
      <c r="E1159">
        <f t="shared" si="231"/>
        <v>93</v>
      </c>
      <c r="F1159">
        <f t="shared" si="232"/>
        <v>0</v>
      </c>
    </row>
    <row r="1160" spans="1:6" x14ac:dyDescent="0.25">
      <c r="A1160" t="str">
        <f t="shared" si="233"/>
        <v>Mathias Stearn</v>
      </c>
      <c r="B1160" t="s">
        <v>308</v>
      </c>
      <c r="E1160">
        <v>16</v>
      </c>
      <c r="F1160">
        <f t="shared" si="232"/>
        <v>0</v>
      </c>
    </row>
    <row r="1161" spans="1:6" x14ac:dyDescent="0.25">
      <c r="A1161" t="str">
        <f t="shared" si="233"/>
        <v>Mathias Stearn</v>
      </c>
      <c r="E1161">
        <f t="shared" ref="E1161:E1164" si="234">E1160</f>
        <v>16</v>
      </c>
      <c r="F1161">
        <f t="shared" si="232"/>
        <v>0</v>
      </c>
    </row>
    <row r="1162" spans="1:6" x14ac:dyDescent="0.25">
      <c r="A1162" t="str">
        <f t="shared" si="233"/>
        <v>Mathias Stearn</v>
      </c>
      <c r="C1162">
        <v>0.50900000000000001</v>
      </c>
      <c r="D1162" t="s">
        <v>104</v>
      </c>
      <c r="E1162">
        <f t="shared" si="234"/>
        <v>16</v>
      </c>
      <c r="F1162">
        <f t="shared" si="232"/>
        <v>8.1440000000000001</v>
      </c>
    </row>
    <row r="1163" spans="1:6" x14ac:dyDescent="0.25">
      <c r="A1163" t="str">
        <f t="shared" si="233"/>
        <v>Mathias Stearn</v>
      </c>
      <c r="C1163">
        <v>0.49</v>
      </c>
      <c r="D1163" t="s">
        <v>163</v>
      </c>
      <c r="E1163">
        <f t="shared" si="234"/>
        <v>16</v>
      </c>
      <c r="F1163">
        <f t="shared" si="232"/>
        <v>7.84</v>
      </c>
    </row>
    <row r="1164" spans="1:6" x14ac:dyDescent="0.25">
      <c r="A1164" t="str">
        <f t="shared" si="233"/>
        <v>Mathias Stearn</v>
      </c>
      <c r="E1164">
        <f t="shared" si="234"/>
        <v>16</v>
      </c>
      <c r="F1164">
        <f t="shared" si="232"/>
        <v>0</v>
      </c>
    </row>
    <row r="1165" spans="1:6" x14ac:dyDescent="0.25">
      <c r="A1165" t="str">
        <f t="shared" si="233"/>
        <v>Mathias Stearn</v>
      </c>
      <c r="B1165" t="s">
        <v>309</v>
      </c>
      <c r="E1165">
        <v>10</v>
      </c>
      <c r="F1165">
        <f t="shared" si="232"/>
        <v>0</v>
      </c>
    </row>
    <row r="1166" spans="1:6" x14ac:dyDescent="0.25">
      <c r="A1166" t="str">
        <f t="shared" si="233"/>
        <v>Mathias Stearn</v>
      </c>
      <c r="E1166">
        <f t="shared" ref="E1166:E1169" si="235">E1165</f>
        <v>10</v>
      </c>
      <c r="F1166">
        <f t="shared" si="232"/>
        <v>0</v>
      </c>
    </row>
    <row r="1167" spans="1:6" x14ac:dyDescent="0.25">
      <c r="A1167" t="str">
        <f t="shared" si="233"/>
        <v>Mathias Stearn</v>
      </c>
      <c r="C1167">
        <v>0.86599999999999999</v>
      </c>
      <c r="D1167" t="s">
        <v>162</v>
      </c>
      <c r="E1167">
        <f t="shared" si="235"/>
        <v>10</v>
      </c>
      <c r="F1167">
        <f t="shared" si="232"/>
        <v>8.66</v>
      </c>
    </row>
    <row r="1168" spans="1:6" x14ac:dyDescent="0.25">
      <c r="A1168" t="str">
        <f t="shared" si="233"/>
        <v>Mathias Stearn</v>
      </c>
      <c r="C1168">
        <v>0.13300000000000001</v>
      </c>
      <c r="D1168" t="s">
        <v>57</v>
      </c>
      <c r="E1168">
        <f t="shared" si="235"/>
        <v>10</v>
      </c>
      <c r="F1168">
        <f t="shared" si="232"/>
        <v>1.33</v>
      </c>
    </row>
    <row r="1169" spans="1:6" x14ac:dyDescent="0.25">
      <c r="A1169" t="str">
        <f t="shared" si="233"/>
        <v>Mathias Stearn</v>
      </c>
      <c r="E1169">
        <f t="shared" si="235"/>
        <v>10</v>
      </c>
      <c r="F1169">
        <f t="shared" si="232"/>
        <v>0</v>
      </c>
    </row>
    <row r="1170" spans="1:6" x14ac:dyDescent="0.25">
      <c r="A1170" t="str">
        <f t="shared" si="233"/>
        <v>Mathias Stearn</v>
      </c>
      <c r="B1170" t="s">
        <v>310</v>
      </c>
      <c r="E1170">
        <v>7</v>
      </c>
      <c r="F1170">
        <f t="shared" si="232"/>
        <v>0</v>
      </c>
    </row>
    <row r="1171" spans="1:6" x14ac:dyDescent="0.25">
      <c r="A1171" t="str">
        <f t="shared" si="233"/>
        <v>Mathias Stearn</v>
      </c>
      <c r="E1171">
        <f t="shared" ref="E1171:E1173" si="236">E1170</f>
        <v>7</v>
      </c>
      <c r="F1171">
        <f t="shared" si="232"/>
        <v>0</v>
      </c>
    </row>
    <row r="1172" spans="1:6" x14ac:dyDescent="0.25">
      <c r="A1172" t="str">
        <f t="shared" si="233"/>
        <v>Mathias Stearn</v>
      </c>
      <c r="C1172">
        <v>1</v>
      </c>
      <c r="D1172" t="s">
        <v>64</v>
      </c>
      <c r="E1172">
        <f t="shared" si="236"/>
        <v>7</v>
      </c>
      <c r="F1172">
        <f t="shared" si="232"/>
        <v>7</v>
      </c>
    </row>
    <row r="1173" spans="1:6" x14ac:dyDescent="0.25">
      <c r="A1173" t="str">
        <f t="shared" si="233"/>
        <v>Mathias Stearn</v>
      </c>
      <c r="E1173">
        <f t="shared" si="236"/>
        <v>7</v>
      </c>
      <c r="F1173">
        <f t="shared" si="232"/>
        <v>0</v>
      </c>
    </row>
    <row r="1174" spans="1:6" x14ac:dyDescent="0.25">
      <c r="A1174" t="str">
        <f t="shared" si="233"/>
        <v>Mathias Stearn</v>
      </c>
      <c r="B1174" t="s">
        <v>311</v>
      </c>
      <c r="E1174">
        <v>42</v>
      </c>
      <c r="F1174">
        <f t="shared" si="232"/>
        <v>0</v>
      </c>
    </row>
    <row r="1175" spans="1:6" x14ac:dyDescent="0.25">
      <c r="A1175" t="str">
        <f t="shared" si="233"/>
        <v>Mathias Stearn</v>
      </c>
      <c r="E1175">
        <f t="shared" ref="E1175:E1178" si="237">E1174</f>
        <v>42</v>
      </c>
      <c r="F1175">
        <f t="shared" si="232"/>
        <v>0</v>
      </c>
    </row>
    <row r="1176" spans="1:6" x14ac:dyDescent="0.25">
      <c r="A1176" t="str">
        <f t="shared" si="233"/>
        <v>Mathias Stearn</v>
      </c>
      <c r="C1176">
        <v>0.56799999999999995</v>
      </c>
      <c r="D1176" t="s">
        <v>64</v>
      </c>
      <c r="E1176">
        <f t="shared" si="237"/>
        <v>42</v>
      </c>
      <c r="F1176">
        <f t="shared" si="232"/>
        <v>23.855999999999998</v>
      </c>
    </row>
    <row r="1177" spans="1:6" x14ac:dyDescent="0.25">
      <c r="A1177" t="str">
        <f t="shared" si="233"/>
        <v>Mathias Stearn</v>
      </c>
      <c r="C1177">
        <v>0.43099999999999999</v>
      </c>
      <c r="D1177" t="s">
        <v>57</v>
      </c>
      <c r="E1177">
        <f t="shared" si="237"/>
        <v>42</v>
      </c>
      <c r="F1177">
        <f t="shared" si="232"/>
        <v>18.102</v>
      </c>
    </row>
    <row r="1178" spans="1:6" x14ac:dyDescent="0.25">
      <c r="A1178" t="str">
        <f t="shared" si="233"/>
        <v>Mathias Stearn</v>
      </c>
      <c r="E1178">
        <f t="shared" si="237"/>
        <v>42</v>
      </c>
      <c r="F1178">
        <f t="shared" si="232"/>
        <v>0</v>
      </c>
    </row>
    <row r="1179" spans="1:6" x14ac:dyDescent="0.25">
      <c r="A1179" t="str">
        <f t="shared" si="233"/>
        <v>Mathias Stearn</v>
      </c>
      <c r="B1179" t="s">
        <v>312</v>
      </c>
      <c r="E1179">
        <v>364</v>
      </c>
      <c r="F1179">
        <f t="shared" si="232"/>
        <v>0</v>
      </c>
    </row>
    <row r="1180" spans="1:6" x14ac:dyDescent="0.25">
      <c r="A1180" t="str">
        <f t="shared" si="233"/>
        <v>Mathias Stearn</v>
      </c>
      <c r="E1180">
        <f t="shared" ref="E1180:E1187" si="238">E1179</f>
        <v>364</v>
      </c>
      <c r="F1180">
        <f t="shared" si="232"/>
        <v>0</v>
      </c>
    </row>
    <row r="1181" spans="1:6" x14ac:dyDescent="0.25">
      <c r="A1181" t="str">
        <f t="shared" si="233"/>
        <v>Mathias Stearn</v>
      </c>
      <c r="C1181">
        <v>1.9E-2</v>
      </c>
      <c r="D1181" t="s">
        <v>23</v>
      </c>
      <c r="E1181">
        <f t="shared" si="238"/>
        <v>364</v>
      </c>
      <c r="F1181">
        <f t="shared" si="232"/>
        <v>6.9159999999999995</v>
      </c>
    </row>
    <row r="1182" spans="1:6" x14ac:dyDescent="0.25">
      <c r="A1182" t="str">
        <f t="shared" si="233"/>
        <v>Mathias Stearn</v>
      </c>
      <c r="C1182">
        <v>1.2999999999999999E-2</v>
      </c>
      <c r="D1182" t="s">
        <v>64</v>
      </c>
      <c r="E1182">
        <f t="shared" si="238"/>
        <v>364</v>
      </c>
      <c r="F1182">
        <f t="shared" si="232"/>
        <v>4.7320000000000002</v>
      </c>
    </row>
    <row r="1183" spans="1:6" x14ac:dyDescent="0.25">
      <c r="A1183" t="str">
        <f t="shared" si="233"/>
        <v>Mathias Stearn</v>
      </c>
      <c r="C1183">
        <v>0.40500000000000003</v>
      </c>
      <c r="D1183" t="s">
        <v>57</v>
      </c>
      <c r="E1183">
        <f t="shared" si="238"/>
        <v>364</v>
      </c>
      <c r="F1183">
        <f t="shared" si="232"/>
        <v>147.42000000000002</v>
      </c>
    </row>
    <row r="1184" spans="1:6" x14ac:dyDescent="0.25">
      <c r="A1184" t="str">
        <f t="shared" si="233"/>
        <v>Mathias Stearn</v>
      </c>
      <c r="C1184">
        <v>0.27</v>
      </c>
      <c r="D1184" t="s">
        <v>58</v>
      </c>
      <c r="E1184">
        <f t="shared" si="238"/>
        <v>364</v>
      </c>
      <c r="F1184">
        <f t="shared" si="232"/>
        <v>98.28</v>
      </c>
    </row>
    <row r="1185" spans="1:6" x14ac:dyDescent="0.25">
      <c r="A1185" t="str">
        <f t="shared" si="233"/>
        <v>Mathias Stearn</v>
      </c>
      <c r="C1185">
        <v>0.28799999999999998</v>
      </c>
      <c r="D1185" t="s">
        <v>49</v>
      </c>
      <c r="E1185">
        <f t="shared" si="238"/>
        <v>364</v>
      </c>
      <c r="F1185">
        <f t="shared" si="232"/>
        <v>104.83199999999999</v>
      </c>
    </row>
    <row r="1186" spans="1:6" x14ac:dyDescent="0.25">
      <c r="A1186" t="str">
        <f t="shared" si="233"/>
        <v>Mathias Stearn</v>
      </c>
      <c r="C1186">
        <v>2E-3</v>
      </c>
      <c r="D1186" t="s">
        <v>26</v>
      </c>
      <c r="E1186">
        <f t="shared" si="238"/>
        <v>364</v>
      </c>
      <c r="F1186">
        <f t="shared" si="232"/>
        <v>0.72799999999999998</v>
      </c>
    </row>
    <row r="1187" spans="1:6" x14ac:dyDescent="0.25">
      <c r="A1187" t="str">
        <f t="shared" si="233"/>
        <v>Mathias Stearn</v>
      </c>
      <c r="E1187">
        <f t="shared" si="238"/>
        <v>364</v>
      </c>
      <c r="F1187">
        <f t="shared" si="232"/>
        <v>0</v>
      </c>
    </row>
    <row r="1188" spans="1:6" x14ac:dyDescent="0.25">
      <c r="A1188" t="str">
        <f t="shared" si="233"/>
        <v>Mathias Stearn</v>
      </c>
      <c r="B1188" t="s">
        <v>313</v>
      </c>
      <c r="E1188">
        <v>576</v>
      </c>
      <c r="F1188">
        <f t="shared" si="232"/>
        <v>0</v>
      </c>
    </row>
    <row r="1189" spans="1:6" x14ac:dyDescent="0.25">
      <c r="A1189" t="str">
        <f t="shared" ref="A1189:A1220" si="239">A1188</f>
        <v>Mathias Stearn</v>
      </c>
      <c r="E1189">
        <f t="shared" ref="E1189:E1196" si="240">E1188</f>
        <v>576</v>
      </c>
      <c r="F1189">
        <f t="shared" si="232"/>
        <v>0</v>
      </c>
    </row>
    <row r="1190" spans="1:6" x14ac:dyDescent="0.25">
      <c r="A1190" t="str">
        <f t="shared" si="239"/>
        <v>Mathias Stearn</v>
      </c>
      <c r="C1190">
        <v>2.5999999999999999E-2</v>
      </c>
      <c r="D1190" t="s">
        <v>314</v>
      </c>
      <c r="E1190">
        <f t="shared" si="240"/>
        <v>576</v>
      </c>
      <c r="F1190">
        <f t="shared" si="232"/>
        <v>14.975999999999999</v>
      </c>
    </row>
    <row r="1191" spans="1:6" x14ac:dyDescent="0.25">
      <c r="A1191" t="str">
        <f t="shared" si="239"/>
        <v>Mathias Stearn</v>
      </c>
      <c r="C1191">
        <v>1.7999999999999999E-2</v>
      </c>
      <c r="D1191" t="s">
        <v>162</v>
      </c>
      <c r="E1191">
        <f t="shared" si="240"/>
        <v>576</v>
      </c>
      <c r="F1191">
        <f t="shared" si="232"/>
        <v>10.367999999999999</v>
      </c>
    </row>
    <row r="1192" spans="1:6" x14ac:dyDescent="0.25">
      <c r="A1192" t="str">
        <f t="shared" si="239"/>
        <v>Mathias Stearn</v>
      </c>
      <c r="C1192">
        <v>0.18099999999999999</v>
      </c>
      <c r="D1192" t="s">
        <v>136</v>
      </c>
      <c r="E1192">
        <f t="shared" si="240"/>
        <v>576</v>
      </c>
      <c r="F1192">
        <f t="shared" si="232"/>
        <v>104.256</v>
      </c>
    </row>
    <row r="1193" spans="1:6" x14ac:dyDescent="0.25">
      <c r="A1193" t="str">
        <f t="shared" si="239"/>
        <v>Mathias Stearn</v>
      </c>
      <c r="C1193">
        <v>0.26300000000000001</v>
      </c>
      <c r="D1193" t="s">
        <v>57</v>
      </c>
      <c r="E1193">
        <f t="shared" si="240"/>
        <v>576</v>
      </c>
      <c r="F1193">
        <f t="shared" si="232"/>
        <v>151.488</v>
      </c>
    </row>
    <row r="1194" spans="1:6" x14ac:dyDescent="0.25">
      <c r="A1194" t="str">
        <f t="shared" si="239"/>
        <v>Mathias Stearn</v>
      </c>
      <c r="C1194">
        <v>0.50800000000000001</v>
      </c>
      <c r="D1194" t="s">
        <v>58</v>
      </c>
      <c r="E1194">
        <f t="shared" si="240"/>
        <v>576</v>
      </c>
      <c r="F1194">
        <f t="shared" si="232"/>
        <v>292.608</v>
      </c>
    </row>
    <row r="1195" spans="1:6" x14ac:dyDescent="0.25">
      <c r="A1195" t="str">
        <f t="shared" si="239"/>
        <v>Mathias Stearn</v>
      </c>
      <c r="C1195">
        <v>1E-3</v>
      </c>
      <c r="D1195" t="s">
        <v>26</v>
      </c>
      <c r="E1195">
        <f t="shared" si="240"/>
        <v>576</v>
      </c>
      <c r="F1195">
        <f t="shared" si="232"/>
        <v>0.57600000000000007</v>
      </c>
    </row>
    <row r="1196" spans="1:6" x14ac:dyDescent="0.25">
      <c r="A1196" t="str">
        <f t="shared" si="239"/>
        <v>Mathias Stearn</v>
      </c>
      <c r="E1196">
        <f t="shared" si="240"/>
        <v>576</v>
      </c>
      <c r="F1196">
        <f t="shared" si="232"/>
        <v>0</v>
      </c>
    </row>
    <row r="1197" spans="1:6" x14ac:dyDescent="0.25">
      <c r="A1197" t="str">
        <f t="shared" si="239"/>
        <v>Mathias Stearn</v>
      </c>
      <c r="B1197" t="s">
        <v>315</v>
      </c>
      <c r="E1197">
        <v>18</v>
      </c>
      <c r="F1197">
        <f t="shared" si="232"/>
        <v>0</v>
      </c>
    </row>
    <row r="1198" spans="1:6" x14ac:dyDescent="0.25">
      <c r="A1198" t="str">
        <f t="shared" si="239"/>
        <v>Mathias Stearn</v>
      </c>
      <c r="E1198">
        <f t="shared" ref="E1198:E1200" si="241">E1197</f>
        <v>18</v>
      </c>
      <c r="F1198">
        <f t="shared" si="232"/>
        <v>0</v>
      </c>
    </row>
    <row r="1199" spans="1:6" x14ac:dyDescent="0.25">
      <c r="A1199" t="str">
        <f t="shared" si="239"/>
        <v>Mathias Stearn</v>
      </c>
      <c r="C1199">
        <v>1</v>
      </c>
      <c r="D1199" t="s">
        <v>23</v>
      </c>
      <c r="E1199">
        <f t="shared" si="241"/>
        <v>18</v>
      </c>
      <c r="F1199">
        <f t="shared" si="232"/>
        <v>18</v>
      </c>
    </row>
    <row r="1200" spans="1:6" x14ac:dyDescent="0.25">
      <c r="A1200" t="str">
        <f t="shared" si="239"/>
        <v>Mathias Stearn</v>
      </c>
      <c r="E1200">
        <f t="shared" si="241"/>
        <v>18</v>
      </c>
      <c r="F1200">
        <f t="shared" si="232"/>
        <v>0</v>
      </c>
    </row>
    <row r="1201" spans="1:6" x14ac:dyDescent="0.25">
      <c r="A1201" t="str">
        <f t="shared" si="239"/>
        <v>Mathias Stearn</v>
      </c>
      <c r="B1201" t="s">
        <v>316</v>
      </c>
      <c r="E1201">
        <v>4</v>
      </c>
      <c r="F1201">
        <f t="shared" si="232"/>
        <v>0</v>
      </c>
    </row>
    <row r="1202" spans="1:6" x14ac:dyDescent="0.25">
      <c r="A1202" t="str">
        <f t="shared" si="239"/>
        <v>Mathias Stearn</v>
      </c>
      <c r="E1202">
        <f t="shared" ref="E1202:E1204" si="242">E1201</f>
        <v>4</v>
      </c>
      <c r="F1202">
        <f t="shared" si="232"/>
        <v>0</v>
      </c>
    </row>
    <row r="1203" spans="1:6" x14ac:dyDescent="0.25">
      <c r="A1203" t="str">
        <f t="shared" si="239"/>
        <v>Mathias Stearn</v>
      </c>
      <c r="C1203">
        <v>1</v>
      </c>
      <c r="D1203" t="s">
        <v>66</v>
      </c>
      <c r="E1203">
        <f t="shared" si="242"/>
        <v>4</v>
      </c>
      <c r="F1203">
        <f t="shared" si="232"/>
        <v>4</v>
      </c>
    </row>
    <row r="1204" spans="1:6" x14ac:dyDescent="0.25">
      <c r="A1204" t="str">
        <f t="shared" si="239"/>
        <v>Mathias Stearn</v>
      </c>
      <c r="E1204">
        <f t="shared" si="242"/>
        <v>4</v>
      </c>
      <c r="F1204">
        <f t="shared" si="232"/>
        <v>0</v>
      </c>
    </row>
    <row r="1205" spans="1:6" x14ac:dyDescent="0.25">
      <c r="A1205" t="str">
        <f t="shared" si="239"/>
        <v>Mathias Stearn</v>
      </c>
      <c r="B1205" t="s">
        <v>317</v>
      </c>
      <c r="E1205">
        <v>570</v>
      </c>
      <c r="F1205">
        <f t="shared" si="232"/>
        <v>0</v>
      </c>
    </row>
    <row r="1206" spans="1:6" x14ac:dyDescent="0.25">
      <c r="A1206" t="str">
        <f t="shared" si="239"/>
        <v>Mathias Stearn</v>
      </c>
      <c r="E1206">
        <f t="shared" ref="E1206:E1209" si="243">E1205</f>
        <v>570</v>
      </c>
      <c r="F1206">
        <f t="shared" si="232"/>
        <v>0</v>
      </c>
    </row>
    <row r="1207" spans="1:6" x14ac:dyDescent="0.25">
      <c r="A1207" t="str">
        <f t="shared" si="239"/>
        <v>Mathias Stearn</v>
      </c>
      <c r="C1207">
        <v>3.0000000000000001E-3</v>
      </c>
      <c r="D1207" t="s">
        <v>66</v>
      </c>
      <c r="E1207">
        <f t="shared" si="243"/>
        <v>570</v>
      </c>
      <c r="F1207">
        <f t="shared" si="232"/>
        <v>1.71</v>
      </c>
    </row>
    <row r="1208" spans="1:6" x14ac:dyDescent="0.25">
      <c r="A1208" t="str">
        <f t="shared" si="239"/>
        <v>Mathias Stearn</v>
      </c>
      <c r="C1208">
        <v>0.996</v>
      </c>
      <c r="D1208" t="s">
        <v>165</v>
      </c>
      <c r="E1208">
        <f t="shared" si="243"/>
        <v>570</v>
      </c>
      <c r="F1208">
        <f t="shared" si="232"/>
        <v>567.72</v>
      </c>
    </row>
    <row r="1209" spans="1:6" x14ac:dyDescent="0.25">
      <c r="A1209" t="str">
        <f t="shared" si="239"/>
        <v>Mathias Stearn</v>
      </c>
      <c r="E1209">
        <f t="shared" si="243"/>
        <v>570</v>
      </c>
      <c r="F1209">
        <f t="shared" si="232"/>
        <v>0</v>
      </c>
    </row>
    <row r="1210" spans="1:6" x14ac:dyDescent="0.25">
      <c r="A1210" t="str">
        <f t="shared" si="239"/>
        <v>Mathias Stearn</v>
      </c>
      <c r="B1210" t="s">
        <v>318</v>
      </c>
      <c r="E1210">
        <v>283</v>
      </c>
      <c r="F1210">
        <f t="shared" si="232"/>
        <v>0</v>
      </c>
    </row>
    <row r="1211" spans="1:6" x14ac:dyDescent="0.25">
      <c r="A1211" t="str">
        <f t="shared" si="239"/>
        <v>Mathias Stearn</v>
      </c>
      <c r="E1211">
        <f t="shared" ref="E1211:E1213" si="244">E1210</f>
        <v>283</v>
      </c>
      <c r="F1211">
        <f t="shared" si="232"/>
        <v>0</v>
      </c>
    </row>
    <row r="1212" spans="1:6" x14ac:dyDescent="0.25">
      <c r="A1212" t="str">
        <f t="shared" si="239"/>
        <v>Mathias Stearn</v>
      </c>
      <c r="C1212">
        <v>1</v>
      </c>
      <c r="D1212" t="s">
        <v>165</v>
      </c>
      <c r="E1212">
        <f t="shared" si="244"/>
        <v>283</v>
      </c>
      <c r="F1212">
        <f t="shared" si="232"/>
        <v>283</v>
      </c>
    </row>
    <row r="1213" spans="1:6" x14ac:dyDescent="0.25">
      <c r="A1213" t="str">
        <f t="shared" si="239"/>
        <v>Mathias Stearn</v>
      </c>
      <c r="E1213">
        <f t="shared" si="244"/>
        <v>283</v>
      </c>
      <c r="F1213">
        <f t="shared" si="232"/>
        <v>0</v>
      </c>
    </row>
    <row r="1214" spans="1:6" x14ac:dyDescent="0.25">
      <c r="A1214" t="str">
        <f t="shared" si="239"/>
        <v>Mathias Stearn</v>
      </c>
      <c r="B1214" t="s">
        <v>319</v>
      </c>
      <c r="E1214">
        <v>58</v>
      </c>
      <c r="F1214">
        <f t="shared" si="232"/>
        <v>0</v>
      </c>
    </row>
    <row r="1215" spans="1:6" x14ac:dyDescent="0.25">
      <c r="A1215" t="str">
        <f t="shared" si="239"/>
        <v>Mathias Stearn</v>
      </c>
      <c r="E1215">
        <f t="shared" ref="E1215:E1217" si="245">E1214</f>
        <v>58</v>
      </c>
      <c r="F1215">
        <f t="shared" si="232"/>
        <v>0</v>
      </c>
    </row>
    <row r="1216" spans="1:6" x14ac:dyDescent="0.25">
      <c r="A1216" t="str">
        <f t="shared" si="239"/>
        <v>Mathias Stearn</v>
      </c>
      <c r="C1216">
        <v>1</v>
      </c>
      <c r="D1216" t="s">
        <v>165</v>
      </c>
      <c r="E1216">
        <f t="shared" si="245"/>
        <v>58</v>
      </c>
      <c r="F1216">
        <f t="shared" si="232"/>
        <v>58</v>
      </c>
    </row>
    <row r="1217" spans="1:6" x14ac:dyDescent="0.25">
      <c r="A1217" t="str">
        <f t="shared" si="239"/>
        <v>Mathias Stearn</v>
      </c>
      <c r="E1217">
        <f t="shared" si="245"/>
        <v>58</v>
      </c>
      <c r="F1217">
        <f t="shared" si="232"/>
        <v>0</v>
      </c>
    </row>
    <row r="1218" spans="1:6" x14ac:dyDescent="0.25">
      <c r="A1218" t="str">
        <f t="shared" si="239"/>
        <v>Mathias Stearn</v>
      </c>
      <c r="B1218" t="s">
        <v>320</v>
      </c>
      <c r="E1218">
        <v>183</v>
      </c>
      <c r="F1218">
        <f t="shared" si="232"/>
        <v>0</v>
      </c>
    </row>
    <row r="1219" spans="1:6" x14ac:dyDescent="0.25">
      <c r="A1219" t="str">
        <f t="shared" si="239"/>
        <v>Mathias Stearn</v>
      </c>
      <c r="E1219">
        <f t="shared" ref="E1219:E1221" si="246">E1218</f>
        <v>183</v>
      </c>
      <c r="F1219">
        <f t="shared" ref="F1219:F1282" si="247">E1219*C1219</f>
        <v>0</v>
      </c>
    </row>
    <row r="1220" spans="1:6" x14ac:dyDescent="0.25">
      <c r="A1220" t="str">
        <f t="shared" si="239"/>
        <v>Mathias Stearn</v>
      </c>
      <c r="C1220">
        <v>1</v>
      </c>
      <c r="D1220" t="s">
        <v>165</v>
      </c>
      <c r="E1220">
        <f t="shared" si="246"/>
        <v>183</v>
      </c>
      <c r="F1220">
        <f t="shared" si="247"/>
        <v>183</v>
      </c>
    </row>
    <row r="1221" spans="1:6" x14ac:dyDescent="0.25">
      <c r="A1221" t="str">
        <f t="shared" ref="A1221:A1252" si="248">A1220</f>
        <v>Mathias Stearn</v>
      </c>
      <c r="E1221">
        <f t="shared" si="246"/>
        <v>183</v>
      </c>
      <c r="F1221">
        <f t="shared" si="247"/>
        <v>0</v>
      </c>
    </row>
    <row r="1222" spans="1:6" x14ac:dyDescent="0.25">
      <c r="A1222" t="str">
        <f t="shared" si="248"/>
        <v>Mathias Stearn</v>
      </c>
      <c r="B1222" t="s">
        <v>321</v>
      </c>
      <c r="E1222">
        <v>4</v>
      </c>
      <c r="F1222">
        <f t="shared" si="247"/>
        <v>0</v>
      </c>
    </row>
    <row r="1223" spans="1:6" x14ac:dyDescent="0.25">
      <c r="A1223" t="str">
        <f t="shared" si="248"/>
        <v>Mathias Stearn</v>
      </c>
      <c r="E1223">
        <f t="shared" ref="E1223:E1225" si="249">E1222</f>
        <v>4</v>
      </c>
      <c r="F1223">
        <f t="shared" si="247"/>
        <v>0</v>
      </c>
    </row>
    <row r="1224" spans="1:6" x14ac:dyDescent="0.25">
      <c r="A1224" t="str">
        <f t="shared" si="248"/>
        <v>Mathias Stearn</v>
      </c>
      <c r="C1224">
        <v>1</v>
      </c>
      <c r="D1224" t="s">
        <v>165</v>
      </c>
      <c r="E1224">
        <f t="shared" si="249"/>
        <v>4</v>
      </c>
      <c r="F1224">
        <f t="shared" si="247"/>
        <v>4</v>
      </c>
    </row>
    <row r="1225" spans="1:6" x14ac:dyDescent="0.25">
      <c r="A1225" t="str">
        <f t="shared" si="248"/>
        <v>Mathias Stearn</v>
      </c>
      <c r="E1225">
        <f t="shared" si="249"/>
        <v>4</v>
      </c>
      <c r="F1225">
        <f t="shared" si="247"/>
        <v>0</v>
      </c>
    </row>
    <row r="1226" spans="1:6" x14ac:dyDescent="0.25">
      <c r="A1226" t="str">
        <f t="shared" si="248"/>
        <v>Mathias Stearn</v>
      </c>
      <c r="B1226" t="s">
        <v>322</v>
      </c>
      <c r="E1226">
        <v>1</v>
      </c>
      <c r="F1226">
        <f t="shared" si="247"/>
        <v>0</v>
      </c>
    </row>
    <row r="1227" spans="1:6" x14ac:dyDescent="0.25">
      <c r="A1227" t="str">
        <f t="shared" si="248"/>
        <v>Mathias Stearn</v>
      </c>
      <c r="E1227">
        <f t="shared" ref="E1227:E1229" si="250">E1226</f>
        <v>1</v>
      </c>
      <c r="F1227">
        <f t="shared" si="247"/>
        <v>0</v>
      </c>
    </row>
    <row r="1228" spans="1:6" x14ac:dyDescent="0.25">
      <c r="A1228" t="str">
        <f t="shared" si="248"/>
        <v>Mathias Stearn</v>
      </c>
      <c r="C1228">
        <v>1</v>
      </c>
      <c r="D1228" t="s">
        <v>57</v>
      </c>
      <c r="E1228">
        <f t="shared" si="250"/>
        <v>1</v>
      </c>
      <c r="F1228">
        <f t="shared" si="247"/>
        <v>1</v>
      </c>
    </row>
    <row r="1229" spans="1:6" x14ac:dyDescent="0.25">
      <c r="A1229" t="str">
        <f t="shared" si="248"/>
        <v>Mathias Stearn</v>
      </c>
      <c r="E1229">
        <f t="shared" si="250"/>
        <v>1</v>
      </c>
      <c r="F1229">
        <f t="shared" si="247"/>
        <v>0</v>
      </c>
    </row>
    <row r="1230" spans="1:6" x14ac:dyDescent="0.25">
      <c r="A1230" t="str">
        <f t="shared" si="248"/>
        <v>Mathias Stearn</v>
      </c>
      <c r="B1230" t="s">
        <v>323</v>
      </c>
      <c r="E1230">
        <v>442</v>
      </c>
      <c r="F1230">
        <f t="shared" si="247"/>
        <v>0</v>
      </c>
    </row>
    <row r="1231" spans="1:6" x14ac:dyDescent="0.25">
      <c r="A1231" t="str">
        <f t="shared" si="248"/>
        <v>Mathias Stearn</v>
      </c>
      <c r="E1231">
        <f t="shared" ref="E1231:E1242" si="251">E1230</f>
        <v>442</v>
      </c>
      <c r="F1231">
        <f t="shared" si="247"/>
        <v>0</v>
      </c>
    </row>
    <row r="1232" spans="1:6" x14ac:dyDescent="0.25">
      <c r="A1232" t="str">
        <f t="shared" si="248"/>
        <v>Mathias Stearn</v>
      </c>
      <c r="C1232">
        <v>3.0000000000000001E-3</v>
      </c>
      <c r="D1232" t="s">
        <v>216</v>
      </c>
      <c r="E1232">
        <f t="shared" si="251"/>
        <v>442</v>
      </c>
      <c r="F1232">
        <f t="shared" si="247"/>
        <v>1.3260000000000001</v>
      </c>
    </row>
    <row r="1233" spans="1:6" x14ac:dyDescent="0.25">
      <c r="A1233" t="str">
        <f t="shared" si="248"/>
        <v>Mathias Stearn</v>
      </c>
      <c r="C1233">
        <v>0.27900000000000003</v>
      </c>
      <c r="D1233" t="s">
        <v>23</v>
      </c>
      <c r="E1233">
        <f t="shared" si="251"/>
        <v>442</v>
      </c>
      <c r="F1233">
        <f t="shared" si="247"/>
        <v>123.31800000000001</v>
      </c>
    </row>
    <row r="1234" spans="1:6" x14ac:dyDescent="0.25">
      <c r="A1234" t="str">
        <f t="shared" si="248"/>
        <v>Mathias Stearn</v>
      </c>
      <c r="C1234">
        <v>4.0000000000000001E-3</v>
      </c>
      <c r="D1234" t="s">
        <v>114</v>
      </c>
      <c r="E1234">
        <f t="shared" si="251"/>
        <v>442</v>
      </c>
      <c r="F1234">
        <f t="shared" si="247"/>
        <v>1.768</v>
      </c>
    </row>
    <row r="1235" spans="1:6" x14ac:dyDescent="0.25">
      <c r="A1235" t="str">
        <f t="shared" si="248"/>
        <v>Mathias Stearn</v>
      </c>
      <c r="C1235">
        <v>5.0000000000000001E-3</v>
      </c>
      <c r="D1235" t="s">
        <v>240</v>
      </c>
      <c r="E1235">
        <f t="shared" si="251"/>
        <v>442</v>
      </c>
      <c r="F1235">
        <f t="shared" si="247"/>
        <v>2.21</v>
      </c>
    </row>
    <row r="1236" spans="1:6" x14ac:dyDescent="0.25">
      <c r="A1236" t="str">
        <f t="shared" si="248"/>
        <v>Mathias Stearn</v>
      </c>
      <c r="C1236">
        <v>3.0000000000000001E-3</v>
      </c>
      <c r="D1236" t="s">
        <v>168</v>
      </c>
      <c r="E1236">
        <f t="shared" si="251"/>
        <v>442</v>
      </c>
      <c r="F1236">
        <f t="shared" si="247"/>
        <v>1.3260000000000001</v>
      </c>
    </row>
    <row r="1237" spans="1:6" x14ac:dyDescent="0.25">
      <c r="A1237" t="str">
        <f t="shared" si="248"/>
        <v>Mathias Stearn</v>
      </c>
      <c r="C1237">
        <v>7.5999999999999998E-2</v>
      </c>
      <c r="D1237" t="s">
        <v>65</v>
      </c>
      <c r="E1237">
        <f t="shared" si="251"/>
        <v>442</v>
      </c>
      <c r="F1237">
        <f t="shared" si="247"/>
        <v>33.591999999999999</v>
      </c>
    </row>
    <row r="1238" spans="1:6" x14ac:dyDescent="0.25">
      <c r="A1238" t="str">
        <f t="shared" si="248"/>
        <v>Mathias Stearn</v>
      </c>
      <c r="C1238">
        <v>5.0000000000000001E-3</v>
      </c>
      <c r="D1238" t="s">
        <v>48</v>
      </c>
      <c r="E1238">
        <f t="shared" si="251"/>
        <v>442</v>
      </c>
      <c r="F1238">
        <f t="shared" si="247"/>
        <v>2.21</v>
      </c>
    </row>
    <row r="1239" spans="1:6" x14ac:dyDescent="0.25">
      <c r="A1239" t="str">
        <f t="shared" si="248"/>
        <v>Mathias Stearn</v>
      </c>
      <c r="C1239">
        <v>0.24399999999999999</v>
      </c>
      <c r="D1239" t="s">
        <v>57</v>
      </c>
      <c r="E1239">
        <f t="shared" si="251"/>
        <v>442</v>
      </c>
      <c r="F1239">
        <f t="shared" si="247"/>
        <v>107.848</v>
      </c>
    </row>
    <row r="1240" spans="1:6" x14ac:dyDescent="0.25">
      <c r="A1240" t="str">
        <f t="shared" si="248"/>
        <v>Mathias Stearn</v>
      </c>
      <c r="C1240">
        <v>1.9E-2</v>
      </c>
      <c r="D1240" t="s">
        <v>241</v>
      </c>
      <c r="E1240">
        <f t="shared" si="251"/>
        <v>442</v>
      </c>
      <c r="F1240">
        <f t="shared" si="247"/>
        <v>8.3979999999999997</v>
      </c>
    </row>
    <row r="1241" spans="1:6" x14ac:dyDescent="0.25">
      <c r="A1241" t="str">
        <f t="shared" si="248"/>
        <v>Mathias Stearn</v>
      </c>
      <c r="C1241">
        <v>0.35699999999999998</v>
      </c>
      <c r="D1241" t="s">
        <v>49</v>
      </c>
      <c r="E1241">
        <f t="shared" si="251"/>
        <v>442</v>
      </c>
      <c r="F1241">
        <f t="shared" si="247"/>
        <v>157.79399999999998</v>
      </c>
    </row>
    <row r="1242" spans="1:6" x14ac:dyDescent="0.25">
      <c r="A1242" t="str">
        <f t="shared" si="248"/>
        <v>Mathias Stearn</v>
      </c>
      <c r="E1242">
        <f t="shared" si="251"/>
        <v>442</v>
      </c>
      <c r="F1242">
        <f t="shared" si="247"/>
        <v>0</v>
      </c>
    </row>
    <row r="1243" spans="1:6" x14ac:dyDescent="0.25">
      <c r="A1243" t="str">
        <f t="shared" si="248"/>
        <v>Mathias Stearn</v>
      </c>
      <c r="B1243" t="s">
        <v>324</v>
      </c>
      <c r="E1243">
        <v>757</v>
      </c>
      <c r="F1243">
        <f t="shared" si="247"/>
        <v>0</v>
      </c>
    </row>
    <row r="1244" spans="1:6" x14ac:dyDescent="0.25">
      <c r="A1244" t="str">
        <f t="shared" si="248"/>
        <v>Mathias Stearn</v>
      </c>
      <c r="E1244">
        <f t="shared" ref="E1244:E1254" si="252">E1243</f>
        <v>757</v>
      </c>
      <c r="F1244">
        <f t="shared" si="247"/>
        <v>0</v>
      </c>
    </row>
    <row r="1245" spans="1:6" x14ac:dyDescent="0.25">
      <c r="A1245" t="str">
        <f t="shared" si="248"/>
        <v>Mathias Stearn</v>
      </c>
      <c r="C1245">
        <v>0.11600000000000001</v>
      </c>
      <c r="D1245" t="s">
        <v>216</v>
      </c>
      <c r="E1245">
        <f t="shared" si="252"/>
        <v>757</v>
      </c>
      <c r="F1245">
        <f t="shared" si="247"/>
        <v>87.811999999999998</v>
      </c>
    </row>
    <row r="1246" spans="1:6" x14ac:dyDescent="0.25">
      <c r="A1246" t="str">
        <f t="shared" si="248"/>
        <v>Mathias Stearn</v>
      </c>
      <c r="C1246">
        <v>0.222</v>
      </c>
      <c r="D1246" t="s">
        <v>23</v>
      </c>
      <c r="E1246">
        <f t="shared" si="252"/>
        <v>757</v>
      </c>
      <c r="F1246">
        <f t="shared" si="247"/>
        <v>168.054</v>
      </c>
    </row>
    <row r="1247" spans="1:6" x14ac:dyDescent="0.25">
      <c r="A1247" t="str">
        <f t="shared" si="248"/>
        <v>Mathias Stearn</v>
      </c>
      <c r="C1247">
        <v>2.4E-2</v>
      </c>
      <c r="D1247" t="s">
        <v>112</v>
      </c>
      <c r="E1247">
        <f t="shared" si="252"/>
        <v>757</v>
      </c>
      <c r="F1247">
        <f t="shared" si="247"/>
        <v>18.167999999999999</v>
      </c>
    </row>
    <row r="1248" spans="1:6" x14ac:dyDescent="0.25">
      <c r="A1248" t="str">
        <f t="shared" si="248"/>
        <v>Mathias Stearn</v>
      </c>
      <c r="C1248">
        <v>1.2E-2</v>
      </c>
      <c r="D1248" t="s">
        <v>65</v>
      </c>
      <c r="E1248">
        <f t="shared" si="252"/>
        <v>757</v>
      </c>
      <c r="F1248">
        <f t="shared" si="247"/>
        <v>9.0839999999999996</v>
      </c>
    </row>
    <row r="1249" spans="1:6" x14ac:dyDescent="0.25">
      <c r="A1249" t="str">
        <f t="shared" si="248"/>
        <v>Mathias Stearn</v>
      </c>
      <c r="C1249">
        <v>4.0000000000000001E-3</v>
      </c>
      <c r="D1249" t="s">
        <v>163</v>
      </c>
      <c r="E1249">
        <f t="shared" si="252"/>
        <v>757</v>
      </c>
      <c r="F1249">
        <f t="shared" si="247"/>
        <v>3.028</v>
      </c>
    </row>
    <row r="1250" spans="1:6" x14ac:dyDescent="0.25">
      <c r="A1250" t="str">
        <f t="shared" si="248"/>
        <v>Mathias Stearn</v>
      </c>
      <c r="C1250">
        <v>1.4999999999999999E-2</v>
      </c>
      <c r="D1250" t="s">
        <v>176</v>
      </c>
      <c r="E1250">
        <f t="shared" si="252"/>
        <v>757</v>
      </c>
      <c r="F1250">
        <f t="shared" si="247"/>
        <v>11.355</v>
      </c>
    </row>
    <row r="1251" spans="1:6" x14ac:dyDescent="0.25">
      <c r="A1251" t="str">
        <f t="shared" si="248"/>
        <v>Mathias Stearn</v>
      </c>
      <c r="C1251">
        <v>0.50700000000000001</v>
      </c>
      <c r="D1251" t="s">
        <v>57</v>
      </c>
      <c r="E1251">
        <f t="shared" si="252"/>
        <v>757</v>
      </c>
      <c r="F1251">
        <f t="shared" si="247"/>
        <v>383.79899999999998</v>
      </c>
    </row>
    <row r="1252" spans="1:6" x14ac:dyDescent="0.25">
      <c r="A1252" t="str">
        <f t="shared" si="248"/>
        <v>Mathias Stearn</v>
      </c>
      <c r="C1252">
        <v>8.0000000000000002E-3</v>
      </c>
      <c r="D1252" t="s">
        <v>58</v>
      </c>
      <c r="E1252">
        <f t="shared" si="252"/>
        <v>757</v>
      </c>
      <c r="F1252">
        <f t="shared" si="247"/>
        <v>6.056</v>
      </c>
    </row>
    <row r="1253" spans="1:6" x14ac:dyDescent="0.25">
      <c r="A1253" t="str">
        <f t="shared" ref="A1253:A1284" si="253">A1252</f>
        <v>Mathias Stearn</v>
      </c>
      <c r="C1253">
        <v>8.5999999999999993E-2</v>
      </c>
      <c r="D1253" t="s">
        <v>49</v>
      </c>
      <c r="E1253">
        <f t="shared" si="252"/>
        <v>757</v>
      </c>
      <c r="F1253">
        <f t="shared" si="247"/>
        <v>65.10199999999999</v>
      </c>
    </row>
    <row r="1254" spans="1:6" x14ac:dyDescent="0.25">
      <c r="A1254" t="str">
        <f t="shared" si="253"/>
        <v>Mathias Stearn</v>
      </c>
      <c r="E1254">
        <f t="shared" si="252"/>
        <v>757</v>
      </c>
      <c r="F1254">
        <f t="shared" si="247"/>
        <v>0</v>
      </c>
    </row>
    <row r="1255" spans="1:6" x14ac:dyDescent="0.25">
      <c r="A1255" t="str">
        <f t="shared" si="253"/>
        <v>Mathias Stearn</v>
      </c>
      <c r="B1255" t="s">
        <v>325</v>
      </c>
      <c r="E1255">
        <v>54</v>
      </c>
      <c r="F1255">
        <f t="shared" si="247"/>
        <v>0</v>
      </c>
    </row>
    <row r="1256" spans="1:6" x14ac:dyDescent="0.25">
      <c r="A1256" t="str">
        <f t="shared" si="253"/>
        <v>Mathias Stearn</v>
      </c>
      <c r="E1256">
        <f t="shared" ref="E1256:E1258" si="254">E1255</f>
        <v>54</v>
      </c>
      <c r="F1256">
        <f t="shared" si="247"/>
        <v>0</v>
      </c>
    </row>
    <row r="1257" spans="1:6" x14ac:dyDescent="0.25">
      <c r="A1257" t="str">
        <f t="shared" si="253"/>
        <v>Mathias Stearn</v>
      </c>
      <c r="C1257">
        <v>1</v>
      </c>
      <c r="D1257" t="s">
        <v>165</v>
      </c>
      <c r="E1257">
        <f t="shared" si="254"/>
        <v>54</v>
      </c>
      <c r="F1257">
        <f t="shared" si="247"/>
        <v>54</v>
      </c>
    </row>
    <row r="1258" spans="1:6" x14ac:dyDescent="0.25">
      <c r="A1258" t="str">
        <f t="shared" si="253"/>
        <v>Mathias Stearn</v>
      </c>
      <c r="E1258">
        <f t="shared" si="254"/>
        <v>54</v>
      </c>
      <c r="F1258">
        <f t="shared" si="247"/>
        <v>0</v>
      </c>
    </row>
    <row r="1259" spans="1:6" x14ac:dyDescent="0.25">
      <c r="A1259" t="str">
        <f t="shared" si="253"/>
        <v>Mathias Stearn</v>
      </c>
      <c r="B1259" t="s">
        <v>326</v>
      </c>
      <c r="E1259">
        <v>1</v>
      </c>
      <c r="F1259">
        <f t="shared" si="247"/>
        <v>0</v>
      </c>
    </row>
    <row r="1260" spans="1:6" x14ac:dyDescent="0.25">
      <c r="A1260" t="str">
        <f t="shared" si="253"/>
        <v>Mathias Stearn</v>
      </c>
      <c r="E1260">
        <f t="shared" ref="E1260:E1262" si="255">E1259</f>
        <v>1</v>
      </c>
      <c r="F1260">
        <f t="shared" si="247"/>
        <v>0</v>
      </c>
    </row>
    <row r="1261" spans="1:6" x14ac:dyDescent="0.25">
      <c r="A1261" t="str">
        <f t="shared" si="253"/>
        <v>Mathias Stearn</v>
      </c>
      <c r="C1261">
        <v>1</v>
      </c>
      <c r="D1261" t="s">
        <v>46</v>
      </c>
      <c r="E1261">
        <f t="shared" si="255"/>
        <v>1</v>
      </c>
      <c r="F1261">
        <f t="shared" si="247"/>
        <v>1</v>
      </c>
    </row>
    <row r="1262" spans="1:6" x14ac:dyDescent="0.25">
      <c r="A1262" t="str">
        <f t="shared" si="253"/>
        <v>Mathias Stearn</v>
      </c>
      <c r="E1262">
        <f t="shared" si="255"/>
        <v>1</v>
      </c>
      <c r="F1262">
        <f t="shared" si="247"/>
        <v>0</v>
      </c>
    </row>
    <row r="1263" spans="1:6" x14ac:dyDescent="0.25">
      <c r="A1263" t="str">
        <f t="shared" si="253"/>
        <v>Mathias Stearn</v>
      </c>
      <c r="B1263" t="s">
        <v>327</v>
      </c>
      <c r="E1263">
        <v>357</v>
      </c>
      <c r="F1263">
        <f t="shared" si="247"/>
        <v>0</v>
      </c>
    </row>
    <row r="1264" spans="1:6" x14ac:dyDescent="0.25">
      <c r="A1264" t="str">
        <f t="shared" si="253"/>
        <v>Mathias Stearn</v>
      </c>
      <c r="E1264">
        <f t="shared" ref="E1264:E1266" si="256">E1263</f>
        <v>357</v>
      </c>
      <c r="F1264">
        <f t="shared" si="247"/>
        <v>0</v>
      </c>
    </row>
    <row r="1265" spans="1:6" x14ac:dyDescent="0.25">
      <c r="A1265" t="str">
        <f t="shared" si="253"/>
        <v>Mathias Stearn</v>
      </c>
      <c r="C1265">
        <v>1</v>
      </c>
      <c r="D1265" t="s">
        <v>165</v>
      </c>
      <c r="E1265">
        <f t="shared" si="256"/>
        <v>357</v>
      </c>
      <c r="F1265">
        <f t="shared" si="247"/>
        <v>357</v>
      </c>
    </row>
    <row r="1266" spans="1:6" x14ac:dyDescent="0.25">
      <c r="A1266" t="str">
        <f t="shared" si="253"/>
        <v>Mathias Stearn</v>
      </c>
      <c r="E1266">
        <f t="shared" si="256"/>
        <v>357</v>
      </c>
      <c r="F1266">
        <f t="shared" si="247"/>
        <v>0</v>
      </c>
    </row>
    <row r="1267" spans="1:6" x14ac:dyDescent="0.25">
      <c r="A1267" t="str">
        <f t="shared" si="253"/>
        <v>Mathias Stearn</v>
      </c>
      <c r="B1267" t="s">
        <v>328</v>
      </c>
      <c r="E1267">
        <v>588</v>
      </c>
      <c r="F1267">
        <f t="shared" si="247"/>
        <v>0</v>
      </c>
    </row>
    <row r="1268" spans="1:6" x14ac:dyDescent="0.25">
      <c r="A1268" t="str">
        <f t="shared" si="253"/>
        <v>Mathias Stearn</v>
      </c>
      <c r="E1268">
        <f t="shared" ref="E1268:E1270" si="257">E1267</f>
        <v>588</v>
      </c>
      <c r="F1268">
        <f t="shared" si="247"/>
        <v>0</v>
      </c>
    </row>
    <row r="1269" spans="1:6" x14ac:dyDescent="0.25">
      <c r="A1269" t="str">
        <f t="shared" si="253"/>
        <v>Mathias Stearn</v>
      </c>
      <c r="C1269">
        <v>1</v>
      </c>
      <c r="D1269" t="s">
        <v>165</v>
      </c>
      <c r="E1269">
        <f t="shared" si="257"/>
        <v>588</v>
      </c>
      <c r="F1269">
        <f t="shared" si="247"/>
        <v>588</v>
      </c>
    </row>
    <row r="1270" spans="1:6" x14ac:dyDescent="0.25">
      <c r="A1270" t="str">
        <f t="shared" si="253"/>
        <v>Mathias Stearn</v>
      </c>
      <c r="E1270">
        <f t="shared" si="257"/>
        <v>588</v>
      </c>
      <c r="F1270">
        <f t="shared" si="247"/>
        <v>0</v>
      </c>
    </row>
    <row r="1271" spans="1:6" x14ac:dyDescent="0.25">
      <c r="A1271" t="str">
        <f t="shared" si="253"/>
        <v>Mathias Stearn</v>
      </c>
      <c r="B1271" t="s">
        <v>329</v>
      </c>
      <c r="E1271">
        <v>19</v>
      </c>
      <c r="F1271">
        <f t="shared" si="247"/>
        <v>0</v>
      </c>
    </row>
    <row r="1272" spans="1:6" x14ac:dyDescent="0.25">
      <c r="A1272" t="str">
        <f t="shared" si="253"/>
        <v>Mathias Stearn</v>
      </c>
      <c r="E1272">
        <f t="shared" ref="E1272:E1275" si="258">E1271</f>
        <v>19</v>
      </c>
      <c r="F1272">
        <f t="shared" si="247"/>
        <v>0</v>
      </c>
    </row>
    <row r="1273" spans="1:6" x14ac:dyDescent="0.25">
      <c r="A1273" t="str">
        <f t="shared" si="253"/>
        <v>Mathias Stearn</v>
      </c>
      <c r="C1273">
        <v>0.41399999999999998</v>
      </c>
      <c r="D1273" t="s">
        <v>162</v>
      </c>
      <c r="E1273">
        <f t="shared" si="258"/>
        <v>19</v>
      </c>
      <c r="F1273">
        <f t="shared" si="247"/>
        <v>7.8659999999999997</v>
      </c>
    </row>
    <row r="1274" spans="1:6" x14ac:dyDescent="0.25">
      <c r="A1274" t="str">
        <f t="shared" si="253"/>
        <v>Mathias Stearn</v>
      </c>
      <c r="C1274">
        <v>0.58499999999999996</v>
      </c>
      <c r="D1274" t="s">
        <v>165</v>
      </c>
      <c r="E1274">
        <f t="shared" si="258"/>
        <v>19</v>
      </c>
      <c r="F1274">
        <f t="shared" si="247"/>
        <v>11.114999999999998</v>
      </c>
    </row>
    <row r="1275" spans="1:6" x14ac:dyDescent="0.25">
      <c r="A1275" t="str">
        <f t="shared" si="253"/>
        <v>Mathias Stearn</v>
      </c>
      <c r="E1275">
        <f t="shared" si="258"/>
        <v>19</v>
      </c>
      <c r="F1275">
        <f t="shared" si="247"/>
        <v>0</v>
      </c>
    </row>
    <row r="1276" spans="1:6" x14ac:dyDescent="0.25">
      <c r="A1276" t="str">
        <f t="shared" si="253"/>
        <v>Mathias Stearn</v>
      </c>
      <c r="B1276" t="s">
        <v>330</v>
      </c>
      <c r="E1276">
        <v>10</v>
      </c>
      <c r="F1276">
        <f t="shared" si="247"/>
        <v>0</v>
      </c>
    </row>
    <row r="1277" spans="1:6" x14ac:dyDescent="0.25">
      <c r="A1277" t="str">
        <f t="shared" si="253"/>
        <v>Mathias Stearn</v>
      </c>
      <c r="E1277">
        <f t="shared" ref="E1277:E1279" si="259">E1276</f>
        <v>10</v>
      </c>
      <c r="F1277">
        <f t="shared" si="247"/>
        <v>0</v>
      </c>
    </row>
    <row r="1278" spans="1:6" x14ac:dyDescent="0.25">
      <c r="A1278" t="str">
        <f t="shared" si="253"/>
        <v>Mathias Stearn</v>
      </c>
      <c r="C1278">
        <v>1</v>
      </c>
      <c r="D1278" t="s">
        <v>165</v>
      </c>
      <c r="E1278">
        <f t="shared" si="259"/>
        <v>10</v>
      </c>
      <c r="F1278">
        <f t="shared" si="247"/>
        <v>10</v>
      </c>
    </row>
    <row r="1279" spans="1:6" x14ac:dyDescent="0.25">
      <c r="A1279" t="str">
        <f t="shared" si="253"/>
        <v>Mathias Stearn</v>
      </c>
      <c r="E1279">
        <f t="shared" si="259"/>
        <v>10</v>
      </c>
      <c r="F1279">
        <f t="shared" si="247"/>
        <v>0</v>
      </c>
    </row>
    <row r="1280" spans="1:6" x14ac:dyDescent="0.25">
      <c r="A1280" t="str">
        <f t="shared" si="253"/>
        <v>Mathias Stearn</v>
      </c>
      <c r="B1280" t="s">
        <v>331</v>
      </c>
      <c r="E1280">
        <v>614</v>
      </c>
      <c r="F1280">
        <f t="shared" si="247"/>
        <v>0</v>
      </c>
    </row>
    <row r="1281" spans="1:6" x14ac:dyDescent="0.25">
      <c r="A1281" t="str">
        <f t="shared" si="253"/>
        <v>Mathias Stearn</v>
      </c>
      <c r="E1281">
        <f t="shared" ref="E1281:E1285" si="260">E1280</f>
        <v>614</v>
      </c>
      <c r="F1281">
        <f t="shared" si="247"/>
        <v>0</v>
      </c>
    </row>
    <row r="1282" spans="1:6" x14ac:dyDescent="0.25">
      <c r="A1282" t="str">
        <f t="shared" si="253"/>
        <v>Mathias Stearn</v>
      </c>
      <c r="C1282">
        <v>2E-3</v>
      </c>
      <c r="D1282" t="s">
        <v>66</v>
      </c>
      <c r="E1282">
        <f t="shared" si="260"/>
        <v>614</v>
      </c>
      <c r="F1282">
        <f t="shared" si="247"/>
        <v>1.228</v>
      </c>
    </row>
    <row r="1283" spans="1:6" x14ac:dyDescent="0.25">
      <c r="A1283" t="str">
        <f t="shared" si="253"/>
        <v>Mathias Stearn</v>
      </c>
      <c r="C1283">
        <v>0.42599999999999999</v>
      </c>
      <c r="D1283" t="s">
        <v>165</v>
      </c>
      <c r="E1283">
        <f t="shared" si="260"/>
        <v>614</v>
      </c>
      <c r="F1283">
        <f t="shared" ref="F1283:F1346" si="261">E1283*C1283</f>
        <v>261.56400000000002</v>
      </c>
    </row>
    <row r="1284" spans="1:6" x14ac:dyDescent="0.25">
      <c r="A1284" t="str">
        <f t="shared" si="253"/>
        <v>Mathias Stearn</v>
      </c>
      <c r="C1284">
        <v>0.57099999999999995</v>
      </c>
      <c r="D1284" t="s">
        <v>58</v>
      </c>
      <c r="E1284">
        <f t="shared" si="260"/>
        <v>614</v>
      </c>
      <c r="F1284">
        <f t="shared" si="261"/>
        <v>350.59399999999999</v>
      </c>
    </row>
    <row r="1285" spans="1:6" x14ac:dyDescent="0.25">
      <c r="A1285" t="str">
        <f t="shared" ref="A1285:A1297" si="262">A1284</f>
        <v>Mathias Stearn</v>
      </c>
      <c r="E1285">
        <f t="shared" si="260"/>
        <v>614</v>
      </c>
      <c r="F1285">
        <f t="shared" si="261"/>
        <v>0</v>
      </c>
    </row>
    <row r="1286" spans="1:6" x14ac:dyDescent="0.25">
      <c r="A1286" t="str">
        <f t="shared" si="262"/>
        <v>Mathias Stearn</v>
      </c>
      <c r="B1286" t="s">
        <v>332</v>
      </c>
      <c r="E1286">
        <v>10</v>
      </c>
      <c r="F1286">
        <f t="shared" si="261"/>
        <v>0</v>
      </c>
    </row>
    <row r="1287" spans="1:6" x14ac:dyDescent="0.25">
      <c r="A1287" t="str">
        <f t="shared" si="262"/>
        <v>Mathias Stearn</v>
      </c>
      <c r="E1287">
        <f t="shared" ref="E1287:E1290" si="263">E1286</f>
        <v>10</v>
      </c>
      <c r="F1287">
        <f t="shared" si="261"/>
        <v>0</v>
      </c>
    </row>
    <row r="1288" spans="1:6" x14ac:dyDescent="0.25">
      <c r="A1288" t="str">
        <f t="shared" si="262"/>
        <v>Mathias Stearn</v>
      </c>
      <c r="C1288">
        <v>0.53</v>
      </c>
      <c r="D1288" t="s">
        <v>165</v>
      </c>
      <c r="E1288">
        <f t="shared" si="263"/>
        <v>10</v>
      </c>
      <c r="F1288">
        <f t="shared" si="261"/>
        <v>5.3000000000000007</v>
      </c>
    </row>
    <row r="1289" spans="1:6" x14ac:dyDescent="0.25">
      <c r="A1289" t="str">
        <f t="shared" si="262"/>
        <v>Mathias Stearn</v>
      </c>
      <c r="C1289">
        <v>0.46899999999999997</v>
      </c>
      <c r="D1289" t="s">
        <v>58</v>
      </c>
      <c r="E1289">
        <f t="shared" si="263"/>
        <v>10</v>
      </c>
      <c r="F1289">
        <f t="shared" si="261"/>
        <v>4.6899999999999995</v>
      </c>
    </row>
    <row r="1290" spans="1:6" x14ac:dyDescent="0.25">
      <c r="A1290" t="str">
        <f t="shared" si="262"/>
        <v>Mathias Stearn</v>
      </c>
      <c r="E1290">
        <f t="shared" si="263"/>
        <v>10</v>
      </c>
      <c r="F1290">
        <f t="shared" si="261"/>
        <v>0</v>
      </c>
    </row>
    <row r="1291" spans="1:6" x14ac:dyDescent="0.25">
      <c r="A1291" t="str">
        <f t="shared" si="262"/>
        <v>Mathias Stearn</v>
      </c>
      <c r="B1291" t="s">
        <v>333</v>
      </c>
      <c r="E1291">
        <v>1</v>
      </c>
      <c r="F1291">
        <f t="shared" si="261"/>
        <v>0</v>
      </c>
    </row>
    <row r="1292" spans="1:6" x14ac:dyDescent="0.25">
      <c r="A1292" t="str">
        <f t="shared" si="262"/>
        <v>Mathias Stearn</v>
      </c>
      <c r="E1292">
        <f t="shared" ref="E1292:E1294" si="264">E1291</f>
        <v>1</v>
      </c>
      <c r="F1292">
        <f t="shared" si="261"/>
        <v>0</v>
      </c>
    </row>
    <row r="1293" spans="1:6" x14ac:dyDescent="0.25">
      <c r="A1293" t="str">
        <f t="shared" si="262"/>
        <v>Mathias Stearn</v>
      </c>
      <c r="C1293">
        <v>1</v>
      </c>
      <c r="D1293" t="s">
        <v>334</v>
      </c>
      <c r="E1293">
        <f t="shared" si="264"/>
        <v>1</v>
      </c>
      <c r="F1293">
        <f t="shared" si="261"/>
        <v>1</v>
      </c>
    </row>
    <row r="1294" spans="1:6" x14ac:dyDescent="0.25">
      <c r="A1294" t="str">
        <f t="shared" si="262"/>
        <v>Mathias Stearn</v>
      </c>
      <c r="E1294">
        <f t="shared" si="264"/>
        <v>1</v>
      </c>
      <c r="F1294">
        <f t="shared" si="261"/>
        <v>0</v>
      </c>
    </row>
    <row r="1295" spans="1:6" x14ac:dyDescent="0.25">
      <c r="A1295" t="str">
        <f t="shared" si="262"/>
        <v>Mathias Stearn</v>
      </c>
      <c r="B1295" t="s">
        <v>335</v>
      </c>
      <c r="E1295">
        <v>14</v>
      </c>
      <c r="F1295">
        <f t="shared" si="261"/>
        <v>0</v>
      </c>
    </row>
    <row r="1296" spans="1:6" x14ac:dyDescent="0.25">
      <c r="A1296" t="str">
        <f t="shared" si="262"/>
        <v>Mathias Stearn</v>
      </c>
      <c r="E1296">
        <f t="shared" ref="E1296:E1298" si="265">E1295</f>
        <v>14</v>
      </c>
      <c r="F1296">
        <f t="shared" si="261"/>
        <v>0</v>
      </c>
    </row>
    <row r="1297" spans="1:6" x14ac:dyDescent="0.25">
      <c r="A1297" t="str">
        <f t="shared" si="262"/>
        <v>Mathias Stearn</v>
      </c>
      <c r="C1297">
        <v>1</v>
      </c>
      <c r="D1297" t="s">
        <v>25</v>
      </c>
      <c r="E1297">
        <f t="shared" si="265"/>
        <v>14</v>
      </c>
      <c r="F1297">
        <f t="shared" si="261"/>
        <v>14</v>
      </c>
    </row>
    <row r="1298" spans="1:6" x14ac:dyDescent="0.25">
      <c r="A1298" t="s">
        <v>466</v>
      </c>
      <c r="E1298">
        <f t="shared" si="265"/>
        <v>14</v>
      </c>
      <c r="F1298">
        <f t="shared" si="261"/>
        <v>0</v>
      </c>
    </row>
    <row r="1299" spans="1:6" x14ac:dyDescent="0.25">
      <c r="A1299" t="str">
        <f t="shared" ref="A1299:A1330" si="266">A1298</f>
        <v>matt dannenberg</v>
      </c>
      <c r="B1299" t="s">
        <v>338</v>
      </c>
      <c r="E1299">
        <v>1</v>
      </c>
      <c r="F1299">
        <f t="shared" si="261"/>
        <v>0</v>
      </c>
    </row>
    <row r="1300" spans="1:6" x14ac:dyDescent="0.25">
      <c r="A1300" t="str">
        <f t="shared" si="266"/>
        <v>matt dannenberg</v>
      </c>
      <c r="E1300">
        <f t="shared" ref="E1300:E1302" si="267">E1299</f>
        <v>1</v>
      </c>
      <c r="F1300">
        <f t="shared" si="261"/>
        <v>0</v>
      </c>
    </row>
    <row r="1301" spans="1:6" x14ac:dyDescent="0.25">
      <c r="A1301" t="str">
        <f t="shared" si="266"/>
        <v>matt dannenberg</v>
      </c>
      <c r="C1301">
        <v>1</v>
      </c>
      <c r="D1301" t="s">
        <v>65</v>
      </c>
      <c r="E1301">
        <f t="shared" si="267"/>
        <v>1</v>
      </c>
      <c r="F1301">
        <f t="shared" si="261"/>
        <v>1</v>
      </c>
    </row>
    <row r="1302" spans="1:6" x14ac:dyDescent="0.25">
      <c r="A1302" t="str">
        <f t="shared" si="266"/>
        <v>matt dannenberg</v>
      </c>
      <c r="E1302">
        <f t="shared" si="267"/>
        <v>1</v>
      </c>
      <c r="F1302">
        <f t="shared" si="261"/>
        <v>0</v>
      </c>
    </row>
    <row r="1303" spans="1:6" x14ac:dyDescent="0.25">
      <c r="A1303" t="str">
        <f t="shared" si="266"/>
        <v>matt dannenberg</v>
      </c>
      <c r="B1303" t="s">
        <v>339</v>
      </c>
      <c r="E1303">
        <v>10</v>
      </c>
      <c r="F1303">
        <f t="shared" si="261"/>
        <v>0</v>
      </c>
    </row>
    <row r="1304" spans="1:6" x14ac:dyDescent="0.25">
      <c r="A1304" t="str">
        <f t="shared" si="266"/>
        <v>matt dannenberg</v>
      </c>
      <c r="E1304">
        <f t="shared" ref="E1304:E1306" si="268">E1303</f>
        <v>10</v>
      </c>
      <c r="F1304">
        <f t="shared" si="261"/>
        <v>0</v>
      </c>
    </row>
    <row r="1305" spans="1:6" x14ac:dyDescent="0.25">
      <c r="A1305" t="str">
        <f t="shared" si="266"/>
        <v>matt dannenberg</v>
      </c>
      <c r="C1305">
        <v>1</v>
      </c>
      <c r="D1305" t="s">
        <v>65</v>
      </c>
      <c r="E1305">
        <f t="shared" si="268"/>
        <v>10</v>
      </c>
      <c r="F1305">
        <f t="shared" si="261"/>
        <v>10</v>
      </c>
    </row>
    <row r="1306" spans="1:6" x14ac:dyDescent="0.25">
      <c r="A1306" t="str">
        <f t="shared" si="266"/>
        <v>matt dannenberg</v>
      </c>
      <c r="E1306">
        <f t="shared" si="268"/>
        <v>10</v>
      </c>
      <c r="F1306">
        <f t="shared" si="261"/>
        <v>0</v>
      </c>
    </row>
    <row r="1307" spans="1:6" x14ac:dyDescent="0.25">
      <c r="A1307" t="str">
        <f t="shared" si="266"/>
        <v>matt dannenberg</v>
      </c>
      <c r="B1307" t="s">
        <v>340</v>
      </c>
      <c r="E1307">
        <v>4</v>
      </c>
      <c r="F1307">
        <f t="shared" si="261"/>
        <v>0</v>
      </c>
    </row>
    <row r="1308" spans="1:6" x14ac:dyDescent="0.25">
      <c r="A1308" t="str">
        <f t="shared" si="266"/>
        <v>matt dannenberg</v>
      </c>
      <c r="E1308">
        <f t="shared" ref="E1308:E1310" si="269">E1307</f>
        <v>4</v>
      </c>
      <c r="F1308">
        <f t="shared" si="261"/>
        <v>0</v>
      </c>
    </row>
    <row r="1309" spans="1:6" x14ac:dyDescent="0.25">
      <c r="A1309" t="str">
        <f t="shared" si="266"/>
        <v>matt dannenberg</v>
      </c>
      <c r="C1309">
        <v>1</v>
      </c>
      <c r="D1309" t="s">
        <v>25</v>
      </c>
      <c r="E1309">
        <f t="shared" si="269"/>
        <v>4</v>
      </c>
      <c r="F1309">
        <f t="shared" si="261"/>
        <v>4</v>
      </c>
    </row>
    <row r="1310" spans="1:6" x14ac:dyDescent="0.25">
      <c r="A1310" t="str">
        <f t="shared" si="266"/>
        <v>matt dannenberg</v>
      </c>
      <c r="E1310">
        <f t="shared" si="269"/>
        <v>4</v>
      </c>
      <c r="F1310">
        <f t="shared" si="261"/>
        <v>0</v>
      </c>
    </row>
    <row r="1311" spans="1:6" x14ac:dyDescent="0.25">
      <c r="A1311" t="str">
        <f t="shared" si="266"/>
        <v>matt dannenberg</v>
      </c>
      <c r="B1311" t="s">
        <v>341</v>
      </c>
      <c r="E1311">
        <v>1</v>
      </c>
      <c r="F1311">
        <f t="shared" si="261"/>
        <v>0</v>
      </c>
    </row>
    <row r="1312" spans="1:6" x14ac:dyDescent="0.25">
      <c r="A1312" t="str">
        <f t="shared" si="266"/>
        <v>matt dannenberg</v>
      </c>
      <c r="E1312">
        <f t="shared" ref="E1312:E1314" si="270">E1311</f>
        <v>1</v>
      </c>
      <c r="F1312">
        <f t="shared" si="261"/>
        <v>0</v>
      </c>
    </row>
    <row r="1313" spans="1:6" x14ac:dyDescent="0.25">
      <c r="A1313" t="str">
        <f t="shared" si="266"/>
        <v>matt dannenberg</v>
      </c>
      <c r="C1313">
        <v>1</v>
      </c>
      <c r="D1313" t="s">
        <v>65</v>
      </c>
      <c r="E1313">
        <f t="shared" si="270"/>
        <v>1</v>
      </c>
      <c r="F1313">
        <f t="shared" si="261"/>
        <v>1</v>
      </c>
    </row>
    <row r="1314" spans="1:6" x14ac:dyDescent="0.25">
      <c r="A1314" t="str">
        <f t="shared" si="266"/>
        <v>matt dannenberg</v>
      </c>
      <c r="E1314">
        <f t="shared" si="270"/>
        <v>1</v>
      </c>
      <c r="F1314">
        <f t="shared" si="261"/>
        <v>0</v>
      </c>
    </row>
    <row r="1315" spans="1:6" x14ac:dyDescent="0.25">
      <c r="A1315" t="str">
        <f t="shared" si="266"/>
        <v>matt dannenberg</v>
      </c>
      <c r="B1315" t="s">
        <v>342</v>
      </c>
      <c r="E1315">
        <v>20</v>
      </c>
      <c r="F1315">
        <f t="shared" si="261"/>
        <v>0</v>
      </c>
    </row>
    <row r="1316" spans="1:6" x14ac:dyDescent="0.25">
      <c r="A1316" t="str">
        <f t="shared" si="266"/>
        <v>matt dannenberg</v>
      </c>
      <c r="E1316">
        <f t="shared" ref="E1316:E1318" si="271">E1315</f>
        <v>20</v>
      </c>
      <c r="F1316">
        <f t="shared" si="261"/>
        <v>0</v>
      </c>
    </row>
    <row r="1317" spans="1:6" x14ac:dyDescent="0.25">
      <c r="A1317" t="str">
        <f t="shared" si="266"/>
        <v>matt dannenberg</v>
      </c>
      <c r="C1317">
        <v>1</v>
      </c>
      <c r="D1317" t="s">
        <v>25</v>
      </c>
      <c r="E1317">
        <f t="shared" si="271"/>
        <v>20</v>
      </c>
      <c r="F1317">
        <f t="shared" si="261"/>
        <v>20</v>
      </c>
    </row>
    <row r="1318" spans="1:6" x14ac:dyDescent="0.25">
      <c r="A1318" t="str">
        <f t="shared" si="266"/>
        <v>matt dannenberg</v>
      </c>
      <c r="E1318">
        <f t="shared" si="271"/>
        <v>20</v>
      </c>
      <c r="F1318">
        <f t="shared" si="261"/>
        <v>0</v>
      </c>
    </row>
    <row r="1319" spans="1:6" x14ac:dyDescent="0.25">
      <c r="A1319" t="str">
        <f t="shared" si="266"/>
        <v>matt dannenberg</v>
      </c>
      <c r="B1319" t="s">
        <v>343</v>
      </c>
      <c r="E1319">
        <v>158</v>
      </c>
      <c r="F1319">
        <f t="shared" si="261"/>
        <v>0</v>
      </c>
    </row>
    <row r="1320" spans="1:6" x14ac:dyDescent="0.25">
      <c r="A1320" t="str">
        <f t="shared" si="266"/>
        <v>matt dannenberg</v>
      </c>
      <c r="E1320">
        <f t="shared" ref="E1320:E1322" si="272">E1319</f>
        <v>158</v>
      </c>
      <c r="F1320">
        <f t="shared" si="261"/>
        <v>0</v>
      </c>
    </row>
    <row r="1321" spans="1:6" x14ac:dyDescent="0.25">
      <c r="A1321" t="str">
        <f t="shared" si="266"/>
        <v>matt dannenberg</v>
      </c>
      <c r="C1321">
        <v>1</v>
      </c>
      <c r="D1321" t="s">
        <v>25</v>
      </c>
      <c r="E1321">
        <f t="shared" si="272"/>
        <v>158</v>
      </c>
      <c r="F1321">
        <f t="shared" si="261"/>
        <v>158</v>
      </c>
    </row>
    <row r="1322" spans="1:6" x14ac:dyDescent="0.25">
      <c r="A1322" t="str">
        <f t="shared" si="266"/>
        <v>matt dannenberg</v>
      </c>
      <c r="E1322">
        <f t="shared" si="272"/>
        <v>158</v>
      </c>
      <c r="F1322">
        <f t="shared" si="261"/>
        <v>0</v>
      </c>
    </row>
    <row r="1323" spans="1:6" x14ac:dyDescent="0.25">
      <c r="A1323" t="str">
        <f t="shared" si="266"/>
        <v>matt dannenberg</v>
      </c>
      <c r="B1323" t="s">
        <v>344</v>
      </c>
      <c r="E1323">
        <v>74</v>
      </c>
      <c r="F1323">
        <f t="shared" si="261"/>
        <v>0</v>
      </c>
    </row>
    <row r="1324" spans="1:6" x14ac:dyDescent="0.25">
      <c r="A1324" t="str">
        <f t="shared" si="266"/>
        <v>matt dannenberg</v>
      </c>
      <c r="E1324">
        <f t="shared" ref="E1324:E1327" si="273">E1323</f>
        <v>74</v>
      </c>
      <c r="F1324">
        <f t="shared" si="261"/>
        <v>0</v>
      </c>
    </row>
    <row r="1325" spans="1:6" x14ac:dyDescent="0.25">
      <c r="A1325" t="str">
        <f t="shared" si="266"/>
        <v>matt dannenberg</v>
      </c>
      <c r="C1325">
        <v>0.218</v>
      </c>
      <c r="D1325" t="s">
        <v>67</v>
      </c>
      <c r="E1325">
        <f t="shared" si="273"/>
        <v>74</v>
      </c>
      <c r="F1325">
        <f t="shared" si="261"/>
        <v>16.132000000000001</v>
      </c>
    </row>
    <row r="1326" spans="1:6" x14ac:dyDescent="0.25">
      <c r="A1326" t="str">
        <f t="shared" si="266"/>
        <v>matt dannenberg</v>
      </c>
      <c r="C1326">
        <v>0.78100000000000003</v>
      </c>
      <c r="D1326" t="s">
        <v>58</v>
      </c>
      <c r="E1326">
        <f t="shared" si="273"/>
        <v>74</v>
      </c>
      <c r="F1326">
        <f t="shared" si="261"/>
        <v>57.794000000000004</v>
      </c>
    </row>
    <row r="1327" spans="1:6" x14ac:dyDescent="0.25">
      <c r="A1327" t="str">
        <f t="shared" si="266"/>
        <v>matt dannenberg</v>
      </c>
      <c r="E1327">
        <f t="shared" si="273"/>
        <v>74</v>
      </c>
      <c r="F1327">
        <f t="shared" si="261"/>
        <v>0</v>
      </c>
    </row>
    <row r="1328" spans="1:6" x14ac:dyDescent="0.25">
      <c r="A1328" t="str">
        <f t="shared" si="266"/>
        <v>matt dannenberg</v>
      </c>
      <c r="B1328" t="s">
        <v>345</v>
      </c>
      <c r="E1328">
        <v>32</v>
      </c>
      <c r="F1328">
        <f t="shared" si="261"/>
        <v>0</v>
      </c>
    </row>
    <row r="1329" spans="1:6" x14ac:dyDescent="0.25">
      <c r="A1329" t="str">
        <f t="shared" si="266"/>
        <v>matt dannenberg</v>
      </c>
      <c r="E1329">
        <f t="shared" ref="E1329:E1331" si="274">E1328</f>
        <v>32</v>
      </c>
      <c r="F1329">
        <f t="shared" si="261"/>
        <v>0</v>
      </c>
    </row>
    <row r="1330" spans="1:6" x14ac:dyDescent="0.25">
      <c r="A1330" t="str">
        <f t="shared" si="266"/>
        <v>matt dannenberg</v>
      </c>
      <c r="C1330">
        <v>1</v>
      </c>
      <c r="D1330" t="s">
        <v>65</v>
      </c>
      <c r="E1330">
        <f t="shared" si="274"/>
        <v>32</v>
      </c>
      <c r="F1330">
        <f t="shared" si="261"/>
        <v>32</v>
      </c>
    </row>
    <row r="1331" spans="1:6" x14ac:dyDescent="0.25">
      <c r="A1331" t="str">
        <f t="shared" ref="A1331:A1362" si="275">A1330</f>
        <v>matt dannenberg</v>
      </c>
      <c r="E1331">
        <f t="shared" si="274"/>
        <v>32</v>
      </c>
      <c r="F1331">
        <f t="shared" si="261"/>
        <v>0</v>
      </c>
    </row>
    <row r="1332" spans="1:6" x14ac:dyDescent="0.25">
      <c r="A1332" t="str">
        <f t="shared" si="275"/>
        <v>matt dannenberg</v>
      </c>
      <c r="B1332" t="s">
        <v>346</v>
      </c>
      <c r="E1332">
        <v>722</v>
      </c>
      <c r="F1332">
        <f t="shared" si="261"/>
        <v>0</v>
      </c>
    </row>
    <row r="1333" spans="1:6" x14ac:dyDescent="0.25">
      <c r="A1333" t="str">
        <f t="shared" si="275"/>
        <v>matt dannenberg</v>
      </c>
      <c r="E1333">
        <f t="shared" ref="E1333:E1346" si="276">E1332</f>
        <v>722</v>
      </c>
      <c r="F1333">
        <f t="shared" si="261"/>
        <v>0</v>
      </c>
    </row>
    <row r="1334" spans="1:6" x14ac:dyDescent="0.25">
      <c r="A1334" t="str">
        <f t="shared" si="275"/>
        <v>matt dannenberg</v>
      </c>
      <c r="C1334">
        <v>2.9000000000000001E-2</v>
      </c>
      <c r="D1334" t="s">
        <v>162</v>
      </c>
      <c r="E1334">
        <f t="shared" si="276"/>
        <v>722</v>
      </c>
      <c r="F1334">
        <f t="shared" si="261"/>
        <v>20.938000000000002</v>
      </c>
    </row>
    <row r="1335" spans="1:6" x14ac:dyDescent="0.25">
      <c r="A1335" t="str">
        <f t="shared" si="275"/>
        <v>matt dannenberg</v>
      </c>
      <c r="C1335">
        <v>1.9E-2</v>
      </c>
      <c r="D1335" t="s">
        <v>216</v>
      </c>
      <c r="E1335">
        <f t="shared" si="276"/>
        <v>722</v>
      </c>
      <c r="F1335">
        <f t="shared" si="261"/>
        <v>13.718</v>
      </c>
    </row>
    <row r="1336" spans="1:6" x14ac:dyDescent="0.25">
      <c r="A1336" t="str">
        <f t="shared" si="275"/>
        <v>matt dannenberg</v>
      </c>
      <c r="C1336">
        <v>0.11</v>
      </c>
      <c r="D1336" t="s">
        <v>23</v>
      </c>
      <c r="E1336">
        <f t="shared" si="276"/>
        <v>722</v>
      </c>
      <c r="F1336">
        <f t="shared" si="261"/>
        <v>79.42</v>
      </c>
    </row>
    <row r="1337" spans="1:6" x14ac:dyDescent="0.25">
      <c r="A1337" t="str">
        <f t="shared" si="275"/>
        <v>matt dannenberg</v>
      </c>
      <c r="C1337">
        <v>4.0000000000000001E-3</v>
      </c>
      <c r="D1337" t="s">
        <v>136</v>
      </c>
      <c r="E1337">
        <f t="shared" si="276"/>
        <v>722</v>
      </c>
      <c r="F1337">
        <f t="shared" si="261"/>
        <v>2.8879999999999999</v>
      </c>
    </row>
    <row r="1338" spans="1:6" x14ac:dyDescent="0.25">
      <c r="A1338" t="str">
        <f t="shared" si="275"/>
        <v>matt dannenberg</v>
      </c>
      <c r="C1338">
        <v>2.5999999999999999E-2</v>
      </c>
      <c r="D1338" t="s">
        <v>75</v>
      </c>
      <c r="E1338">
        <f t="shared" si="276"/>
        <v>722</v>
      </c>
      <c r="F1338">
        <f t="shared" si="261"/>
        <v>18.771999999999998</v>
      </c>
    </row>
    <row r="1339" spans="1:6" x14ac:dyDescent="0.25">
      <c r="A1339" t="str">
        <f t="shared" si="275"/>
        <v>matt dannenberg</v>
      </c>
      <c r="C1339">
        <v>5.0000000000000001E-3</v>
      </c>
      <c r="D1339" t="s">
        <v>112</v>
      </c>
      <c r="E1339">
        <f t="shared" si="276"/>
        <v>722</v>
      </c>
      <c r="F1339">
        <f t="shared" si="261"/>
        <v>3.61</v>
      </c>
    </row>
    <row r="1340" spans="1:6" x14ac:dyDescent="0.25">
      <c r="A1340" t="str">
        <f t="shared" si="275"/>
        <v>matt dannenberg</v>
      </c>
      <c r="C1340">
        <v>0.221</v>
      </c>
      <c r="D1340" t="s">
        <v>65</v>
      </c>
      <c r="E1340">
        <f t="shared" si="276"/>
        <v>722</v>
      </c>
      <c r="F1340">
        <f t="shared" si="261"/>
        <v>159.56200000000001</v>
      </c>
    </row>
    <row r="1341" spans="1:6" x14ac:dyDescent="0.25">
      <c r="A1341" t="str">
        <f t="shared" si="275"/>
        <v>matt dannenberg</v>
      </c>
      <c r="C1341">
        <v>0.37</v>
      </c>
      <c r="D1341" t="s">
        <v>57</v>
      </c>
      <c r="E1341">
        <f t="shared" si="276"/>
        <v>722</v>
      </c>
      <c r="F1341">
        <f t="shared" si="261"/>
        <v>267.14</v>
      </c>
    </row>
    <row r="1342" spans="1:6" x14ac:dyDescent="0.25">
      <c r="A1342" t="str">
        <f t="shared" si="275"/>
        <v>matt dannenberg</v>
      </c>
      <c r="C1342">
        <v>2.9000000000000001E-2</v>
      </c>
      <c r="D1342" t="s">
        <v>67</v>
      </c>
      <c r="E1342">
        <f t="shared" si="276"/>
        <v>722</v>
      </c>
      <c r="F1342">
        <f t="shared" si="261"/>
        <v>20.938000000000002</v>
      </c>
    </row>
    <row r="1343" spans="1:6" x14ac:dyDescent="0.25">
      <c r="A1343" t="str">
        <f t="shared" si="275"/>
        <v>matt dannenberg</v>
      </c>
      <c r="C1343">
        <v>0.13300000000000001</v>
      </c>
      <c r="D1343" t="s">
        <v>58</v>
      </c>
      <c r="E1343">
        <f t="shared" si="276"/>
        <v>722</v>
      </c>
      <c r="F1343">
        <f t="shared" si="261"/>
        <v>96.02600000000001</v>
      </c>
    </row>
    <row r="1344" spans="1:6" x14ac:dyDescent="0.25">
      <c r="A1344" t="str">
        <f t="shared" si="275"/>
        <v>matt dannenberg</v>
      </c>
      <c r="C1344">
        <v>4.5999999999999999E-2</v>
      </c>
      <c r="D1344" t="s">
        <v>49</v>
      </c>
      <c r="E1344">
        <f t="shared" si="276"/>
        <v>722</v>
      </c>
      <c r="F1344">
        <f t="shared" si="261"/>
        <v>33.211999999999996</v>
      </c>
    </row>
    <row r="1345" spans="1:6" x14ac:dyDescent="0.25">
      <c r="A1345" t="str">
        <f t="shared" si="275"/>
        <v>matt dannenberg</v>
      </c>
      <c r="C1345">
        <v>1E-3</v>
      </c>
      <c r="D1345" t="s">
        <v>59</v>
      </c>
      <c r="E1345">
        <f t="shared" si="276"/>
        <v>722</v>
      </c>
      <c r="F1345">
        <f t="shared" si="261"/>
        <v>0.72199999999999998</v>
      </c>
    </row>
    <row r="1346" spans="1:6" x14ac:dyDescent="0.25">
      <c r="A1346" t="str">
        <f t="shared" si="275"/>
        <v>matt dannenberg</v>
      </c>
      <c r="E1346">
        <f t="shared" si="276"/>
        <v>722</v>
      </c>
      <c r="F1346">
        <f t="shared" si="261"/>
        <v>0</v>
      </c>
    </row>
    <row r="1347" spans="1:6" x14ac:dyDescent="0.25">
      <c r="A1347" t="str">
        <f t="shared" si="275"/>
        <v>matt dannenberg</v>
      </c>
      <c r="B1347" t="s">
        <v>347</v>
      </c>
      <c r="E1347">
        <v>2</v>
      </c>
      <c r="F1347">
        <f t="shared" ref="F1347:F1410" si="277">E1347*C1347</f>
        <v>0</v>
      </c>
    </row>
    <row r="1348" spans="1:6" x14ac:dyDescent="0.25">
      <c r="A1348" t="str">
        <f t="shared" si="275"/>
        <v>matt dannenberg</v>
      </c>
      <c r="E1348">
        <f t="shared" ref="E1348:E1350" si="278">E1347</f>
        <v>2</v>
      </c>
      <c r="F1348">
        <f t="shared" si="277"/>
        <v>0</v>
      </c>
    </row>
    <row r="1349" spans="1:6" x14ac:dyDescent="0.25">
      <c r="A1349" t="str">
        <f t="shared" si="275"/>
        <v>matt dannenberg</v>
      </c>
      <c r="C1349">
        <v>1</v>
      </c>
      <c r="D1349" t="s">
        <v>65</v>
      </c>
      <c r="E1349">
        <f t="shared" si="278"/>
        <v>2</v>
      </c>
      <c r="F1349">
        <f t="shared" si="277"/>
        <v>2</v>
      </c>
    </row>
    <row r="1350" spans="1:6" x14ac:dyDescent="0.25">
      <c r="A1350" t="str">
        <f t="shared" si="275"/>
        <v>matt dannenberg</v>
      </c>
      <c r="E1350">
        <f t="shared" si="278"/>
        <v>2</v>
      </c>
      <c r="F1350">
        <f t="shared" si="277"/>
        <v>0</v>
      </c>
    </row>
    <row r="1351" spans="1:6" x14ac:dyDescent="0.25">
      <c r="A1351" t="str">
        <f t="shared" si="275"/>
        <v>matt dannenberg</v>
      </c>
      <c r="B1351" t="s">
        <v>348</v>
      </c>
      <c r="E1351">
        <v>692</v>
      </c>
      <c r="F1351">
        <f t="shared" si="277"/>
        <v>0</v>
      </c>
    </row>
    <row r="1352" spans="1:6" x14ac:dyDescent="0.25">
      <c r="A1352" t="str">
        <f t="shared" si="275"/>
        <v>matt dannenberg</v>
      </c>
      <c r="E1352">
        <f t="shared" ref="E1352:E1354" si="279">E1351</f>
        <v>692</v>
      </c>
      <c r="F1352">
        <f t="shared" si="277"/>
        <v>0</v>
      </c>
    </row>
    <row r="1353" spans="1:6" x14ac:dyDescent="0.25">
      <c r="A1353" t="str">
        <f t="shared" si="275"/>
        <v>matt dannenberg</v>
      </c>
      <c r="C1353">
        <v>1</v>
      </c>
      <c r="D1353" t="s">
        <v>17</v>
      </c>
      <c r="E1353">
        <f t="shared" si="279"/>
        <v>692</v>
      </c>
      <c r="F1353">
        <f t="shared" si="277"/>
        <v>692</v>
      </c>
    </row>
    <row r="1354" spans="1:6" x14ac:dyDescent="0.25">
      <c r="A1354" t="str">
        <f t="shared" si="275"/>
        <v>matt dannenberg</v>
      </c>
      <c r="E1354">
        <f t="shared" si="279"/>
        <v>692</v>
      </c>
      <c r="F1354">
        <f t="shared" si="277"/>
        <v>0</v>
      </c>
    </row>
    <row r="1355" spans="1:6" x14ac:dyDescent="0.25">
      <c r="A1355" t="str">
        <f t="shared" si="275"/>
        <v>matt dannenberg</v>
      </c>
      <c r="B1355" t="s">
        <v>349</v>
      </c>
      <c r="E1355">
        <v>3</v>
      </c>
      <c r="F1355">
        <f t="shared" si="277"/>
        <v>0</v>
      </c>
    </row>
    <row r="1356" spans="1:6" x14ac:dyDescent="0.25">
      <c r="A1356" t="str">
        <f t="shared" si="275"/>
        <v>matt dannenberg</v>
      </c>
      <c r="E1356">
        <f t="shared" ref="E1356:E1358" si="280">E1355</f>
        <v>3</v>
      </c>
      <c r="F1356">
        <f t="shared" si="277"/>
        <v>0</v>
      </c>
    </row>
    <row r="1357" spans="1:6" x14ac:dyDescent="0.25">
      <c r="A1357" t="str">
        <f t="shared" si="275"/>
        <v>matt dannenberg</v>
      </c>
      <c r="C1357">
        <v>1</v>
      </c>
      <c r="D1357" t="s">
        <v>65</v>
      </c>
      <c r="E1357">
        <f t="shared" si="280"/>
        <v>3</v>
      </c>
      <c r="F1357">
        <f t="shared" si="277"/>
        <v>3</v>
      </c>
    </row>
    <row r="1358" spans="1:6" x14ac:dyDescent="0.25">
      <c r="A1358" t="str">
        <f t="shared" si="275"/>
        <v>matt dannenberg</v>
      </c>
      <c r="E1358">
        <f t="shared" si="280"/>
        <v>3</v>
      </c>
      <c r="F1358">
        <f t="shared" si="277"/>
        <v>0</v>
      </c>
    </row>
    <row r="1359" spans="1:6" x14ac:dyDescent="0.25">
      <c r="A1359" t="str">
        <f t="shared" si="275"/>
        <v>matt dannenberg</v>
      </c>
      <c r="B1359" t="s">
        <v>350</v>
      </c>
      <c r="E1359">
        <v>733</v>
      </c>
      <c r="F1359">
        <f t="shared" si="277"/>
        <v>0</v>
      </c>
    </row>
    <row r="1360" spans="1:6" x14ac:dyDescent="0.25">
      <c r="A1360" t="str">
        <f t="shared" si="275"/>
        <v>matt dannenberg</v>
      </c>
      <c r="E1360">
        <f t="shared" ref="E1360:E1373" si="281">E1359</f>
        <v>733</v>
      </c>
      <c r="F1360">
        <f t="shared" si="277"/>
        <v>0</v>
      </c>
    </row>
    <row r="1361" spans="1:6" x14ac:dyDescent="0.25">
      <c r="A1361" t="str">
        <f t="shared" si="275"/>
        <v>matt dannenberg</v>
      </c>
      <c r="C1361">
        <v>0.03</v>
      </c>
      <c r="D1361" t="s">
        <v>162</v>
      </c>
      <c r="E1361">
        <f t="shared" si="281"/>
        <v>733</v>
      </c>
      <c r="F1361">
        <f t="shared" si="277"/>
        <v>21.99</v>
      </c>
    </row>
    <row r="1362" spans="1:6" x14ac:dyDescent="0.25">
      <c r="A1362" t="str">
        <f t="shared" si="275"/>
        <v>matt dannenberg</v>
      </c>
      <c r="C1362">
        <v>0.02</v>
      </c>
      <c r="D1362" t="s">
        <v>216</v>
      </c>
      <c r="E1362">
        <f t="shared" si="281"/>
        <v>733</v>
      </c>
      <c r="F1362">
        <f t="shared" si="277"/>
        <v>14.66</v>
      </c>
    </row>
    <row r="1363" spans="1:6" x14ac:dyDescent="0.25">
      <c r="A1363" t="str">
        <f t="shared" ref="A1363:A1394" si="282">A1362</f>
        <v>matt dannenberg</v>
      </c>
      <c r="C1363">
        <v>0.18099999999999999</v>
      </c>
      <c r="D1363" t="s">
        <v>23</v>
      </c>
      <c r="E1363">
        <f t="shared" si="281"/>
        <v>733</v>
      </c>
      <c r="F1363">
        <f t="shared" si="277"/>
        <v>132.673</v>
      </c>
    </row>
    <row r="1364" spans="1:6" x14ac:dyDescent="0.25">
      <c r="A1364" t="str">
        <f t="shared" si="282"/>
        <v>matt dannenberg</v>
      </c>
      <c r="C1364">
        <v>4.0000000000000001E-3</v>
      </c>
      <c r="D1364" t="s">
        <v>136</v>
      </c>
      <c r="E1364">
        <f t="shared" si="281"/>
        <v>733</v>
      </c>
      <c r="F1364">
        <f t="shared" si="277"/>
        <v>2.9319999999999999</v>
      </c>
    </row>
    <row r="1365" spans="1:6" x14ac:dyDescent="0.25">
      <c r="A1365" t="str">
        <f t="shared" si="282"/>
        <v>matt dannenberg</v>
      </c>
      <c r="C1365">
        <v>3.1E-2</v>
      </c>
      <c r="D1365" t="s">
        <v>75</v>
      </c>
      <c r="E1365">
        <f t="shared" si="281"/>
        <v>733</v>
      </c>
      <c r="F1365">
        <f t="shared" si="277"/>
        <v>22.722999999999999</v>
      </c>
    </row>
    <row r="1366" spans="1:6" x14ac:dyDescent="0.25">
      <c r="A1366" t="str">
        <f t="shared" si="282"/>
        <v>matt dannenberg</v>
      </c>
      <c r="C1366">
        <v>5.0000000000000001E-3</v>
      </c>
      <c r="D1366" t="s">
        <v>112</v>
      </c>
      <c r="E1366">
        <f t="shared" si="281"/>
        <v>733</v>
      </c>
      <c r="F1366">
        <f t="shared" si="277"/>
        <v>3.665</v>
      </c>
    </row>
    <row r="1367" spans="1:6" x14ac:dyDescent="0.25">
      <c r="A1367" t="str">
        <f t="shared" si="282"/>
        <v>matt dannenberg</v>
      </c>
      <c r="C1367">
        <v>0.129</v>
      </c>
      <c r="D1367" t="s">
        <v>65</v>
      </c>
      <c r="E1367">
        <f t="shared" si="281"/>
        <v>733</v>
      </c>
      <c r="F1367">
        <f t="shared" si="277"/>
        <v>94.557000000000002</v>
      </c>
    </row>
    <row r="1368" spans="1:6" x14ac:dyDescent="0.25">
      <c r="A1368" t="str">
        <f t="shared" si="282"/>
        <v>matt dannenberg</v>
      </c>
      <c r="C1368">
        <v>0.4</v>
      </c>
      <c r="D1368" t="s">
        <v>57</v>
      </c>
      <c r="E1368">
        <f t="shared" si="281"/>
        <v>733</v>
      </c>
      <c r="F1368">
        <f t="shared" si="277"/>
        <v>293.2</v>
      </c>
    </row>
    <row r="1369" spans="1:6" x14ac:dyDescent="0.25">
      <c r="A1369" t="str">
        <f t="shared" si="282"/>
        <v>matt dannenberg</v>
      </c>
      <c r="C1369">
        <v>0.03</v>
      </c>
      <c r="D1369" t="s">
        <v>67</v>
      </c>
      <c r="E1369">
        <f t="shared" si="281"/>
        <v>733</v>
      </c>
      <c r="F1369">
        <f t="shared" si="277"/>
        <v>21.99</v>
      </c>
    </row>
    <row r="1370" spans="1:6" x14ac:dyDescent="0.25">
      <c r="A1370" t="str">
        <f t="shared" si="282"/>
        <v>matt dannenberg</v>
      </c>
      <c r="C1370">
        <v>0.104</v>
      </c>
      <c r="D1370" t="s">
        <v>58</v>
      </c>
      <c r="E1370">
        <f t="shared" si="281"/>
        <v>733</v>
      </c>
      <c r="F1370">
        <f t="shared" si="277"/>
        <v>76.231999999999999</v>
      </c>
    </row>
    <row r="1371" spans="1:6" x14ac:dyDescent="0.25">
      <c r="A1371" t="str">
        <f t="shared" si="282"/>
        <v>matt dannenberg</v>
      </c>
      <c r="C1371">
        <v>0.06</v>
      </c>
      <c r="D1371" t="s">
        <v>49</v>
      </c>
      <c r="E1371">
        <f t="shared" si="281"/>
        <v>733</v>
      </c>
      <c r="F1371">
        <f t="shared" si="277"/>
        <v>43.98</v>
      </c>
    </row>
    <row r="1372" spans="1:6" x14ac:dyDescent="0.25">
      <c r="A1372" t="str">
        <f t="shared" si="282"/>
        <v>matt dannenberg</v>
      </c>
      <c r="C1372">
        <v>1E-3</v>
      </c>
      <c r="D1372" t="s">
        <v>59</v>
      </c>
      <c r="E1372">
        <f t="shared" si="281"/>
        <v>733</v>
      </c>
      <c r="F1372">
        <f t="shared" si="277"/>
        <v>0.73299999999999998</v>
      </c>
    </row>
    <row r="1373" spans="1:6" x14ac:dyDescent="0.25">
      <c r="A1373" t="str">
        <f t="shared" si="282"/>
        <v>matt dannenberg</v>
      </c>
      <c r="E1373">
        <f t="shared" si="281"/>
        <v>733</v>
      </c>
      <c r="F1373">
        <f t="shared" si="277"/>
        <v>0</v>
      </c>
    </row>
    <row r="1374" spans="1:6" x14ac:dyDescent="0.25">
      <c r="A1374" t="str">
        <f t="shared" si="282"/>
        <v>matt dannenberg</v>
      </c>
      <c r="B1374" t="s">
        <v>351</v>
      </c>
      <c r="E1374">
        <v>303</v>
      </c>
      <c r="F1374">
        <f t="shared" si="277"/>
        <v>0</v>
      </c>
    </row>
    <row r="1375" spans="1:6" x14ac:dyDescent="0.25">
      <c r="A1375" t="str">
        <f t="shared" si="282"/>
        <v>matt dannenberg</v>
      </c>
      <c r="E1375">
        <f t="shared" ref="E1375:E1377" si="283">E1374</f>
        <v>303</v>
      </c>
      <c r="F1375">
        <f t="shared" si="277"/>
        <v>0</v>
      </c>
    </row>
    <row r="1376" spans="1:6" x14ac:dyDescent="0.25">
      <c r="A1376" t="str">
        <f t="shared" si="282"/>
        <v>matt dannenberg</v>
      </c>
      <c r="C1376">
        <v>1</v>
      </c>
      <c r="D1376" t="s">
        <v>65</v>
      </c>
      <c r="E1376">
        <f t="shared" si="283"/>
        <v>303</v>
      </c>
      <c r="F1376">
        <f t="shared" si="277"/>
        <v>303</v>
      </c>
    </row>
    <row r="1377" spans="1:6" x14ac:dyDescent="0.25">
      <c r="A1377" t="str">
        <f t="shared" si="282"/>
        <v>matt dannenberg</v>
      </c>
      <c r="E1377">
        <f t="shared" si="283"/>
        <v>303</v>
      </c>
      <c r="F1377">
        <f t="shared" si="277"/>
        <v>0</v>
      </c>
    </row>
    <row r="1378" spans="1:6" x14ac:dyDescent="0.25">
      <c r="A1378" t="str">
        <f t="shared" si="282"/>
        <v>matt dannenberg</v>
      </c>
      <c r="B1378" t="s">
        <v>352</v>
      </c>
      <c r="E1378">
        <v>1747</v>
      </c>
      <c r="F1378">
        <f t="shared" si="277"/>
        <v>0</v>
      </c>
    </row>
    <row r="1379" spans="1:6" x14ac:dyDescent="0.25">
      <c r="A1379" t="str">
        <f t="shared" si="282"/>
        <v>matt dannenberg</v>
      </c>
      <c r="E1379">
        <f t="shared" ref="E1379:E1382" si="284">E1378</f>
        <v>1747</v>
      </c>
      <c r="F1379">
        <f t="shared" si="277"/>
        <v>0</v>
      </c>
    </row>
    <row r="1380" spans="1:6" x14ac:dyDescent="0.25">
      <c r="A1380" t="str">
        <f t="shared" si="282"/>
        <v>matt dannenberg</v>
      </c>
      <c r="C1380">
        <v>0.999</v>
      </c>
      <c r="D1380" t="s">
        <v>65</v>
      </c>
      <c r="E1380">
        <f t="shared" si="284"/>
        <v>1747</v>
      </c>
      <c r="F1380">
        <f t="shared" si="277"/>
        <v>1745.2529999999999</v>
      </c>
    </row>
    <row r="1381" spans="1:6" x14ac:dyDescent="0.25">
      <c r="A1381" t="str">
        <f t="shared" si="282"/>
        <v>matt dannenberg</v>
      </c>
      <c r="C1381">
        <v>0</v>
      </c>
      <c r="D1381" t="s">
        <v>26</v>
      </c>
      <c r="E1381">
        <f t="shared" si="284"/>
        <v>1747</v>
      </c>
      <c r="F1381">
        <f t="shared" si="277"/>
        <v>0</v>
      </c>
    </row>
    <row r="1382" spans="1:6" x14ac:dyDescent="0.25">
      <c r="A1382" t="str">
        <f t="shared" si="282"/>
        <v>matt dannenberg</v>
      </c>
      <c r="E1382">
        <f t="shared" si="284"/>
        <v>1747</v>
      </c>
      <c r="F1382">
        <f t="shared" si="277"/>
        <v>0</v>
      </c>
    </row>
    <row r="1383" spans="1:6" x14ac:dyDescent="0.25">
      <c r="A1383" t="str">
        <f t="shared" si="282"/>
        <v>matt dannenberg</v>
      </c>
      <c r="B1383" t="s">
        <v>353</v>
      </c>
      <c r="E1383">
        <v>4</v>
      </c>
      <c r="F1383">
        <f t="shared" si="277"/>
        <v>0</v>
      </c>
    </row>
    <row r="1384" spans="1:6" x14ac:dyDescent="0.25">
      <c r="A1384" t="str">
        <f t="shared" si="282"/>
        <v>matt dannenberg</v>
      </c>
      <c r="E1384">
        <f t="shared" ref="E1384:E1386" si="285">E1383</f>
        <v>4</v>
      </c>
      <c r="F1384">
        <f t="shared" si="277"/>
        <v>0</v>
      </c>
    </row>
    <row r="1385" spans="1:6" x14ac:dyDescent="0.25">
      <c r="A1385" t="str">
        <f t="shared" si="282"/>
        <v>matt dannenberg</v>
      </c>
      <c r="C1385">
        <v>1</v>
      </c>
      <c r="D1385" t="s">
        <v>65</v>
      </c>
      <c r="E1385">
        <f t="shared" si="285"/>
        <v>4</v>
      </c>
      <c r="F1385">
        <f t="shared" si="277"/>
        <v>4</v>
      </c>
    </row>
    <row r="1386" spans="1:6" x14ac:dyDescent="0.25">
      <c r="A1386" t="str">
        <f t="shared" si="282"/>
        <v>matt dannenberg</v>
      </c>
      <c r="E1386">
        <f t="shared" si="285"/>
        <v>4</v>
      </c>
      <c r="F1386">
        <f t="shared" si="277"/>
        <v>0</v>
      </c>
    </row>
    <row r="1387" spans="1:6" x14ac:dyDescent="0.25">
      <c r="A1387" t="str">
        <f t="shared" si="282"/>
        <v>matt dannenberg</v>
      </c>
      <c r="B1387" t="s">
        <v>354</v>
      </c>
      <c r="E1387">
        <v>30</v>
      </c>
      <c r="F1387">
        <f t="shared" si="277"/>
        <v>0</v>
      </c>
    </row>
    <row r="1388" spans="1:6" x14ac:dyDescent="0.25">
      <c r="A1388" t="str">
        <f t="shared" si="282"/>
        <v>matt dannenberg</v>
      </c>
      <c r="E1388">
        <f t="shared" ref="E1388:E1390" si="286">E1387</f>
        <v>30</v>
      </c>
      <c r="F1388">
        <f t="shared" si="277"/>
        <v>0</v>
      </c>
    </row>
    <row r="1389" spans="1:6" x14ac:dyDescent="0.25">
      <c r="A1389" t="str">
        <f t="shared" si="282"/>
        <v>matt dannenberg</v>
      </c>
      <c r="C1389">
        <v>1</v>
      </c>
      <c r="D1389" t="s">
        <v>147</v>
      </c>
      <c r="E1389">
        <f t="shared" si="286"/>
        <v>30</v>
      </c>
      <c r="F1389">
        <f t="shared" si="277"/>
        <v>30</v>
      </c>
    </row>
    <row r="1390" spans="1:6" x14ac:dyDescent="0.25">
      <c r="A1390" t="str">
        <f t="shared" si="282"/>
        <v>matt dannenberg</v>
      </c>
      <c r="E1390">
        <f t="shared" si="286"/>
        <v>30</v>
      </c>
      <c r="F1390">
        <f t="shared" si="277"/>
        <v>0</v>
      </c>
    </row>
    <row r="1391" spans="1:6" x14ac:dyDescent="0.25">
      <c r="A1391" t="str">
        <f t="shared" si="282"/>
        <v>matt dannenberg</v>
      </c>
      <c r="B1391" t="s">
        <v>355</v>
      </c>
      <c r="E1391">
        <v>144</v>
      </c>
      <c r="F1391">
        <f t="shared" si="277"/>
        <v>0</v>
      </c>
    </row>
    <row r="1392" spans="1:6" x14ac:dyDescent="0.25">
      <c r="A1392" t="str">
        <f t="shared" si="282"/>
        <v>matt dannenberg</v>
      </c>
      <c r="E1392">
        <f t="shared" ref="E1392:E1394" si="287">E1391</f>
        <v>144</v>
      </c>
      <c r="F1392">
        <f t="shared" si="277"/>
        <v>0</v>
      </c>
    </row>
    <row r="1393" spans="1:6" x14ac:dyDescent="0.25">
      <c r="A1393" t="str">
        <f t="shared" si="282"/>
        <v>matt dannenberg</v>
      </c>
      <c r="C1393">
        <v>1</v>
      </c>
      <c r="D1393" t="s">
        <v>65</v>
      </c>
      <c r="E1393">
        <f t="shared" si="287"/>
        <v>144</v>
      </c>
      <c r="F1393">
        <f t="shared" si="277"/>
        <v>144</v>
      </c>
    </row>
    <row r="1394" spans="1:6" x14ac:dyDescent="0.25">
      <c r="A1394" t="str">
        <f t="shared" si="282"/>
        <v>matt dannenberg</v>
      </c>
      <c r="E1394">
        <f t="shared" si="287"/>
        <v>144</v>
      </c>
      <c r="F1394">
        <f t="shared" si="277"/>
        <v>0</v>
      </c>
    </row>
    <row r="1395" spans="1:6" x14ac:dyDescent="0.25">
      <c r="A1395" t="str">
        <f t="shared" ref="A1395:A1426" si="288">A1394</f>
        <v>matt dannenberg</v>
      </c>
      <c r="B1395" t="s">
        <v>356</v>
      </c>
      <c r="E1395">
        <v>2</v>
      </c>
      <c r="F1395">
        <f t="shared" si="277"/>
        <v>0</v>
      </c>
    </row>
    <row r="1396" spans="1:6" x14ac:dyDescent="0.25">
      <c r="A1396" t="str">
        <f t="shared" si="288"/>
        <v>matt dannenberg</v>
      </c>
      <c r="E1396">
        <f t="shared" ref="E1396:E1398" si="289">E1395</f>
        <v>2</v>
      </c>
      <c r="F1396">
        <f t="shared" si="277"/>
        <v>0</v>
      </c>
    </row>
    <row r="1397" spans="1:6" x14ac:dyDescent="0.25">
      <c r="A1397" t="str">
        <f t="shared" si="288"/>
        <v>matt dannenberg</v>
      </c>
      <c r="C1397">
        <v>1</v>
      </c>
      <c r="D1397" t="s">
        <v>59</v>
      </c>
      <c r="E1397">
        <f t="shared" si="289"/>
        <v>2</v>
      </c>
      <c r="F1397">
        <f t="shared" si="277"/>
        <v>2</v>
      </c>
    </row>
    <row r="1398" spans="1:6" x14ac:dyDescent="0.25">
      <c r="A1398" t="str">
        <f t="shared" si="288"/>
        <v>matt dannenberg</v>
      </c>
      <c r="E1398">
        <f t="shared" si="289"/>
        <v>2</v>
      </c>
      <c r="F1398">
        <f t="shared" si="277"/>
        <v>0</v>
      </c>
    </row>
    <row r="1399" spans="1:6" x14ac:dyDescent="0.25">
      <c r="A1399" t="str">
        <f t="shared" si="288"/>
        <v>matt dannenberg</v>
      </c>
      <c r="B1399" t="s">
        <v>357</v>
      </c>
      <c r="E1399">
        <v>735</v>
      </c>
      <c r="F1399">
        <f t="shared" si="277"/>
        <v>0</v>
      </c>
    </row>
    <row r="1400" spans="1:6" x14ac:dyDescent="0.25">
      <c r="A1400" t="str">
        <f t="shared" si="288"/>
        <v>matt dannenberg</v>
      </c>
      <c r="E1400">
        <f t="shared" ref="E1400:E1402" si="290">E1399</f>
        <v>735</v>
      </c>
      <c r="F1400">
        <f t="shared" si="277"/>
        <v>0</v>
      </c>
    </row>
    <row r="1401" spans="1:6" x14ac:dyDescent="0.25">
      <c r="A1401" t="str">
        <f t="shared" si="288"/>
        <v>matt dannenberg</v>
      </c>
      <c r="C1401">
        <v>1</v>
      </c>
      <c r="D1401" t="s">
        <v>65</v>
      </c>
      <c r="E1401">
        <f t="shared" si="290"/>
        <v>735</v>
      </c>
      <c r="F1401">
        <f t="shared" si="277"/>
        <v>735</v>
      </c>
    </row>
    <row r="1402" spans="1:6" x14ac:dyDescent="0.25">
      <c r="A1402" t="str">
        <f t="shared" si="288"/>
        <v>matt dannenberg</v>
      </c>
      <c r="E1402">
        <f t="shared" si="290"/>
        <v>735</v>
      </c>
      <c r="F1402">
        <f t="shared" si="277"/>
        <v>0</v>
      </c>
    </row>
    <row r="1403" spans="1:6" x14ac:dyDescent="0.25">
      <c r="A1403" t="str">
        <f t="shared" si="288"/>
        <v>matt dannenberg</v>
      </c>
      <c r="B1403" t="s">
        <v>358</v>
      </c>
      <c r="E1403">
        <v>10</v>
      </c>
      <c r="F1403">
        <f t="shared" si="277"/>
        <v>0</v>
      </c>
    </row>
    <row r="1404" spans="1:6" x14ac:dyDescent="0.25">
      <c r="A1404" t="str">
        <f t="shared" si="288"/>
        <v>matt dannenberg</v>
      </c>
      <c r="E1404">
        <f t="shared" ref="E1404:E1406" si="291">E1403</f>
        <v>10</v>
      </c>
      <c r="F1404">
        <f t="shared" si="277"/>
        <v>0</v>
      </c>
    </row>
    <row r="1405" spans="1:6" x14ac:dyDescent="0.25">
      <c r="A1405" t="str">
        <f t="shared" si="288"/>
        <v>matt dannenberg</v>
      </c>
      <c r="C1405">
        <v>1</v>
      </c>
      <c r="D1405" t="s">
        <v>25</v>
      </c>
      <c r="E1405">
        <f t="shared" si="291"/>
        <v>10</v>
      </c>
      <c r="F1405">
        <f t="shared" si="277"/>
        <v>10</v>
      </c>
    </row>
    <row r="1406" spans="1:6" x14ac:dyDescent="0.25">
      <c r="A1406" t="str">
        <f t="shared" si="288"/>
        <v>matt dannenberg</v>
      </c>
      <c r="E1406">
        <f t="shared" si="291"/>
        <v>10</v>
      </c>
      <c r="F1406">
        <f t="shared" si="277"/>
        <v>0</v>
      </c>
    </row>
    <row r="1407" spans="1:6" x14ac:dyDescent="0.25">
      <c r="A1407" t="str">
        <f t="shared" si="288"/>
        <v>matt dannenberg</v>
      </c>
      <c r="B1407" t="s">
        <v>359</v>
      </c>
      <c r="E1407">
        <v>1</v>
      </c>
      <c r="F1407">
        <f t="shared" si="277"/>
        <v>0</v>
      </c>
    </row>
    <row r="1408" spans="1:6" x14ac:dyDescent="0.25">
      <c r="A1408" t="str">
        <f t="shared" si="288"/>
        <v>matt dannenberg</v>
      </c>
      <c r="E1408">
        <f t="shared" ref="E1408:E1410" si="292">E1407</f>
        <v>1</v>
      </c>
      <c r="F1408">
        <f t="shared" si="277"/>
        <v>0</v>
      </c>
    </row>
    <row r="1409" spans="1:6" x14ac:dyDescent="0.25">
      <c r="A1409" t="str">
        <f t="shared" si="288"/>
        <v>matt dannenberg</v>
      </c>
      <c r="C1409">
        <v>1</v>
      </c>
      <c r="D1409" t="s">
        <v>65</v>
      </c>
      <c r="E1409">
        <f t="shared" si="292"/>
        <v>1</v>
      </c>
      <c r="F1409">
        <f t="shared" si="277"/>
        <v>1</v>
      </c>
    </row>
    <row r="1410" spans="1:6" x14ac:dyDescent="0.25">
      <c r="A1410" t="str">
        <f t="shared" si="288"/>
        <v>matt dannenberg</v>
      </c>
      <c r="E1410">
        <f t="shared" si="292"/>
        <v>1</v>
      </c>
      <c r="F1410">
        <f t="shared" si="277"/>
        <v>0</v>
      </c>
    </row>
    <row r="1411" spans="1:6" x14ac:dyDescent="0.25">
      <c r="A1411" t="str">
        <f t="shared" si="288"/>
        <v>matt dannenberg</v>
      </c>
      <c r="B1411" t="s">
        <v>360</v>
      </c>
      <c r="E1411">
        <v>3</v>
      </c>
      <c r="F1411">
        <f t="shared" ref="F1411:F1474" si="293">E1411*C1411</f>
        <v>0</v>
      </c>
    </row>
    <row r="1412" spans="1:6" x14ac:dyDescent="0.25">
      <c r="A1412" t="str">
        <f t="shared" si="288"/>
        <v>matt dannenberg</v>
      </c>
      <c r="E1412">
        <f t="shared" ref="E1412:E1414" si="294">E1411</f>
        <v>3</v>
      </c>
      <c r="F1412">
        <f t="shared" si="293"/>
        <v>0</v>
      </c>
    </row>
    <row r="1413" spans="1:6" x14ac:dyDescent="0.25">
      <c r="A1413" t="str">
        <f t="shared" si="288"/>
        <v>matt dannenberg</v>
      </c>
      <c r="C1413">
        <v>1</v>
      </c>
      <c r="D1413" t="s">
        <v>17</v>
      </c>
      <c r="E1413">
        <f t="shared" si="294"/>
        <v>3</v>
      </c>
      <c r="F1413">
        <f t="shared" si="293"/>
        <v>3</v>
      </c>
    </row>
    <row r="1414" spans="1:6" x14ac:dyDescent="0.25">
      <c r="A1414" t="str">
        <f t="shared" si="288"/>
        <v>matt dannenberg</v>
      </c>
      <c r="E1414">
        <f t="shared" si="294"/>
        <v>3</v>
      </c>
      <c r="F1414">
        <f t="shared" si="293"/>
        <v>0</v>
      </c>
    </row>
    <row r="1415" spans="1:6" x14ac:dyDescent="0.25">
      <c r="A1415" t="str">
        <f t="shared" si="288"/>
        <v>matt dannenberg</v>
      </c>
      <c r="B1415" t="s">
        <v>361</v>
      </c>
      <c r="E1415">
        <v>108</v>
      </c>
      <c r="F1415">
        <f t="shared" si="293"/>
        <v>0</v>
      </c>
    </row>
    <row r="1416" spans="1:6" x14ac:dyDescent="0.25">
      <c r="A1416" t="str">
        <f t="shared" si="288"/>
        <v>matt dannenberg</v>
      </c>
      <c r="E1416">
        <f t="shared" ref="E1416:E1418" si="295">E1415</f>
        <v>108</v>
      </c>
      <c r="F1416">
        <f t="shared" si="293"/>
        <v>0</v>
      </c>
    </row>
    <row r="1417" spans="1:6" x14ac:dyDescent="0.25">
      <c r="A1417" t="str">
        <f t="shared" si="288"/>
        <v>matt dannenberg</v>
      </c>
      <c r="C1417">
        <v>1</v>
      </c>
      <c r="D1417" t="s">
        <v>17</v>
      </c>
      <c r="E1417">
        <f t="shared" si="295"/>
        <v>108</v>
      </c>
      <c r="F1417">
        <f t="shared" si="293"/>
        <v>108</v>
      </c>
    </row>
    <row r="1418" spans="1:6" x14ac:dyDescent="0.25">
      <c r="A1418" t="str">
        <f t="shared" si="288"/>
        <v>matt dannenberg</v>
      </c>
      <c r="E1418">
        <f t="shared" si="295"/>
        <v>108</v>
      </c>
      <c r="F1418">
        <f t="shared" si="293"/>
        <v>0</v>
      </c>
    </row>
    <row r="1419" spans="1:6" x14ac:dyDescent="0.25">
      <c r="A1419" t="str">
        <f t="shared" si="288"/>
        <v>matt dannenberg</v>
      </c>
      <c r="B1419" t="s">
        <v>362</v>
      </c>
      <c r="E1419">
        <v>6</v>
      </c>
      <c r="F1419">
        <f t="shared" si="293"/>
        <v>0</v>
      </c>
    </row>
    <row r="1420" spans="1:6" x14ac:dyDescent="0.25">
      <c r="A1420" t="str">
        <f t="shared" si="288"/>
        <v>matt dannenberg</v>
      </c>
      <c r="E1420">
        <f t="shared" ref="E1420:E1422" si="296">E1419</f>
        <v>6</v>
      </c>
      <c r="F1420">
        <f t="shared" si="293"/>
        <v>0</v>
      </c>
    </row>
    <row r="1421" spans="1:6" x14ac:dyDescent="0.25">
      <c r="A1421" t="str">
        <f t="shared" si="288"/>
        <v>matt dannenberg</v>
      </c>
      <c r="C1421">
        <v>1</v>
      </c>
      <c r="D1421" t="s">
        <v>65</v>
      </c>
      <c r="E1421">
        <f t="shared" si="296"/>
        <v>6</v>
      </c>
      <c r="F1421">
        <f t="shared" si="293"/>
        <v>6</v>
      </c>
    </row>
    <row r="1422" spans="1:6" x14ac:dyDescent="0.25">
      <c r="A1422" t="str">
        <f t="shared" si="288"/>
        <v>matt dannenberg</v>
      </c>
      <c r="E1422">
        <f t="shared" si="296"/>
        <v>6</v>
      </c>
      <c r="F1422">
        <f t="shared" si="293"/>
        <v>0</v>
      </c>
    </row>
    <row r="1423" spans="1:6" x14ac:dyDescent="0.25">
      <c r="A1423" t="str">
        <f t="shared" si="288"/>
        <v>matt dannenberg</v>
      </c>
      <c r="B1423" t="s">
        <v>363</v>
      </c>
      <c r="E1423">
        <v>3</v>
      </c>
      <c r="F1423">
        <f t="shared" si="293"/>
        <v>0</v>
      </c>
    </row>
    <row r="1424" spans="1:6" x14ac:dyDescent="0.25">
      <c r="A1424" t="str">
        <f t="shared" si="288"/>
        <v>matt dannenberg</v>
      </c>
      <c r="E1424">
        <f t="shared" ref="E1424:E1426" si="297">E1423</f>
        <v>3</v>
      </c>
      <c r="F1424">
        <f t="shared" si="293"/>
        <v>0</v>
      </c>
    </row>
    <row r="1425" spans="1:6" x14ac:dyDescent="0.25">
      <c r="A1425" t="str">
        <f t="shared" si="288"/>
        <v>matt dannenberg</v>
      </c>
      <c r="C1425">
        <v>1</v>
      </c>
      <c r="D1425" t="s">
        <v>65</v>
      </c>
      <c r="E1425">
        <f t="shared" si="297"/>
        <v>3</v>
      </c>
      <c r="F1425">
        <f t="shared" si="293"/>
        <v>3</v>
      </c>
    </row>
    <row r="1426" spans="1:6" x14ac:dyDescent="0.25">
      <c r="A1426" t="str">
        <f t="shared" si="288"/>
        <v>matt dannenberg</v>
      </c>
      <c r="E1426">
        <f t="shared" si="297"/>
        <v>3</v>
      </c>
      <c r="F1426">
        <f t="shared" si="293"/>
        <v>0</v>
      </c>
    </row>
    <row r="1427" spans="1:6" x14ac:dyDescent="0.25">
      <c r="A1427" t="str">
        <f t="shared" ref="A1427:A1458" si="298">A1426</f>
        <v>matt dannenberg</v>
      </c>
      <c r="B1427" t="s">
        <v>364</v>
      </c>
      <c r="E1427">
        <v>5</v>
      </c>
      <c r="F1427">
        <f t="shared" si="293"/>
        <v>0</v>
      </c>
    </row>
    <row r="1428" spans="1:6" x14ac:dyDescent="0.25">
      <c r="A1428" t="str">
        <f t="shared" si="298"/>
        <v>matt dannenberg</v>
      </c>
      <c r="E1428">
        <f t="shared" ref="E1428:E1430" si="299">E1427</f>
        <v>5</v>
      </c>
      <c r="F1428">
        <f t="shared" si="293"/>
        <v>0</v>
      </c>
    </row>
    <row r="1429" spans="1:6" x14ac:dyDescent="0.25">
      <c r="A1429" t="str">
        <f t="shared" si="298"/>
        <v>matt dannenberg</v>
      </c>
      <c r="C1429">
        <v>1</v>
      </c>
      <c r="D1429" t="s">
        <v>17</v>
      </c>
      <c r="E1429">
        <f t="shared" si="299"/>
        <v>5</v>
      </c>
      <c r="F1429">
        <f t="shared" si="293"/>
        <v>5</v>
      </c>
    </row>
    <row r="1430" spans="1:6" x14ac:dyDescent="0.25">
      <c r="A1430" t="str">
        <f t="shared" si="298"/>
        <v>matt dannenberg</v>
      </c>
      <c r="E1430">
        <f t="shared" si="299"/>
        <v>5</v>
      </c>
      <c r="F1430">
        <f t="shared" si="293"/>
        <v>0</v>
      </c>
    </row>
    <row r="1431" spans="1:6" x14ac:dyDescent="0.25">
      <c r="A1431" t="str">
        <f t="shared" si="298"/>
        <v>matt dannenberg</v>
      </c>
      <c r="B1431" t="s">
        <v>365</v>
      </c>
      <c r="E1431">
        <v>30</v>
      </c>
      <c r="F1431">
        <f t="shared" si="293"/>
        <v>0</v>
      </c>
    </row>
    <row r="1432" spans="1:6" x14ac:dyDescent="0.25">
      <c r="A1432" t="str">
        <f t="shared" si="298"/>
        <v>matt dannenberg</v>
      </c>
      <c r="E1432">
        <f t="shared" ref="E1432:E1434" si="300">E1431</f>
        <v>30</v>
      </c>
      <c r="F1432">
        <f t="shared" si="293"/>
        <v>0</v>
      </c>
    </row>
    <row r="1433" spans="1:6" x14ac:dyDescent="0.25">
      <c r="A1433" t="str">
        <f t="shared" si="298"/>
        <v>matt dannenberg</v>
      </c>
      <c r="C1433">
        <v>1</v>
      </c>
      <c r="D1433" t="s">
        <v>17</v>
      </c>
      <c r="E1433">
        <f t="shared" si="300"/>
        <v>30</v>
      </c>
      <c r="F1433">
        <f t="shared" si="293"/>
        <v>30</v>
      </c>
    </row>
    <row r="1434" spans="1:6" x14ac:dyDescent="0.25">
      <c r="A1434" t="str">
        <f t="shared" si="298"/>
        <v>matt dannenberg</v>
      </c>
      <c r="E1434">
        <f t="shared" si="300"/>
        <v>30</v>
      </c>
      <c r="F1434">
        <f t="shared" si="293"/>
        <v>0</v>
      </c>
    </row>
    <row r="1435" spans="1:6" x14ac:dyDescent="0.25">
      <c r="A1435" t="str">
        <f t="shared" si="298"/>
        <v>matt dannenberg</v>
      </c>
      <c r="B1435" t="s">
        <v>366</v>
      </c>
      <c r="E1435">
        <v>18</v>
      </c>
      <c r="F1435">
        <f t="shared" si="293"/>
        <v>0</v>
      </c>
    </row>
    <row r="1436" spans="1:6" x14ac:dyDescent="0.25">
      <c r="A1436" t="str">
        <f t="shared" si="298"/>
        <v>matt dannenberg</v>
      </c>
      <c r="E1436">
        <f t="shared" ref="E1436:E1438" si="301">E1435</f>
        <v>18</v>
      </c>
      <c r="F1436">
        <f t="shared" si="293"/>
        <v>0</v>
      </c>
    </row>
    <row r="1437" spans="1:6" x14ac:dyDescent="0.25">
      <c r="A1437" t="str">
        <f t="shared" si="298"/>
        <v>matt dannenberg</v>
      </c>
      <c r="C1437">
        <v>1</v>
      </c>
      <c r="D1437" t="s">
        <v>65</v>
      </c>
      <c r="E1437">
        <f t="shared" si="301"/>
        <v>18</v>
      </c>
      <c r="F1437">
        <f t="shared" si="293"/>
        <v>18</v>
      </c>
    </row>
    <row r="1438" spans="1:6" x14ac:dyDescent="0.25">
      <c r="A1438" t="str">
        <f t="shared" si="298"/>
        <v>matt dannenberg</v>
      </c>
      <c r="E1438">
        <f t="shared" si="301"/>
        <v>18</v>
      </c>
      <c r="F1438">
        <f t="shared" si="293"/>
        <v>0</v>
      </c>
    </row>
    <row r="1439" spans="1:6" x14ac:dyDescent="0.25">
      <c r="A1439" t="str">
        <f t="shared" si="298"/>
        <v>matt dannenberg</v>
      </c>
      <c r="B1439" t="s">
        <v>367</v>
      </c>
      <c r="E1439">
        <v>8</v>
      </c>
      <c r="F1439">
        <f t="shared" si="293"/>
        <v>0</v>
      </c>
    </row>
    <row r="1440" spans="1:6" x14ac:dyDescent="0.25">
      <c r="A1440" t="str">
        <f t="shared" si="298"/>
        <v>matt dannenberg</v>
      </c>
      <c r="E1440">
        <f t="shared" ref="E1440:E1442" si="302">E1439</f>
        <v>8</v>
      </c>
      <c r="F1440">
        <f t="shared" si="293"/>
        <v>0</v>
      </c>
    </row>
    <row r="1441" spans="1:6" x14ac:dyDescent="0.25">
      <c r="A1441" t="str">
        <f t="shared" si="298"/>
        <v>matt dannenberg</v>
      </c>
      <c r="C1441">
        <v>1</v>
      </c>
      <c r="D1441" t="s">
        <v>65</v>
      </c>
      <c r="E1441">
        <f t="shared" si="302"/>
        <v>8</v>
      </c>
      <c r="F1441">
        <f t="shared" si="293"/>
        <v>8</v>
      </c>
    </row>
    <row r="1442" spans="1:6" x14ac:dyDescent="0.25">
      <c r="A1442" t="str">
        <f t="shared" si="298"/>
        <v>matt dannenberg</v>
      </c>
      <c r="E1442">
        <f t="shared" si="302"/>
        <v>8</v>
      </c>
      <c r="F1442">
        <f t="shared" si="293"/>
        <v>0</v>
      </c>
    </row>
    <row r="1443" spans="1:6" x14ac:dyDescent="0.25">
      <c r="A1443" t="str">
        <f t="shared" si="298"/>
        <v>matt dannenberg</v>
      </c>
      <c r="B1443" t="s">
        <v>368</v>
      </c>
      <c r="E1443">
        <v>22</v>
      </c>
      <c r="F1443">
        <f t="shared" si="293"/>
        <v>0</v>
      </c>
    </row>
    <row r="1444" spans="1:6" x14ac:dyDescent="0.25">
      <c r="A1444" t="str">
        <f t="shared" si="298"/>
        <v>matt dannenberg</v>
      </c>
      <c r="E1444">
        <f t="shared" ref="E1444:E1446" si="303">E1443</f>
        <v>22</v>
      </c>
      <c r="F1444">
        <f t="shared" si="293"/>
        <v>0</v>
      </c>
    </row>
    <row r="1445" spans="1:6" x14ac:dyDescent="0.25">
      <c r="A1445" t="str">
        <f t="shared" si="298"/>
        <v>matt dannenberg</v>
      </c>
      <c r="C1445">
        <v>1</v>
      </c>
      <c r="D1445" t="s">
        <v>65</v>
      </c>
      <c r="E1445">
        <f t="shared" si="303"/>
        <v>22</v>
      </c>
      <c r="F1445">
        <f t="shared" si="293"/>
        <v>22</v>
      </c>
    </row>
    <row r="1446" spans="1:6" x14ac:dyDescent="0.25">
      <c r="A1446" t="str">
        <f t="shared" si="298"/>
        <v>matt dannenberg</v>
      </c>
      <c r="E1446">
        <f t="shared" si="303"/>
        <v>22</v>
      </c>
      <c r="F1446">
        <f t="shared" si="293"/>
        <v>0</v>
      </c>
    </row>
    <row r="1447" spans="1:6" x14ac:dyDescent="0.25">
      <c r="A1447" t="str">
        <f t="shared" si="298"/>
        <v>matt dannenberg</v>
      </c>
      <c r="B1447" t="s">
        <v>369</v>
      </c>
      <c r="E1447">
        <v>306</v>
      </c>
      <c r="F1447">
        <f t="shared" si="293"/>
        <v>0</v>
      </c>
    </row>
    <row r="1448" spans="1:6" x14ac:dyDescent="0.25">
      <c r="A1448" t="str">
        <f t="shared" si="298"/>
        <v>matt dannenberg</v>
      </c>
      <c r="E1448">
        <f t="shared" ref="E1448:E1451" si="304">E1447</f>
        <v>306</v>
      </c>
      <c r="F1448">
        <f t="shared" si="293"/>
        <v>0</v>
      </c>
    </row>
    <row r="1449" spans="1:6" x14ac:dyDescent="0.25">
      <c r="A1449" t="str">
        <f t="shared" si="298"/>
        <v>matt dannenberg</v>
      </c>
      <c r="C1449">
        <v>0.996</v>
      </c>
      <c r="D1449" t="s">
        <v>65</v>
      </c>
      <c r="E1449">
        <f t="shared" si="304"/>
        <v>306</v>
      </c>
      <c r="F1449">
        <f t="shared" si="293"/>
        <v>304.77600000000001</v>
      </c>
    </row>
    <row r="1450" spans="1:6" x14ac:dyDescent="0.25">
      <c r="A1450" t="str">
        <f t="shared" si="298"/>
        <v>matt dannenberg</v>
      </c>
      <c r="C1450">
        <v>3.0000000000000001E-3</v>
      </c>
      <c r="D1450" t="s">
        <v>26</v>
      </c>
      <c r="E1450">
        <f t="shared" si="304"/>
        <v>306</v>
      </c>
      <c r="F1450">
        <f t="shared" si="293"/>
        <v>0.91800000000000004</v>
      </c>
    </row>
    <row r="1451" spans="1:6" x14ac:dyDescent="0.25">
      <c r="A1451" t="str">
        <f t="shared" si="298"/>
        <v>matt dannenberg</v>
      </c>
      <c r="E1451">
        <f t="shared" si="304"/>
        <v>306</v>
      </c>
      <c r="F1451">
        <f t="shared" si="293"/>
        <v>0</v>
      </c>
    </row>
    <row r="1452" spans="1:6" x14ac:dyDescent="0.25">
      <c r="A1452" t="str">
        <f t="shared" si="298"/>
        <v>matt dannenberg</v>
      </c>
      <c r="B1452" t="s">
        <v>370</v>
      </c>
      <c r="E1452">
        <v>1</v>
      </c>
      <c r="F1452">
        <f t="shared" si="293"/>
        <v>0</v>
      </c>
    </row>
    <row r="1453" spans="1:6" x14ac:dyDescent="0.25">
      <c r="A1453" t="str">
        <f t="shared" si="298"/>
        <v>matt dannenberg</v>
      </c>
      <c r="E1453">
        <f t="shared" ref="E1453:E1455" si="305">E1452</f>
        <v>1</v>
      </c>
      <c r="F1453">
        <f t="shared" si="293"/>
        <v>0</v>
      </c>
    </row>
    <row r="1454" spans="1:6" x14ac:dyDescent="0.25">
      <c r="A1454" t="str">
        <f t="shared" si="298"/>
        <v>matt dannenberg</v>
      </c>
      <c r="C1454">
        <v>1</v>
      </c>
      <c r="D1454" t="s">
        <v>65</v>
      </c>
      <c r="E1454">
        <f t="shared" si="305"/>
        <v>1</v>
      </c>
      <c r="F1454">
        <f t="shared" si="293"/>
        <v>1</v>
      </c>
    </row>
    <row r="1455" spans="1:6" x14ac:dyDescent="0.25">
      <c r="A1455" t="str">
        <f t="shared" si="298"/>
        <v>matt dannenberg</v>
      </c>
      <c r="E1455">
        <f t="shared" si="305"/>
        <v>1</v>
      </c>
      <c r="F1455">
        <f t="shared" si="293"/>
        <v>0</v>
      </c>
    </row>
    <row r="1456" spans="1:6" x14ac:dyDescent="0.25">
      <c r="A1456" t="str">
        <f t="shared" si="298"/>
        <v>matt dannenberg</v>
      </c>
      <c r="B1456" t="s">
        <v>371</v>
      </c>
      <c r="E1456">
        <v>10</v>
      </c>
      <c r="F1456">
        <f t="shared" si="293"/>
        <v>0</v>
      </c>
    </row>
    <row r="1457" spans="1:6" x14ac:dyDescent="0.25">
      <c r="A1457" t="str">
        <f t="shared" si="298"/>
        <v>matt dannenberg</v>
      </c>
      <c r="E1457">
        <f t="shared" ref="E1457:E1459" si="306">E1456</f>
        <v>10</v>
      </c>
      <c r="F1457">
        <f t="shared" si="293"/>
        <v>0</v>
      </c>
    </row>
    <row r="1458" spans="1:6" x14ac:dyDescent="0.25">
      <c r="A1458" t="str">
        <f t="shared" si="298"/>
        <v>matt dannenberg</v>
      </c>
      <c r="C1458">
        <v>1</v>
      </c>
      <c r="D1458" t="s">
        <v>124</v>
      </c>
      <c r="E1458">
        <f t="shared" si="306"/>
        <v>10</v>
      </c>
      <c r="F1458">
        <f t="shared" si="293"/>
        <v>10</v>
      </c>
    </row>
    <row r="1459" spans="1:6" x14ac:dyDescent="0.25">
      <c r="A1459" t="s">
        <v>467</v>
      </c>
      <c r="E1459">
        <f t="shared" si="306"/>
        <v>10</v>
      </c>
      <c r="F1459">
        <f t="shared" si="293"/>
        <v>0</v>
      </c>
    </row>
    <row r="1460" spans="1:6" x14ac:dyDescent="0.25">
      <c r="A1460" t="str">
        <f t="shared" ref="A1460:A1462" si="307">A1459</f>
        <v>Matt Dannenberg</v>
      </c>
      <c r="B1460" t="s">
        <v>374</v>
      </c>
      <c r="E1460">
        <v>87</v>
      </c>
      <c r="F1460">
        <f t="shared" si="293"/>
        <v>0</v>
      </c>
    </row>
    <row r="1461" spans="1:6" x14ac:dyDescent="0.25">
      <c r="A1461" t="str">
        <f t="shared" si="307"/>
        <v>Matt Dannenberg</v>
      </c>
      <c r="E1461">
        <f t="shared" ref="E1461:E1463" si="308">E1460</f>
        <v>87</v>
      </c>
      <c r="F1461">
        <f t="shared" si="293"/>
        <v>0</v>
      </c>
    </row>
    <row r="1462" spans="1:6" x14ac:dyDescent="0.25">
      <c r="A1462" t="str">
        <f t="shared" si="307"/>
        <v>Matt Dannenberg</v>
      </c>
      <c r="C1462">
        <v>1</v>
      </c>
      <c r="D1462" t="s">
        <v>17</v>
      </c>
      <c r="E1462">
        <f t="shared" si="308"/>
        <v>87</v>
      </c>
      <c r="F1462">
        <f t="shared" si="293"/>
        <v>87</v>
      </c>
    </row>
    <row r="1463" spans="1:6" x14ac:dyDescent="0.25">
      <c r="A1463" t="s">
        <v>468</v>
      </c>
      <c r="E1463">
        <f t="shared" si="308"/>
        <v>87</v>
      </c>
      <c r="F1463">
        <f t="shared" si="293"/>
        <v>0</v>
      </c>
    </row>
    <row r="1464" spans="1:6" x14ac:dyDescent="0.25">
      <c r="A1464" t="str">
        <f t="shared" ref="A1464:A1481" si="309">A1463</f>
        <v>Matt Kangas</v>
      </c>
      <c r="B1464" t="s">
        <v>376</v>
      </c>
      <c r="E1464">
        <v>1426</v>
      </c>
      <c r="F1464">
        <f t="shared" si="293"/>
        <v>0</v>
      </c>
    </row>
    <row r="1465" spans="1:6" x14ac:dyDescent="0.25">
      <c r="A1465" t="str">
        <f t="shared" si="309"/>
        <v>Matt Kangas</v>
      </c>
      <c r="E1465">
        <f t="shared" ref="E1465:E1470" si="310">E1464</f>
        <v>1426</v>
      </c>
      <c r="F1465">
        <f t="shared" si="293"/>
        <v>0</v>
      </c>
    </row>
    <row r="1466" spans="1:6" x14ac:dyDescent="0.25">
      <c r="A1466" t="str">
        <f t="shared" si="309"/>
        <v>Matt Kangas</v>
      </c>
      <c r="C1466">
        <v>0.39300000000000002</v>
      </c>
      <c r="D1466" t="s">
        <v>38</v>
      </c>
      <c r="E1466">
        <f t="shared" si="310"/>
        <v>1426</v>
      </c>
      <c r="F1466">
        <f t="shared" si="293"/>
        <v>560.41800000000001</v>
      </c>
    </row>
    <row r="1467" spans="1:6" x14ac:dyDescent="0.25">
      <c r="A1467" t="str">
        <f t="shared" si="309"/>
        <v>Matt Kangas</v>
      </c>
      <c r="C1467">
        <v>4.0000000000000001E-3</v>
      </c>
      <c r="D1467" t="s">
        <v>26</v>
      </c>
      <c r="E1467">
        <f t="shared" si="310"/>
        <v>1426</v>
      </c>
      <c r="F1467">
        <f t="shared" si="293"/>
        <v>5.7039999999999997</v>
      </c>
    </row>
    <row r="1468" spans="1:6" x14ac:dyDescent="0.25">
      <c r="A1468" t="str">
        <f t="shared" si="309"/>
        <v>Matt Kangas</v>
      </c>
      <c r="C1468">
        <v>0.59199999999999997</v>
      </c>
      <c r="D1468" t="s">
        <v>377</v>
      </c>
      <c r="E1468">
        <f t="shared" si="310"/>
        <v>1426</v>
      </c>
      <c r="F1468">
        <f t="shared" si="293"/>
        <v>844.19200000000001</v>
      </c>
    </row>
    <row r="1469" spans="1:6" x14ac:dyDescent="0.25">
      <c r="A1469" t="str">
        <f t="shared" si="309"/>
        <v>Matt Kangas</v>
      </c>
      <c r="C1469">
        <v>8.9999999999999993E-3</v>
      </c>
      <c r="D1469" t="s">
        <v>88</v>
      </c>
      <c r="E1469">
        <f t="shared" si="310"/>
        <v>1426</v>
      </c>
      <c r="F1469">
        <f t="shared" si="293"/>
        <v>12.834</v>
      </c>
    </row>
    <row r="1470" spans="1:6" x14ac:dyDescent="0.25">
      <c r="A1470" t="str">
        <f t="shared" si="309"/>
        <v>Matt Kangas</v>
      </c>
      <c r="E1470">
        <f t="shared" si="310"/>
        <v>1426</v>
      </c>
      <c r="F1470">
        <f t="shared" si="293"/>
        <v>0</v>
      </c>
    </row>
    <row r="1471" spans="1:6" x14ac:dyDescent="0.25">
      <c r="A1471" t="str">
        <f t="shared" si="309"/>
        <v>Matt Kangas</v>
      </c>
      <c r="B1471" t="s">
        <v>378</v>
      </c>
      <c r="E1471">
        <v>3</v>
      </c>
      <c r="F1471">
        <f t="shared" si="293"/>
        <v>0</v>
      </c>
    </row>
    <row r="1472" spans="1:6" x14ac:dyDescent="0.25">
      <c r="A1472" t="str">
        <f t="shared" si="309"/>
        <v>Matt Kangas</v>
      </c>
      <c r="E1472">
        <f t="shared" ref="E1472:E1474" si="311">E1471</f>
        <v>3</v>
      </c>
      <c r="F1472">
        <f t="shared" si="293"/>
        <v>0</v>
      </c>
    </row>
    <row r="1473" spans="1:6" x14ac:dyDescent="0.25">
      <c r="A1473" t="str">
        <f t="shared" si="309"/>
        <v>Matt Kangas</v>
      </c>
      <c r="C1473">
        <v>1</v>
      </c>
      <c r="D1473" t="s">
        <v>147</v>
      </c>
      <c r="E1473">
        <f t="shared" si="311"/>
        <v>3</v>
      </c>
      <c r="F1473">
        <f t="shared" si="293"/>
        <v>3</v>
      </c>
    </row>
    <row r="1474" spans="1:6" x14ac:dyDescent="0.25">
      <c r="A1474" t="str">
        <f t="shared" si="309"/>
        <v>Matt Kangas</v>
      </c>
      <c r="E1474">
        <f t="shared" si="311"/>
        <v>3</v>
      </c>
      <c r="F1474">
        <f t="shared" si="293"/>
        <v>0</v>
      </c>
    </row>
    <row r="1475" spans="1:6" x14ac:dyDescent="0.25">
      <c r="A1475" t="str">
        <f t="shared" si="309"/>
        <v>Matt Kangas</v>
      </c>
      <c r="B1475" t="s">
        <v>379</v>
      </c>
      <c r="E1475">
        <v>36</v>
      </c>
      <c r="F1475">
        <f t="shared" ref="F1475:F1538" si="312">E1475*C1475</f>
        <v>0</v>
      </c>
    </row>
    <row r="1476" spans="1:6" x14ac:dyDescent="0.25">
      <c r="A1476" t="str">
        <f t="shared" si="309"/>
        <v>Matt Kangas</v>
      </c>
      <c r="E1476">
        <f t="shared" ref="E1476:E1478" si="313">E1475</f>
        <v>36</v>
      </c>
      <c r="F1476">
        <f t="shared" si="312"/>
        <v>0</v>
      </c>
    </row>
    <row r="1477" spans="1:6" x14ac:dyDescent="0.25">
      <c r="A1477" t="str">
        <f t="shared" si="309"/>
        <v>Matt Kangas</v>
      </c>
      <c r="C1477">
        <v>1</v>
      </c>
      <c r="D1477" t="s">
        <v>147</v>
      </c>
      <c r="E1477">
        <f t="shared" si="313"/>
        <v>36</v>
      </c>
      <c r="F1477">
        <f t="shared" si="312"/>
        <v>36</v>
      </c>
    </row>
    <row r="1478" spans="1:6" x14ac:dyDescent="0.25">
      <c r="A1478" t="str">
        <f t="shared" si="309"/>
        <v>Matt Kangas</v>
      </c>
      <c r="E1478">
        <f t="shared" si="313"/>
        <v>36</v>
      </c>
      <c r="F1478">
        <f t="shared" si="312"/>
        <v>0</v>
      </c>
    </row>
    <row r="1479" spans="1:6" x14ac:dyDescent="0.25">
      <c r="A1479" t="str">
        <f t="shared" si="309"/>
        <v>Matt Kangas</v>
      </c>
      <c r="B1479" t="s">
        <v>380</v>
      </c>
      <c r="E1479">
        <v>25</v>
      </c>
      <c r="F1479">
        <f t="shared" si="312"/>
        <v>0</v>
      </c>
    </row>
    <row r="1480" spans="1:6" x14ac:dyDescent="0.25">
      <c r="A1480" t="str">
        <f t="shared" si="309"/>
        <v>Matt Kangas</v>
      </c>
      <c r="E1480">
        <f t="shared" ref="E1480:E1482" si="314">E1479</f>
        <v>25</v>
      </c>
      <c r="F1480">
        <f t="shared" si="312"/>
        <v>0</v>
      </c>
    </row>
    <row r="1481" spans="1:6" x14ac:dyDescent="0.25">
      <c r="A1481" t="str">
        <f t="shared" si="309"/>
        <v>Matt Kangas</v>
      </c>
      <c r="C1481">
        <v>1</v>
      </c>
      <c r="D1481" t="s">
        <v>147</v>
      </c>
      <c r="E1481">
        <f t="shared" si="314"/>
        <v>25</v>
      </c>
      <c r="F1481">
        <f t="shared" si="312"/>
        <v>25</v>
      </c>
    </row>
    <row r="1482" spans="1:6" x14ac:dyDescent="0.25">
      <c r="A1482" t="s">
        <v>469</v>
      </c>
      <c r="E1482">
        <f t="shared" si="314"/>
        <v>25</v>
      </c>
      <c r="F1482">
        <f t="shared" si="312"/>
        <v>0</v>
      </c>
    </row>
    <row r="1483" spans="1:6" x14ac:dyDescent="0.25">
      <c r="A1483" t="str">
        <f t="shared" ref="A1483:A1493" si="315">A1482</f>
        <v>Michael Hudson-Doyle</v>
      </c>
      <c r="B1483" t="s">
        <v>383</v>
      </c>
      <c r="E1483">
        <v>4</v>
      </c>
      <c r="F1483">
        <f t="shared" si="312"/>
        <v>0</v>
      </c>
    </row>
    <row r="1484" spans="1:6" x14ac:dyDescent="0.25">
      <c r="A1484" t="str">
        <f t="shared" si="315"/>
        <v>Michael Hudson-Doyle</v>
      </c>
      <c r="E1484">
        <f t="shared" ref="E1484:E1486" si="316">E1483</f>
        <v>4</v>
      </c>
      <c r="F1484">
        <f t="shared" si="312"/>
        <v>0</v>
      </c>
    </row>
    <row r="1485" spans="1:6" x14ac:dyDescent="0.25">
      <c r="A1485" t="str">
        <f t="shared" si="315"/>
        <v>Michael Hudson-Doyle</v>
      </c>
      <c r="C1485">
        <v>1</v>
      </c>
      <c r="D1485" t="s">
        <v>75</v>
      </c>
      <c r="E1485">
        <f t="shared" si="316"/>
        <v>4</v>
      </c>
      <c r="F1485">
        <f t="shared" si="312"/>
        <v>4</v>
      </c>
    </row>
    <row r="1486" spans="1:6" x14ac:dyDescent="0.25">
      <c r="A1486" t="str">
        <f t="shared" si="315"/>
        <v>Michael Hudson-Doyle</v>
      </c>
      <c r="E1486">
        <f t="shared" si="316"/>
        <v>4</v>
      </c>
      <c r="F1486">
        <f t="shared" si="312"/>
        <v>0</v>
      </c>
    </row>
    <row r="1487" spans="1:6" x14ac:dyDescent="0.25">
      <c r="A1487" t="str">
        <f t="shared" si="315"/>
        <v>Michael Hudson-Doyle</v>
      </c>
      <c r="B1487" t="s">
        <v>384</v>
      </c>
      <c r="E1487">
        <v>28</v>
      </c>
      <c r="F1487">
        <f t="shared" si="312"/>
        <v>0</v>
      </c>
    </row>
    <row r="1488" spans="1:6" x14ac:dyDescent="0.25">
      <c r="A1488" t="str">
        <f t="shared" si="315"/>
        <v>Michael Hudson-Doyle</v>
      </c>
      <c r="E1488">
        <f t="shared" ref="E1488:E1490" si="317">E1487</f>
        <v>28</v>
      </c>
      <c r="F1488">
        <f t="shared" si="312"/>
        <v>0</v>
      </c>
    </row>
    <row r="1489" spans="1:6" x14ac:dyDescent="0.25">
      <c r="A1489" t="str">
        <f t="shared" si="315"/>
        <v>Michael Hudson-Doyle</v>
      </c>
      <c r="C1489">
        <v>1</v>
      </c>
      <c r="D1489" t="s">
        <v>86</v>
      </c>
      <c r="E1489">
        <f t="shared" si="317"/>
        <v>28</v>
      </c>
      <c r="F1489">
        <f t="shared" si="312"/>
        <v>28</v>
      </c>
    </row>
    <row r="1490" spans="1:6" x14ac:dyDescent="0.25">
      <c r="A1490" t="str">
        <f t="shared" si="315"/>
        <v>Michael Hudson-Doyle</v>
      </c>
      <c r="E1490">
        <f t="shared" si="317"/>
        <v>28</v>
      </c>
      <c r="F1490">
        <f t="shared" si="312"/>
        <v>0</v>
      </c>
    </row>
    <row r="1491" spans="1:6" x14ac:dyDescent="0.25">
      <c r="A1491" t="str">
        <f t="shared" si="315"/>
        <v>Michael Hudson-Doyle</v>
      </c>
      <c r="B1491" t="s">
        <v>385</v>
      </c>
      <c r="E1491">
        <v>2</v>
      </c>
      <c r="F1491">
        <f t="shared" si="312"/>
        <v>0</v>
      </c>
    </row>
    <row r="1492" spans="1:6" x14ac:dyDescent="0.25">
      <c r="A1492" t="str">
        <f t="shared" si="315"/>
        <v>Michael Hudson-Doyle</v>
      </c>
      <c r="E1492">
        <f t="shared" ref="E1492:E1494" si="318">E1491</f>
        <v>2</v>
      </c>
      <c r="F1492">
        <f t="shared" si="312"/>
        <v>0</v>
      </c>
    </row>
    <row r="1493" spans="1:6" x14ac:dyDescent="0.25">
      <c r="A1493" t="str">
        <f t="shared" si="315"/>
        <v>Michael Hudson-Doyle</v>
      </c>
      <c r="C1493">
        <v>1</v>
      </c>
      <c r="D1493" t="s">
        <v>38</v>
      </c>
      <c r="E1493">
        <f t="shared" si="318"/>
        <v>2</v>
      </c>
      <c r="F1493">
        <f t="shared" si="312"/>
        <v>2</v>
      </c>
    </row>
    <row r="1494" spans="1:6" x14ac:dyDescent="0.25">
      <c r="A1494" t="s">
        <v>470</v>
      </c>
      <c r="E1494">
        <f t="shared" si="318"/>
        <v>2</v>
      </c>
      <c r="F1494">
        <f t="shared" si="312"/>
        <v>0</v>
      </c>
    </row>
    <row r="1495" spans="1:6" x14ac:dyDescent="0.25">
      <c r="A1495" t="str">
        <f t="shared" ref="A1495:A1497" si="319">A1494</f>
        <v>Rajat Chopra</v>
      </c>
      <c r="B1495" t="s">
        <v>388</v>
      </c>
      <c r="E1495">
        <v>11</v>
      </c>
      <c r="F1495">
        <f t="shared" si="312"/>
        <v>0</v>
      </c>
    </row>
    <row r="1496" spans="1:6" x14ac:dyDescent="0.25">
      <c r="A1496" t="str">
        <f t="shared" si="319"/>
        <v>Rajat Chopra</v>
      </c>
      <c r="E1496">
        <f t="shared" ref="E1496:E1498" si="320">E1495</f>
        <v>11</v>
      </c>
      <c r="F1496">
        <f t="shared" si="312"/>
        <v>0</v>
      </c>
    </row>
    <row r="1497" spans="1:6" x14ac:dyDescent="0.25">
      <c r="A1497" t="str">
        <f t="shared" si="319"/>
        <v>Rajat Chopra</v>
      </c>
      <c r="C1497">
        <v>1</v>
      </c>
      <c r="D1497" t="s">
        <v>23</v>
      </c>
      <c r="E1497">
        <f t="shared" si="320"/>
        <v>11</v>
      </c>
      <c r="F1497">
        <f t="shared" si="312"/>
        <v>11</v>
      </c>
    </row>
    <row r="1498" spans="1:6" x14ac:dyDescent="0.25">
      <c r="A1498" t="s">
        <v>471</v>
      </c>
      <c r="E1498">
        <f t="shared" si="320"/>
        <v>11</v>
      </c>
      <c r="F1498">
        <f t="shared" si="312"/>
        <v>0</v>
      </c>
    </row>
    <row r="1499" spans="1:6" x14ac:dyDescent="0.25">
      <c r="A1499" t="str">
        <f t="shared" ref="A1499:A1530" si="321">A1498</f>
        <v>Randolph Tan</v>
      </c>
      <c r="B1499" t="s">
        <v>391</v>
      </c>
      <c r="E1499">
        <v>44</v>
      </c>
      <c r="F1499">
        <f t="shared" si="312"/>
        <v>0</v>
      </c>
    </row>
    <row r="1500" spans="1:6" x14ac:dyDescent="0.25">
      <c r="A1500" t="str">
        <f t="shared" si="321"/>
        <v>Randolph Tan</v>
      </c>
      <c r="E1500">
        <f t="shared" ref="E1500:E1502" si="322">E1499</f>
        <v>44</v>
      </c>
      <c r="F1500">
        <f t="shared" si="312"/>
        <v>0</v>
      </c>
    </row>
    <row r="1501" spans="1:6" x14ac:dyDescent="0.25">
      <c r="A1501" t="str">
        <f t="shared" si="321"/>
        <v>Randolph Tan</v>
      </c>
      <c r="C1501">
        <v>1</v>
      </c>
      <c r="D1501" t="s">
        <v>49</v>
      </c>
      <c r="E1501">
        <f t="shared" si="322"/>
        <v>44</v>
      </c>
      <c r="F1501">
        <f t="shared" si="312"/>
        <v>44</v>
      </c>
    </row>
    <row r="1502" spans="1:6" x14ac:dyDescent="0.25">
      <c r="A1502" t="str">
        <f t="shared" si="321"/>
        <v>Randolph Tan</v>
      </c>
      <c r="E1502">
        <f t="shared" si="322"/>
        <v>44</v>
      </c>
      <c r="F1502">
        <f t="shared" si="312"/>
        <v>0</v>
      </c>
    </row>
    <row r="1503" spans="1:6" x14ac:dyDescent="0.25">
      <c r="A1503" t="str">
        <f t="shared" si="321"/>
        <v>Randolph Tan</v>
      </c>
      <c r="B1503" t="s">
        <v>392</v>
      </c>
      <c r="E1503">
        <v>10</v>
      </c>
      <c r="F1503">
        <f t="shared" si="312"/>
        <v>0</v>
      </c>
    </row>
    <row r="1504" spans="1:6" x14ac:dyDescent="0.25">
      <c r="A1504" t="str">
        <f t="shared" si="321"/>
        <v>Randolph Tan</v>
      </c>
      <c r="E1504">
        <f t="shared" ref="E1504:E1506" si="323">E1503</f>
        <v>10</v>
      </c>
      <c r="F1504">
        <f t="shared" si="312"/>
        <v>0</v>
      </c>
    </row>
    <row r="1505" spans="1:6" x14ac:dyDescent="0.25">
      <c r="A1505" t="str">
        <f t="shared" si="321"/>
        <v>Randolph Tan</v>
      </c>
      <c r="C1505">
        <v>1</v>
      </c>
      <c r="D1505" t="s">
        <v>19</v>
      </c>
      <c r="E1505">
        <f t="shared" si="323"/>
        <v>10</v>
      </c>
      <c r="F1505">
        <f t="shared" si="312"/>
        <v>10</v>
      </c>
    </row>
    <row r="1506" spans="1:6" x14ac:dyDescent="0.25">
      <c r="A1506" t="str">
        <f t="shared" si="321"/>
        <v>Randolph Tan</v>
      </c>
      <c r="E1506">
        <f t="shared" si="323"/>
        <v>10</v>
      </c>
      <c r="F1506">
        <f t="shared" si="312"/>
        <v>0</v>
      </c>
    </row>
    <row r="1507" spans="1:6" x14ac:dyDescent="0.25">
      <c r="A1507" t="str">
        <f t="shared" si="321"/>
        <v>Randolph Tan</v>
      </c>
      <c r="B1507" t="s">
        <v>393</v>
      </c>
      <c r="E1507">
        <v>254</v>
      </c>
      <c r="F1507">
        <f t="shared" si="312"/>
        <v>0</v>
      </c>
    </row>
    <row r="1508" spans="1:6" x14ac:dyDescent="0.25">
      <c r="A1508" t="str">
        <f t="shared" si="321"/>
        <v>Randolph Tan</v>
      </c>
      <c r="E1508">
        <f t="shared" ref="E1508:E1513" si="324">E1507</f>
        <v>254</v>
      </c>
      <c r="F1508">
        <f t="shared" si="312"/>
        <v>0</v>
      </c>
    </row>
    <row r="1509" spans="1:6" x14ac:dyDescent="0.25">
      <c r="A1509" t="str">
        <f t="shared" si="321"/>
        <v>Randolph Tan</v>
      </c>
      <c r="C1509">
        <v>0.33900000000000002</v>
      </c>
      <c r="D1509" t="s">
        <v>10</v>
      </c>
      <c r="E1509">
        <f t="shared" si="324"/>
        <v>254</v>
      </c>
      <c r="F1509">
        <f t="shared" si="312"/>
        <v>86.106000000000009</v>
      </c>
    </row>
    <row r="1510" spans="1:6" x14ac:dyDescent="0.25">
      <c r="A1510" t="str">
        <f t="shared" si="321"/>
        <v>Randolph Tan</v>
      </c>
      <c r="C1510">
        <v>5.0000000000000001E-3</v>
      </c>
      <c r="D1510" t="s">
        <v>23</v>
      </c>
      <c r="E1510">
        <f t="shared" si="324"/>
        <v>254</v>
      </c>
      <c r="F1510">
        <f t="shared" si="312"/>
        <v>1.27</v>
      </c>
    </row>
    <row r="1511" spans="1:6" x14ac:dyDescent="0.25">
      <c r="A1511" t="str">
        <f t="shared" si="321"/>
        <v>Randolph Tan</v>
      </c>
      <c r="C1511">
        <v>0.34699999999999998</v>
      </c>
      <c r="D1511" t="s">
        <v>58</v>
      </c>
      <c r="E1511">
        <f t="shared" si="324"/>
        <v>254</v>
      </c>
      <c r="F1511">
        <f t="shared" si="312"/>
        <v>88.137999999999991</v>
      </c>
    </row>
    <row r="1512" spans="1:6" x14ac:dyDescent="0.25">
      <c r="A1512" t="str">
        <f t="shared" si="321"/>
        <v>Randolph Tan</v>
      </c>
      <c r="C1512">
        <v>0.30599999999999999</v>
      </c>
      <c r="D1512" t="s">
        <v>49</v>
      </c>
      <c r="E1512">
        <f t="shared" si="324"/>
        <v>254</v>
      </c>
      <c r="F1512">
        <f t="shared" si="312"/>
        <v>77.724000000000004</v>
      </c>
    </row>
    <row r="1513" spans="1:6" x14ac:dyDescent="0.25">
      <c r="A1513" t="str">
        <f t="shared" si="321"/>
        <v>Randolph Tan</v>
      </c>
      <c r="E1513">
        <f t="shared" si="324"/>
        <v>254</v>
      </c>
      <c r="F1513">
        <f t="shared" si="312"/>
        <v>0</v>
      </c>
    </row>
    <row r="1514" spans="1:6" x14ac:dyDescent="0.25">
      <c r="A1514" t="str">
        <f t="shared" si="321"/>
        <v>Randolph Tan</v>
      </c>
      <c r="B1514" t="s">
        <v>394</v>
      </c>
      <c r="E1514">
        <v>4</v>
      </c>
      <c r="F1514">
        <f t="shared" si="312"/>
        <v>0</v>
      </c>
    </row>
    <row r="1515" spans="1:6" x14ac:dyDescent="0.25">
      <c r="A1515" t="str">
        <f t="shared" si="321"/>
        <v>Randolph Tan</v>
      </c>
      <c r="E1515">
        <f t="shared" ref="E1515:E1518" si="325">E1514</f>
        <v>4</v>
      </c>
      <c r="F1515">
        <f t="shared" si="312"/>
        <v>0</v>
      </c>
    </row>
    <row r="1516" spans="1:6" x14ac:dyDescent="0.25">
      <c r="A1516" t="str">
        <f t="shared" si="321"/>
        <v>Randolph Tan</v>
      </c>
      <c r="C1516">
        <v>0.60099999999999998</v>
      </c>
      <c r="D1516" t="s">
        <v>147</v>
      </c>
      <c r="E1516">
        <f t="shared" si="325"/>
        <v>4</v>
      </c>
      <c r="F1516">
        <f t="shared" si="312"/>
        <v>2.4039999999999999</v>
      </c>
    </row>
    <row r="1517" spans="1:6" x14ac:dyDescent="0.25">
      <c r="A1517" t="str">
        <f t="shared" si="321"/>
        <v>Randolph Tan</v>
      </c>
      <c r="C1517">
        <v>0.39800000000000002</v>
      </c>
      <c r="D1517" t="s">
        <v>123</v>
      </c>
      <c r="E1517">
        <f t="shared" si="325"/>
        <v>4</v>
      </c>
      <c r="F1517">
        <f t="shared" si="312"/>
        <v>1.5920000000000001</v>
      </c>
    </row>
    <row r="1518" spans="1:6" x14ac:dyDescent="0.25">
      <c r="A1518" t="str">
        <f t="shared" si="321"/>
        <v>Randolph Tan</v>
      </c>
      <c r="E1518">
        <f t="shared" si="325"/>
        <v>4</v>
      </c>
      <c r="F1518">
        <f t="shared" si="312"/>
        <v>0</v>
      </c>
    </row>
    <row r="1519" spans="1:6" x14ac:dyDescent="0.25">
      <c r="A1519" t="str">
        <f t="shared" si="321"/>
        <v>Randolph Tan</v>
      </c>
      <c r="B1519" t="s">
        <v>395</v>
      </c>
      <c r="E1519">
        <v>3505</v>
      </c>
      <c r="F1519">
        <f t="shared" si="312"/>
        <v>0</v>
      </c>
    </row>
    <row r="1520" spans="1:6" x14ac:dyDescent="0.25">
      <c r="A1520" t="str">
        <f t="shared" si="321"/>
        <v>Randolph Tan</v>
      </c>
      <c r="E1520">
        <f t="shared" ref="E1520:E1541" si="326">E1519</f>
        <v>3505</v>
      </c>
      <c r="F1520">
        <f t="shared" si="312"/>
        <v>0</v>
      </c>
    </row>
    <row r="1521" spans="1:6" x14ac:dyDescent="0.25">
      <c r="A1521" t="str">
        <f t="shared" si="321"/>
        <v>Randolph Tan</v>
      </c>
      <c r="C1521">
        <v>5.0000000000000001E-3</v>
      </c>
      <c r="D1521" t="s">
        <v>147</v>
      </c>
      <c r="E1521">
        <f t="shared" si="326"/>
        <v>3505</v>
      </c>
      <c r="F1521">
        <f t="shared" si="312"/>
        <v>17.525000000000002</v>
      </c>
    </row>
    <row r="1522" spans="1:6" x14ac:dyDescent="0.25">
      <c r="A1522" t="str">
        <f t="shared" si="321"/>
        <v>Randolph Tan</v>
      </c>
      <c r="C1522">
        <v>0</v>
      </c>
      <c r="D1522" t="s">
        <v>12</v>
      </c>
      <c r="E1522">
        <f t="shared" si="326"/>
        <v>3505</v>
      </c>
      <c r="F1522">
        <f t="shared" si="312"/>
        <v>0</v>
      </c>
    </row>
    <row r="1523" spans="1:6" x14ac:dyDescent="0.25">
      <c r="A1523" t="str">
        <f t="shared" si="321"/>
        <v>Randolph Tan</v>
      </c>
      <c r="C1523">
        <v>4.2999999999999997E-2</v>
      </c>
      <c r="D1523" t="s">
        <v>104</v>
      </c>
      <c r="E1523">
        <f t="shared" si="326"/>
        <v>3505</v>
      </c>
      <c r="F1523">
        <f t="shared" si="312"/>
        <v>150.71499999999997</v>
      </c>
    </row>
    <row r="1524" spans="1:6" x14ac:dyDescent="0.25">
      <c r="A1524" t="str">
        <f t="shared" si="321"/>
        <v>Randolph Tan</v>
      </c>
      <c r="C1524">
        <v>1.6E-2</v>
      </c>
      <c r="D1524" t="s">
        <v>148</v>
      </c>
      <c r="E1524">
        <f t="shared" si="326"/>
        <v>3505</v>
      </c>
      <c r="F1524">
        <f t="shared" si="312"/>
        <v>56.08</v>
      </c>
    </row>
    <row r="1525" spans="1:6" x14ac:dyDescent="0.25">
      <c r="A1525" t="str">
        <f t="shared" si="321"/>
        <v>Randolph Tan</v>
      </c>
      <c r="C1525">
        <v>3.2000000000000001E-2</v>
      </c>
      <c r="D1525" t="s">
        <v>149</v>
      </c>
      <c r="E1525">
        <f t="shared" si="326"/>
        <v>3505</v>
      </c>
      <c r="F1525">
        <f t="shared" si="312"/>
        <v>112.16</v>
      </c>
    </row>
    <row r="1526" spans="1:6" x14ac:dyDescent="0.25">
      <c r="A1526" t="str">
        <f t="shared" si="321"/>
        <v>Randolph Tan</v>
      </c>
      <c r="C1526">
        <v>0.121</v>
      </c>
      <c r="D1526" t="s">
        <v>150</v>
      </c>
      <c r="E1526">
        <f t="shared" si="326"/>
        <v>3505</v>
      </c>
      <c r="F1526">
        <f t="shared" si="312"/>
        <v>424.10499999999996</v>
      </c>
    </row>
    <row r="1527" spans="1:6" x14ac:dyDescent="0.25">
      <c r="A1527" t="str">
        <f t="shared" si="321"/>
        <v>Randolph Tan</v>
      </c>
      <c r="C1527">
        <v>1.7999999999999999E-2</v>
      </c>
      <c r="D1527" t="s">
        <v>123</v>
      </c>
      <c r="E1527">
        <f t="shared" si="326"/>
        <v>3505</v>
      </c>
      <c r="F1527">
        <f t="shared" si="312"/>
        <v>63.089999999999996</v>
      </c>
    </row>
    <row r="1528" spans="1:6" x14ac:dyDescent="0.25">
      <c r="A1528" t="str">
        <f t="shared" si="321"/>
        <v>Randolph Tan</v>
      </c>
      <c r="C1528">
        <v>2E-3</v>
      </c>
      <c r="D1528" t="s">
        <v>151</v>
      </c>
      <c r="E1528">
        <f t="shared" si="326"/>
        <v>3505</v>
      </c>
      <c r="F1528">
        <f t="shared" si="312"/>
        <v>7.01</v>
      </c>
    </row>
    <row r="1529" spans="1:6" x14ac:dyDescent="0.25">
      <c r="A1529" t="str">
        <f t="shared" si="321"/>
        <v>Randolph Tan</v>
      </c>
      <c r="C1529">
        <v>0.28799999999999998</v>
      </c>
      <c r="D1529" t="s">
        <v>124</v>
      </c>
      <c r="E1529">
        <f t="shared" si="326"/>
        <v>3505</v>
      </c>
      <c r="F1529">
        <f t="shared" si="312"/>
        <v>1009.4399999999999</v>
      </c>
    </row>
    <row r="1530" spans="1:6" x14ac:dyDescent="0.25">
      <c r="A1530" t="str">
        <f t="shared" si="321"/>
        <v>Randolph Tan</v>
      </c>
      <c r="C1530">
        <v>0.28199999999999997</v>
      </c>
      <c r="D1530" t="s">
        <v>120</v>
      </c>
      <c r="E1530">
        <f t="shared" si="326"/>
        <v>3505</v>
      </c>
      <c r="F1530">
        <f t="shared" si="312"/>
        <v>988.40999999999985</v>
      </c>
    </row>
    <row r="1531" spans="1:6" x14ac:dyDescent="0.25">
      <c r="A1531" t="str">
        <f t="shared" ref="A1531:A1562" si="327">A1530</f>
        <v>Randolph Tan</v>
      </c>
      <c r="C1531">
        <v>8.9999999999999993E-3</v>
      </c>
      <c r="D1531" t="s">
        <v>152</v>
      </c>
      <c r="E1531">
        <f t="shared" si="326"/>
        <v>3505</v>
      </c>
      <c r="F1531">
        <f t="shared" si="312"/>
        <v>31.544999999999998</v>
      </c>
    </row>
    <row r="1532" spans="1:6" x14ac:dyDescent="0.25">
      <c r="A1532" t="str">
        <f t="shared" si="327"/>
        <v>Randolph Tan</v>
      </c>
      <c r="C1532">
        <v>0.06</v>
      </c>
      <c r="D1532" t="s">
        <v>153</v>
      </c>
      <c r="E1532">
        <f t="shared" si="326"/>
        <v>3505</v>
      </c>
      <c r="F1532">
        <f t="shared" si="312"/>
        <v>210.29999999999998</v>
      </c>
    </row>
    <row r="1533" spans="1:6" x14ac:dyDescent="0.25">
      <c r="A1533" t="str">
        <f t="shared" si="327"/>
        <v>Randolph Tan</v>
      </c>
      <c r="C1533">
        <v>6.0000000000000001E-3</v>
      </c>
      <c r="D1533" t="s">
        <v>17</v>
      </c>
      <c r="E1533">
        <f t="shared" si="326"/>
        <v>3505</v>
      </c>
      <c r="F1533">
        <f t="shared" si="312"/>
        <v>21.03</v>
      </c>
    </row>
    <row r="1534" spans="1:6" x14ac:dyDescent="0.25">
      <c r="A1534" t="str">
        <f t="shared" si="327"/>
        <v>Randolph Tan</v>
      </c>
      <c r="C1534">
        <v>2.5000000000000001E-2</v>
      </c>
      <c r="D1534" t="s">
        <v>10</v>
      </c>
      <c r="E1534">
        <f t="shared" si="326"/>
        <v>3505</v>
      </c>
      <c r="F1534">
        <f t="shared" si="312"/>
        <v>87.625</v>
      </c>
    </row>
    <row r="1535" spans="1:6" x14ac:dyDescent="0.25">
      <c r="A1535" t="str">
        <f t="shared" si="327"/>
        <v>Randolph Tan</v>
      </c>
      <c r="C1535">
        <v>3.0000000000000001E-3</v>
      </c>
      <c r="D1535" t="s">
        <v>125</v>
      </c>
      <c r="E1535">
        <f t="shared" si="326"/>
        <v>3505</v>
      </c>
      <c r="F1535">
        <f t="shared" si="312"/>
        <v>10.515000000000001</v>
      </c>
    </row>
    <row r="1536" spans="1:6" x14ac:dyDescent="0.25">
      <c r="A1536" t="str">
        <f t="shared" si="327"/>
        <v>Randolph Tan</v>
      </c>
      <c r="C1536">
        <v>6.2E-2</v>
      </c>
      <c r="D1536" t="s">
        <v>126</v>
      </c>
      <c r="E1536">
        <f t="shared" si="326"/>
        <v>3505</v>
      </c>
      <c r="F1536">
        <f t="shared" si="312"/>
        <v>217.31</v>
      </c>
    </row>
    <row r="1537" spans="1:6" x14ac:dyDescent="0.25">
      <c r="A1537" t="str">
        <f t="shared" si="327"/>
        <v>Randolph Tan</v>
      </c>
      <c r="C1537">
        <v>2E-3</v>
      </c>
      <c r="D1537" t="s">
        <v>18</v>
      </c>
      <c r="E1537">
        <f t="shared" si="326"/>
        <v>3505</v>
      </c>
      <c r="F1537">
        <f t="shared" si="312"/>
        <v>7.01</v>
      </c>
    </row>
    <row r="1538" spans="1:6" x14ac:dyDescent="0.25">
      <c r="A1538" t="str">
        <f t="shared" si="327"/>
        <v>Randolph Tan</v>
      </c>
      <c r="C1538">
        <v>7.0000000000000001E-3</v>
      </c>
      <c r="D1538" t="s">
        <v>19</v>
      </c>
      <c r="E1538">
        <f t="shared" si="326"/>
        <v>3505</v>
      </c>
      <c r="F1538">
        <f t="shared" si="312"/>
        <v>24.535</v>
      </c>
    </row>
    <row r="1539" spans="1:6" x14ac:dyDescent="0.25">
      <c r="A1539" t="str">
        <f t="shared" si="327"/>
        <v>Randolph Tan</v>
      </c>
      <c r="C1539">
        <v>8.9999999999999993E-3</v>
      </c>
      <c r="D1539" t="s">
        <v>21</v>
      </c>
      <c r="E1539">
        <f t="shared" si="326"/>
        <v>3505</v>
      </c>
      <c r="F1539">
        <f t="shared" ref="F1539:F1602" si="328">E1539*C1539</f>
        <v>31.544999999999998</v>
      </c>
    </row>
    <row r="1540" spans="1:6" x14ac:dyDescent="0.25">
      <c r="A1540" t="str">
        <f t="shared" si="327"/>
        <v>Randolph Tan</v>
      </c>
      <c r="C1540">
        <v>1E-3</v>
      </c>
      <c r="D1540" t="s">
        <v>25</v>
      </c>
      <c r="E1540">
        <f t="shared" si="326"/>
        <v>3505</v>
      </c>
      <c r="F1540">
        <f t="shared" si="328"/>
        <v>3.5049999999999999</v>
      </c>
    </row>
    <row r="1541" spans="1:6" x14ac:dyDescent="0.25">
      <c r="A1541" t="str">
        <f t="shared" si="327"/>
        <v>Randolph Tan</v>
      </c>
      <c r="E1541">
        <f t="shared" si="326"/>
        <v>3505</v>
      </c>
      <c r="F1541">
        <f t="shared" si="328"/>
        <v>0</v>
      </c>
    </row>
    <row r="1542" spans="1:6" x14ac:dyDescent="0.25">
      <c r="A1542" t="str">
        <f t="shared" si="327"/>
        <v>Randolph Tan</v>
      </c>
      <c r="B1542" t="s">
        <v>396</v>
      </c>
      <c r="E1542">
        <v>3505</v>
      </c>
      <c r="F1542">
        <f t="shared" si="328"/>
        <v>0</v>
      </c>
    </row>
    <row r="1543" spans="1:6" x14ac:dyDescent="0.25">
      <c r="A1543" t="str">
        <f t="shared" si="327"/>
        <v>Randolph Tan</v>
      </c>
      <c r="E1543">
        <f t="shared" ref="E1543:E1564" si="329">E1542</f>
        <v>3505</v>
      </c>
      <c r="F1543">
        <f t="shared" si="328"/>
        <v>0</v>
      </c>
    </row>
    <row r="1544" spans="1:6" x14ac:dyDescent="0.25">
      <c r="A1544" t="str">
        <f t="shared" si="327"/>
        <v>Randolph Tan</v>
      </c>
      <c r="C1544">
        <v>5.0000000000000001E-3</v>
      </c>
      <c r="D1544" t="s">
        <v>147</v>
      </c>
      <c r="E1544">
        <f t="shared" si="329"/>
        <v>3505</v>
      </c>
      <c r="F1544">
        <f t="shared" si="328"/>
        <v>17.525000000000002</v>
      </c>
    </row>
    <row r="1545" spans="1:6" x14ac:dyDescent="0.25">
      <c r="A1545" t="str">
        <f t="shared" si="327"/>
        <v>Randolph Tan</v>
      </c>
      <c r="C1545">
        <v>0</v>
      </c>
      <c r="D1545" t="s">
        <v>12</v>
      </c>
      <c r="E1545">
        <f t="shared" si="329"/>
        <v>3505</v>
      </c>
      <c r="F1545">
        <f t="shared" si="328"/>
        <v>0</v>
      </c>
    </row>
    <row r="1546" spans="1:6" x14ac:dyDescent="0.25">
      <c r="A1546" t="str">
        <f t="shared" si="327"/>
        <v>Randolph Tan</v>
      </c>
      <c r="C1546">
        <v>4.2999999999999997E-2</v>
      </c>
      <c r="D1546" t="s">
        <v>104</v>
      </c>
      <c r="E1546">
        <f t="shared" si="329"/>
        <v>3505</v>
      </c>
      <c r="F1546">
        <f t="shared" si="328"/>
        <v>150.71499999999997</v>
      </c>
    </row>
    <row r="1547" spans="1:6" x14ac:dyDescent="0.25">
      <c r="A1547" t="str">
        <f t="shared" si="327"/>
        <v>Randolph Tan</v>
      </c>
      <c r="C1547">
        <v>1.6E-2</v>
      </c>
      <c r="D1547" t="s">
        <v>148</v>
      </c>
      <c r="E1547">
        <f t="shared" si="329"/>
        <v>3505</v>
      </c>
      <c r="F1547">
        <f t="shared" si="328"/>
        <v>56.08</v>
      </c>
    </row>
    <row r="1548" spans="1:6" x14ac:dyDescent="0.25">
      <c r="A1548" t="str">
        <f t="shared" si="327"/>
        <v>Randolph Tan</v>
      </c>
      <c r="C1548">
        <v>3.2000000000000001E-2</v>
      </c>
      <c r="D1548" t="s">
        <v>149</v>
      </c>
      <c r="E1548">
        <f t="shared" si="329"/>
        <v>3505</v>
      </c>
      <c r="F1548">
        <f t="shared" si="328"/>
        <v>112.16</v>
      </c>
    </row>
    <row r="1549" spans="1:6" x14ac:dyDescent="0.25">
      <c r="A1549" t="str">
        <f t="shared" si="327"/>
        <v>Randolph Tan</v>
      </c>
      <c r="C1549">
        <v>0.121</v>
      </c>
      <c r="D1549" t="s">
        <v>150</v>
      </c>
      <c r="E1549">
        <f t="shared" si="329"/>
        <v>3505</v>
      </c>
      <c r="F1549">
        <f t="shared" si="328"/>
        <v>424.10499999999996</v>
      </c>
    </row>
    <row r="1550" spans="1:6" x14ac:dyDescent="0.25">
      <c r="A1550" t="str">
        <f t="shared" si="327"/>
        <v>Randolph Tan</v>
      </c>
      <c r="C1550">
        <v>1.7999999999999999E-2</v>
      </c>
      <c r="D1550" t="s">
        <v>123</v>
      </c>
      <c r="E1550">
        <f t="shared" si="329"/>
        <v>3505</v>
      </c>
      <c r="F1550">
        <f t="shared" si="328"/>
        <v>63.089999999999996</v>
      </c>
    </row>
    <row r="1551" spans="1:6" x14ac:dyDescent="0.25">
      <c r="A1551" t="str">
        <f t="shared" si="327"/>
        <v>Randolph Tan</v>
      </c>
      <c r="C1551">
        <v>2E-3</v>
      </c>
      <c r="D1551" t="s">
        <v>151</v>
      </c>
      <c r="E1551">
        <f t="shared" si="329"/>
        <v>3505</v>
      </c>
      <c r="F1551">
        <f t="shared" si="328"/>
        <v>7.01</v>
      </c>
    </row>
    <row r="1552" spans="1:6" x14ac:dyDescent="0.25">
      <c r="A1552" t="str">
        <f t="shared" si="327"/>
        <v>Randolph Tan</v>
      </c>
      <c r="C1552">
        <v>0.28799999999999998</v>
      </c>
      <c r="D1552" t="s">
        <v>124</v>
      </c>
      <c r="E1552">
        <f t="shared" si="329"/>
        <v>3505</v>
      </c>
      <c r="F1552">
        <f t="shared" si="328"/>
        <v>1009.4399999999999</v>
      </c>
    </row>
    <row r="1553" spans="1:6" x14ac:dyDescent="0.25">
      <c r="A1553" t="str">
        <f t="shared" si="327"/>
        <v>Randolph Tan</v>
      </c>
      <c r="C1553">
        <v>0.28199999999999997</v>
      </c>
      <c r="D1553" t="s">
        <v>120</v>
      </c>
      <c r="E1553">
        <f t="shared" si="329"/>
        <v>3505</v>
      </c>
      <c r="F1553">
        <f t="shared" si="328"/>
        <v>988.40999999999985</v>
      </c>
    </row>
    <row r="1554" spans="1:6" x14ac:dyDescent="0.25">
      <c r="A1554" t="str">
        <f t="shared" si="327"/>
        <v>Randolph Tan</v>
      </c>
      <c r="C1554">
        <v>8.9999999999999993E-3</v>
      </c>
      <c r="D1554" t="s">
        <v>152</v>
      </c>
      <c r="E1554">
        <f t="shared" si="329"/>
        <v>3505</v>
      </c>
      <c r="F1554">
        <f t="shared" si="328"/>
        <v>31.544999999999998</v>
      </c>
    </row>
    <row r="1555" spans="1:6" x14ac:dyDescent="0.25">
      <c r="A1555" t="str">
        <f t="shared" si="327"/>
        <v>Randolph Tan</v>
      </c>
      <c r="C1555">
        <v>0.06</v>
      </c>
      <c r="D1555" t="s">
        <v>153</v>
      </c>
      <c r="E1555">
        <f t="shared" si="329"/>
        <v>3505</v>
      </c>
      <c r="F1555">
        <f t="shared" si="328"/>
        <v>210.29999999999998</v>
      </c>
    </row>
    <row r="1556" spans="1:6" x14ac:dyDescent="0.25">
      <c r="A1556" t="str">
        <f t="shared" si="327"/>
        <v>Randolph Tan</v>
      </c>
      <c r="C1556">
        <v>6.0000000000000001E-3</v>
      </c>
      <c r="D1556" t="s">
        <v>17</v>
      </c>
      <c r="E1556">
        <f t="shared" si="329"/>
        <v>3505</v>
      </c>
      <c r="F1556">
        <f t="shared" si="328"/>
        <v>21.03</v>
      </c>
    </row>
    <row r="1557" spans="1:6" x14ac:dyDescent="0.25">
      <c r="A1557" t="str">
        <f t="shared" si="327"/>
        <v>Randolph Tan</v>
      </c>
      <c r="C1557">
        <v>2.5000000000000001E-2</v>
      </c>
      <c r="D1557" t="s">
        <v>10</v>
      </c>
      <c r="E1557">
        <f t="shared" si="329"/>
        <v>3505</v>
      </c>
      <c r="F1557">
        <f t="shared" si="328"/>
        <v>87.625</v>
      </c>
    </row>
    <row r="1558" spans="1:6" x14ac:dyDescent="0.25">
      <c r="A1558" t="str">
        <f t="shared" si="327"/>
        <v>Randolph Tan</v>
      </c>
      <c r="C1558">
        <v>3.0000000000000001E-3</v>
      </c>
      <c r="D1558" t="s">
        <v>125</v>
      </c>
      <c r="E1558">
        <f t="shared" si="329"/>
        <v>3505</v>
      </c>
      <c r="F1558">
        <f t="shared" si="328"/>
        <v>10.515000000000001</v>
      </c>
    </row>
    <row r="1559" spans="1:6" x14ac:dyDescent="0.25">
      <c r="A1559" t="str">
        <f t="shared" si="327"/>
        <v>Randolph Tan</v>
      </c>
      <c r="C1559">
        <v>6.2E-2</v>
      </c>
      <c r="D1559" t="s">
        <v>126</v>
      </c>
      <c r="E1559">
        <f t="shared" si="329"/>
        <v>3505</v>
      </c>
      <c r="F1559">
        <f t="shared" si="328"/>
        <v>217.31</v>
      </c>
    </row>
    <row r="1560" spans="1:6" x14ac:dyDescent="0.25">
      <c r="A1560" t="str">
        <f t="shared" si="327"/>
        <v>Randolph Tan</v>
      </c>
      <c r="C1560">
        <v>2E-3</v>
      </c>
      <c r="D1560" t="s">
        <v>18</v>
      </c>
      <c r="E1560">
        <f t="shared" si="329"/>
        <v>3505</v>
      </c>
      <c r="F1560">
        <f t="shared" si="328"/>
        <v>7.01</v>
      </c>
    </row>
    <row r="1561" spans="1:6" x14ac:dyDescent="0.25">
      <c r="A1561" t="str">
        <f t="shared" si="327"/>
        <v>Randolph Tan</v>
      </c>
      <c r="C1561">
        <v>7.0000000000000001E-3</v>
      </c>
      <c r="D1561" t="s">
        <v>19</v>
      </c>
      <c r="E1561">
        <f t="shared" si="329"/>
        <v>3505</v>
      </c>
      <c r="F1561">
        <f t="shared" si="328"/>
        <v>24.535</v>
      </c>
    </row>
    <row r="1562" spans="1:6" x14ac:dyDescent="0.25">
      <c r="A1562" t="str">
        <f t="shared" si="327"/>
        <v>Randolph Tan</v>
      </c>
      <c r="C1562">
        <v>8.9999999999999993E-3</v>
      </c>
      <c r="D1562" t="s">
        <v>21</v>
      </c>
      <c r="E1562">
        <f t="shared" si="329"/>
        <v>3505</v>
      </c>
      <c r="F1562">
        <f t="shared" si="328"/>
        <v>31.544999999999998</v>
      </c>
    </row>
    <row r="1563" spans="1:6" x14ac:dyDescent="0.25">
      <c r="A1563" t="str">
        <f t="shared" ref="A1563:A1575" si="330">A1562</f>
        <v>Randolph Tan</v>
      </c>
      <c r="C1563">
        <v>1E-3</v>
      </c>
      <c r="D1563" t="s">
        <v>25</v>
      </c>
      <c r="E1563">
        <f t="shared" si="329"/>
        <v>3505</v>
      </c>
      <c r="F1563">
        <f t="shared" si="328"/>
        <v>3.5049999999999999</v>
      </c>
    </row>
    <row r="1564" spans="1:6" x14ac:dyDescent="0.25">
      <c r="A1564" t="str">
        <f t="shared" si="330"/>
        <v>Randolph Tan</v>
      </c>
      <c r="E1564">
        <f t="shared" si="329"/>
        <v>3505</v>
      </c>
      <c r="F1564">
        <f t="shared" si="328"/>
        <v>0</v>
      </c>
    </row>
    <row r="1565" spans="1:6" x14ac:dyDescent="0.25">
      <c r="A1565" t="str">
        <f t="shared" si="330"/>
        <v>Randolph Tan</v>
      </c>
      <c r="B1565" t="s">
        <v>397</v>
      </c>
      <c r="E1565">
        <v>2</v>
      </c>
      <c r="F1565">
        <f t="shared" si="328"/>
        <v>0</v>
      </c>
    </row>
    <row r="1566" spans="1:6" x14ac:dyDescent="0.25">
      <c r="A1566" t="str">
        <f t="shared" si="330"/>
        <v>Randolph Tan</v>
      </c>
      <c r="E1566">
        <f t="shared" ref="E1566:E1567" si="331">E1565</f>
        <v>2</v>
      </c>
      <c r="F1566">
        <f t="shared" si="328"/>
        <v>0</v>
      </c>
    </row>
    <row r="1567" spans="1:6" x14ac:dyDescent="0.25">
      <c r="A1567" t="str">
        <f t="shared" si="330"/>
        <v>Randolph Tan</v>
      </c>
      <c r="E1567">
        <f t="shared" si="331"/>
        <v>2</v>
      </c>
      <c r="F1567">
        <f t="shared" si="328"/>
        <v>0</v>
      </c>
    </row>
    <row r="1568" spans="1:6" x14ac:dyDescent="0.25">
      <c r="A1568" t="str">
        <f t="shared" si="330"/>
        <v>Randolph Tan</v>
      </c>
      <c r="B1568" t="s">
        <v>398</v>
      </c>
      <c r="E1568">
        <v>24</v>
      </c>
      <c r="F1568">
        <f t="shared" si="328"/>
        <v>0</v>
      </c>
    </row>
    <row r="1569" spans="1:6" x14ac:dyDescent="0.25">
      <c r="A1569" t="str">
        <f t="shared" si="330"/>
        <v>Randolph Tan</v>
      </c>
      <c r="E1569">
        <f t="shared" ref="E1569:E1572" si="332">E1568</f>
        <v>24</v>
      </c>
      <c r="F1569">
        <f t="shared" si="328"/>
        <v>0</v>
      </c>
    </row>
    <row r="1570" spans="1:6" x14ac:dyDescent="0.25">
      <c r="A1570" t="str">
        <f t="shared" si="330"/>
        <v>Randolph Tan</v>
      </c>
      <c r="C1570">
        <v>0.58199999999999996</v>
      </c>
      <c r="D1570" t="s">
        <v>147</v>
      </c>
      <c r="E1570">
        <f t="shared" si="332"/>
        <v>24</v>
      </c>
      <c r="F1570">
        <f t="shared" si="328"/>
        <v>13.968</v>
      </c>
    </row>
    <row r="1571" spans="1:6" x14ac:dyDescent="0.25">
      <c r="A1571" t="str">
        <f t="shared" si="330"/>
        <v>Randolph Tan</v>
      </c>
      <c r="C1571">
        <v>0.14000000000000001</v>
      </c>
      <c r="D1571" t="s">
        <v>26</v>
      </c>
      <c r="E1571">
        <f t="shared" si="332"/>
        <v>24</v>
      </c>
      <c r="F1571">
        <f t="shared" si="328"/>
        <v>3.3600000000000003</v>
      </c>
    </row>
    <row r="1572" spans="1:6" x14ac:dyDescent="0.25">
      <c r="A1572" t="str">
        <f t="shared" si="330"/>
        <v>Randolph Tan</v>
      </c>
      <c r="E1572">
        <f t="shared" si="332"/>
        <v>24</v>
      </c>
      <c r="F1572">
        <f t="shared" si="328"/>
        <v>0</v>
      </c>
    </row>
    <row r="1573" spans="1:6" x14ac:dyDescent="0.25">
      <c r="A1573" t="str">
        <f t="shared" si="330"/>
        <v>Randolph Tan</v>
      </c>
      <c r="B1573" t="s">
        <v>399</v>
      </c>
      <c r="E1573">
        <v>7</v>
      </c>
      <c r="F1573">
        <f t="shared" si="328"/>
        <v>0</v>
      </c>
    </row>
    <row r="1574" spans="1:6" x14ac:dyDescent="0.25">
      <c r="A1574" t="str">
        <f t="shared" si="330"/>
        <v>Randolph Tan</v>
      </c>
      <c r="E1574">
        <f t="shared" ref="E1574:E1576" si="333">E1573</f>
        <v>7</v>
      </c>
      <c r="F1574">
        <f t="shared" si="328"/>
        <v>0</v>
      </c>
    </row>
    <row r="1575" spans="1:6" x14ac:dyDescent="0.25">
      <c r="A1575" t="str">
        <f t="shared" si="330"/>
        <v>Randolph Tan</v>
      </c>
      <c r="C1575">
        <v>1</v>
      </c>
      <c r="D1575" t="s">
        <v>10</v>
      </c>
      <c r="E1575">
        <f t="shared" si="333"/>
        <v>7</v>
      </c>
      <c r="F1575">
        <f t="shared" si="328"/>
        <v>7</v>
      </c>
    </row>
    <row r="1576" spans="1:6" x14ac:dyDescent="0.25">
      <c r="A1576" t="s">
        <v>472</v>
      </c>
      <c r="E1576">
        <f t="shared" si="333"/>
        <v>7</v>
      </c>
      <c r="F1576">
        <f t="shared" si="328"/>
        <v>0</v>
      </c>
    </row>
    <row r="1577" spans="1:6" x14ac:dyDescent="0.25">
      <c r="A1577" t="str">
        <f t="shared" ref="A1577:A1579" si="334">A1576</f>
        <v>Robie Basak</v>
      </c>
      <c r="B1577" t="s">
        <v>402</v>
      </c>
      <c r="E1577">
        <v>30</v>
      </c>
      <c r="F1577">
        <f t="shared" si="328"/>
        <v>0</v>
      </c>
    </row>
    <row r="1578" spans="1:6" x14ac:dyDescent="0.25">
      <c r="A1578" t="str">
        <f t="shared" si="334"/>
        <v>Robie Basak</v>
      </c>
      <c r="E1578">
        <f t="shared" ref="E1578:E1580" si="335">E1577</f>
        <v>30</v>
      </c>
      <c r="F1578">
        <f t="shared" si="328"/>
        <v>0</v>
      </c>
    </row>
    <row r="1579" spans="1:6" x14ac:dyDescent="0.25">
      <c r="A1579" t="str">
        <f t="shared" si="334"/>
        <v>Robie Basak</v>
      </c>
      <c r="C1579">
        <v>0.182</v>
      </c>
      <c r="D1579" t="s">
        <v>35</v>
      </c>
      <c r="E1579">
        <f t="shared" si="335"/>
        <v>30</v>
      </c>
      <c r="F1579">
        <f t="shared" si="328"/>
        <v>5.46</v>
      </c>
    </row>
    <row r="1580" spans="1:6" x14ac:dyDescent="0.25">
      <c r="A1580" t="s">
        <v>473</v>
      </c>
      <c r="E1580">
        <f t="shared" si="335"/>
        <v>30</v>
      </c>
      <c r="F1580">
        <f t="shared" si="328"/>
        <v>0</v>
      </c>
    </row>
    <row r="1581" spans="1:6" x14ac:dyDescent="0.25">
      <c r="A1581" t="str">
        <f t="shared" ref="A1581:A1583" si="336">A1580</f>
        <v>Sean Wilkinson</v>
      </c>
      <c r="B1581" t="s">
        <v>405</v>
      </c>
      <c r="E1581">
        <v>30</v>
      </c>
      <c r="F1581">
        <f t="shared" si="328"/>
        <v>0</v>
      </c>
    </row>
    <row r="1582" spans="1:6" x14ac:dyDescent="0.25">
      <c r="A1582" t="str">
        <f t="shared" si="336"/>
        <v>Sean Wilkinson</v>
      </c>
      <c r="E1582">
        <f t="shared" ref="E1582:E1584" si="337">E1581</f>
        <v>30</v>
      </c>
      <c r="F1582">
        <f t="shared" si="328"/>
        <v>0</v>
      </c>
    </row>
    <row r="1583" spans="1:6" x14ac:dyDescent="0.25">
      <c r="A1583" t="str">
        <f t="shared" si="336"/>
        <v>Sean Wilkinson</v>
      </c>
      <c r="C1583">
        <v>1</v>
      </c>
      <c r="D1583" t="s">
        <v>59</v>
      </c>
      <c r="E1583">
        <f t="shared" si="337"/>
        <v>30</v>
      </c>
      <c r="F1583">
        <f t="shared" si="328"/>
        <v>30</v>
      </c>
    </row>
    <row r="1584" spans="1:6" x14ac:dyDescent="0.25">
      <c r="A1584" t="s">
        <v>474</v>
      </c>
      <c r="E1584">
        <f t="shared" si="337"/>
        <v>30</v>
      </c>
      <c r="F1584">
        <f t="shared" si="328"/>
        <v>0</v>
      </c>
    </row>
    <row r="1585" spans="1:6" x14ac:dyDescent="0.25">
      <c r="A1585" t="str">
        <f t="shared" ref="A1585:A1616" si="338">A1584</f>
        <v>Shaun Verch</v>
      </c>
      <c r="B1585" t="s">
        <v>408</v>
      </c>
      <c r="E1585">
        <v>1024</v>
      </c>
      <c r="F1585">
        <f t="shared" si="328"/>
        <v>0</v>
      </c>
    </row>
    <row r="1586" spans="1:6" x14ac:dyDescent="0.25">
      <c r="A1586" t="str">
        <f t="shared" si="338"/>
        <v>Shaun Verch</v>
      </c>
      <c r="E1586">
        <f t="shared" ref="E1586:E1588" si="339">E1585</f>
        <v>1024</v>
      </c>
      <c r="F1586">
        <f t="shared" si="328"/>
        <v>0</v>
      </c>
    </row>
    <row r="1587" spans="1:6" x14ac:dyDescent="0.25">
      <c r="A1587" t="str">
        <f t="shared" si="338"/>
        <v>Shaun Verch</v>
      </c>
      <c r="C1587">
        <v>1</v>
      </c>
      <c r="D1587" t="s">
        <v>16</v>
      </c>
      <c r="E1587">
        <f t="shared" si="339"/>
        <v>1024</v>
      </c>
      <c r="F1587">
        <f t="shared" si="328"/>
        <v>1024</v>
      </c>
    </row>
    <row r="1588" spans="1:6" x14ac:dyDescent="0.25">
      <c r="A1588" t="str">
        <f t="shared" si="338"/>
        <v>Shaun Verch</v>
      </c>
      <c r="E1588">
        <f t="shared" si="339"/>
        <v>1024</v>
      </c>
      <c r="F1588">
        <f t="shared" si="328"/>
        <v>0</v>
      </c>
    </row>
    <row r="1589" spans="1:6" x14ac:dyDescent="0.25">
      <c r="A1589" t="str">
        <f t="shared" si="338"/>
        <v>Shaun Verch</v>
      </c>
      <c r="B1589" t="s">
        <v>409</v>
      </c>
      <c r="E1589">
        <v>9</v>
      </c>
      <c r="F1589">
        <f t="shared" si="328"/>
        <v>0</v>
      </c>
    </row>
    <row r="1590" spans="1:6" x14ac:dyDescent="0.25">
      <c r="A1590" t="str">
        <f t="shared" si="338"/>
        <v>Shaun Verch</v>
      </c>
      <c r="E1590">
        <f t="shared" ref="E1590:E1592" si="340">E1589</f>
        <v>9</v>
      </c>
      <c r="F1590">
        <f t="shared" si="328"/>
        <v>0</v>
      </c>
    </row>
    <row r="1591" spans="1:6" x14ac:dyDescent="0.25">
      <c r="A1591" t="str">
        <f t="shared" si="338"/>
        <v>Shaun Verch</v>
      </c>
      <c r="C1591">
        <v>1</v>
      </c>
      <c r="D1591" t="s">
        <v>25</v>
      </c>
      <c r="E1591">
        <f t="shared" si="340"/>
        <v>9</v>
      </c>
      <c r="F1591">
        <f t="shared" si="328"/>
        <v>9</v>
      </c>
    </row>
    <row r="1592" spans="1:6" x14ac:dyDescent="0.25">
      <c r="A1592" t="str">
        <f t="shared" si="338"/>
        <v>Shaun Verch</v>
      </c>
      <c r="E1592">
        <f t="shared" si="340"/>
        <v>9</v>
      </c>
      <c r="F1592">
        <f t="shared" si="328"/>
        <v>0</v>
      </c>
    </row>
    <row r="1593" spans="1:6" x14ac:dyDescent="0.25">
      <c r="A1593" t="str">
        <f t="shared" si="338"/>
        <v>Shaun Verch</v>
      </c>
      <c r="B1593" t="s">
        <v>410</v>
      </c>
      <c r="E1593">
        <v>109</v>
      </c>
      <c r="F1593">
        <f t="shared" si="328"/>
        <v>0</v>
      </c>
    </row>
    <row r="1594" spans="1:6" x14ac:dyDescent="0.25">
      <c r="A1594" t="str">
        <f t="shared" si="338"/>
        <v>Shaun Verch</v>
      </c>
      <c r="E1594">
        <f t="shared" ref="E1594:E1600" si="341">E1593</f>
        <v>109</v>
      </c>
      <c r="F1594">
        <f t="shared" si="328"/>
        <v>0</v>
      </c>
    </row>
    <row r="1595" spans="1:6" x14ac:dyDescent="0.25">
      <c r="A1595" t="str">
        <f t="shared" si="338"/>
        <v>Shaun Verch</v>
      </c>
      <c r="C1595">
        <v>0.36899999999999999</v>
      </c>
      <c r="D1595" t="s">
        <v>21</v>
      </c>
      <c r="E1595">
        <f t="shared" si="341"/>
        <v>109</v>
      </c>
      <c r="F1595">
        <f t="shared" si="328"/>
        <v>40.220999999999997</v>
      </c>
    </row>
    <row r="1596" spans="1:6" x14ac:dyDescent="0.25">
      <c r="A1596" t="str">
        <f t="shared" si="338"/>
        <v>Shaun Verch</v>
      </c>
      <c r="C1596">
        <v>0.28699999999999998</v>
      </c>
      <c r="D1596" t="s">
        <v>57</v>
      </c>
      <c r="E1596">
        <f t="shared" si="341"/>
        <v>109</v>
      </c>
      <c r="F1596">
        <f t="shared" si="328"/>
        <v>31.282999999999998</v>
      </c>
    </row>
    <row r="1597" spans="1:6" x14ac:dyDescent="0.25">
      <c r="A1597" t="str">
        <f t="shared" si="338"/>
        <v>Shaun Verch</v>
      </c>
      <c r="C1597">
        <v>8.5999999999999993E-2</v>
      </c>
      <c r="D1597" t="s">
        <v>58</v>
      </c>
      <c r="E1597">
        <f t="shared" si="341"/>
        <v>109</v>
      </c>
      <c r="F1597">
        <f t="shared" si="328"/>
        <v>9.3739999999999988</v>
      </c>
    </row>
    <row r="1598" spans="1:6" x14ac:dyDescent="0.25">
      <c r="A1598" t="str">
        <f t="shared" si="338"/>
        <v>Shaun Verch</v>
      </c>
      <c r="C1598">
        <v>6.8000000000000005E-2</v>
      </c>
      <c r="D1598" t="s">
        <v>59</v>
      </c>
      <c r="E1598">
        <f t="shared" si="341"/>
        <v>109</v>
      </c>
      <c r="F1598">
        <f t="shared" si="328"/>
        <v>7.4120000000000008</v>
      </c>
    </row>
    <row r="1599" spans="1:6" x14ac:dyDescent="0.25">
      <c r="A1599" t="str">
        <f t="shared" si="338"/>
        <v>Shaun Verch</v>
      </c>
      <c r="C1599">
        <v>0.188</v>
      </c>
      <c r="D1599" t="s">
        <v>38</v>
      </c>
      <c r="E1599">
        <f t="shared" si="341"/>
        <v>109</v>
      </c>
      <c r="F1599">
        <f t="shared" si="328"/>
        <v>20.492000000000001</v>
      </c>
    </row>
    <row r="1600" spans="1:6" x14ac:dyDescent="0.25">
      <c r="A1600" t="str">
        <f t="shared" si="338"/>
        <v>Shaun Verch</v>
      </c>
      <c r="E1600">
        <f t="shared" si="341"/>
        <v>109</v>
      </c>
      <c r="F1600">
        <f t="shared" si="328"/>
        <v>0</v>
      </c>
    </row>
    <row r="1601" spans="1:6" x14ac:dyDescent="0.25">
      <c r="A1601" t="str">
        <f t="shared" si="338"/>
        <v>Shaun Verch</v>
      </c>
      <c r="B1601" t="s">
        <v>411</v>
      </c>
      <c r="E1601">
        <v>1435</v>
      </c>
      <c r="F1601">
        <f t="shared" si="328"/>
        <v>0</v>
      </c>
    </row>
    <row r="1602" spans="1:6" x14ac:dyDescent="0.25">
      <c r="A1602" t="str">
        <f t="shared" si="338"/>
        <v>Shaun Verch</v>
      </c>
      <c r="E1602">
        <f t="shared" ref="E1602:E1607" si="342">E1601</f>
        <v>1435</v>
      </c>
      <c r="F1602">
        <f t="shared" si="328"/>
        <v>0</v>
      </c>
    </row>
    <row r="1603" spans="1:6" x14ac:dyDescent="0.25">
      <c r="A1603" t="str">
        <f t="shared" si="338"/>
        <v>Shaun Verch</v>
      </c>
      <c r="C1603">
        <v>0.41099999999999998</v>
      </c>
      <c r="D1603" t="s">
        <v>38</v>
      </c>
      <c r="E1603">
        <f t="shared" si="342"/>
        <v>1435</v>
      </c>
      <c r="F1603">
        <f t="shared" ref="F1603:F1666" si="343">E1603*C1603</f>
        <v>589.78499999999997</v>
      </c>
    </row>
    <row r="1604" spans="1:6" x14ac:dyDescent="0.25">
      <c r="A1604" t="str">
        <f t="shared" si="338"/>
        <v>Shaun Verch</v>
      </c>
      <c r="C1604">
        <v>3.0000000000000001E-3</v>
      </c>
      <c r="D1604" t="s">
        <v>26</v>
      </c>
      <c r="E1604">
        <f t="shared" si="342"/>
        <v>1435</v>
      </c>
      <c r="F1604">
        <f t="shared" si="343"/>
        <v>4.3049999999999997</v>
      </c>
    </row>
    <row r="1605" spans="1:6" x14ac:dyDescent="0.25">
      <c r="A1605" t="str">
        <f t="shared" si="338"/>
        <v>Shaun Verch</v>
      </c>
      <c r="C1605">
        <v>0.57499999999999996</v>
      </c>
      <c r="D1605" t="s">
        <v>377</v>
      </c>
      <c r="E1605">
        <f t="shared" si="342"/>
        <v>1435</v>
      </c>
      <c r="F1605">
        <f t="shared" si="343"/>
        <v>825.12499999999989</v>
      </c>
    </row>
    <row r="1606" spans="1:6" x14ac:dyDescent="0.25">
      <c r="A1606" t="str">
        <f t="shared" si="338"/>
        <v>Shaun Verch</v>
      </c>
      <c r="C1606">
        <v>8.9999999999999993E-3</v>
      </c>
      <c r="D1606" t="s">
        <v>88</v>
      </c>
      <c r="E1606">
        <f t="shared" si="342"/>
        <v>1435</v>
      </c>
      <c r="F1606">
        <f t="shared" si="343"/>
        <v>12.914999999999999</v>
      </c>
    </row>
    <row r="1607" spans="1:6" x14ac:dyDescent="0.25">
      <c r="A1607" t="str">
        <f t="shared" si="338"/>
        <v>Shaun Verch</v>
      </c>
      <c r="E1607">
        <f t="shared" si="342"/>
        <v>1435</v>
      </c>
      <c r="F1607">
        <f t="shared" si="343"/>
        <v>0</v>
      </c>
    </row>
    <row r="1608" spans="1:6" x14ac:dyDescent="0.25">
      <c r="A1608" t="str">
        <f t="shared" si="338"/>
        <v>Shaun Verch</v>
      </c>
      <c r="B1608" t="s">
        <v>412</v>
      </c>
      <c r="E1608">
        <v>53</v>
      </c>
      <c r="F1608">
        <f t="shared" si="343"/>
        <v>0</v>
      </c>
    </row>
    <row r="1609" spans="1:6" x14ac:dyDescent="0.25">
      <c r="A1609" t="str">
        <f t="shared" si="338"/>
        <v>Shaun Verch</v>
      </c>
      <c r="E1609">
        <f t="shared" ref="E1609:E1614" si="344">E1608</f>
        <v>53</v>
      </c>
      <c r="F1609">
        <f t="shared" si="343"/>
        <v>0</v>
      </c>
    </row>
    <row r="1610" spans="1:6" x14ac:dyDescent="0.25">
      <c r="A1610" t="str">
        <f t="shared" si="338"/>
        <v>Shaun Verch</v>
      </c>
      <c r="C1610">
        <v>0.44600000000000001</v>
      </c>
      <c r="D1610" t="s">
        <v>57</v>
      </c>
      <c r="E1610">
        <f t="shared" si="344"/>
        <v>53</v>
      </c>
      <c r="F1610">
        <f t="shared" si="343"/>
        <v>23.638000000000002</v>
      </c>
    </row>
    <row r="1611" spans="1:6" x14ac:dyDescent="0.25">
      <c r="A1611" t="str">
        <f t="shared" si="338"/>
        <v>Shaun Verch</v>
      </c>
      <c r="C1611">
        <v>0.13100000000000001</v>
      </c>
      <c r="D1611" t="s">
        <v>58</v>
      </c>
      <c r="E1611">
        <f t="shared" si="344"/>
        <v>53</v>
      </c>
      <c r="F1611">
        <f t="shared" si="343"/>
        <v>6.9430000000000005</v>
      </c>
    </row>
    <row r="1612" spans="1:6" x14ac:dyDescent="0.25">
      <c r="A1612" t="str">
        <f t="shared" si="338"/>
        <v>Shaun Verch</v>
      </c>
      <c r="C1612">
        <v>0.108</v>
      </c>
      <c r="D1612" t="s">
        <v>59</v>
      </c>
      <c r="E1612">
        <f t="shared" si="344"/>
        <v>53</v>
      </c>
      <c r="F1612">
        <f t="shared" si="343"/>
        <v>5.7240000000000002</v>
      </c>
    </row>
    <row r="1613" spans="1:6" x14ac:dyDescent="0.25">
      <c r="A1613" t="str">
        <f t="shared" si="338"/>
        <v>Shaun Verch</v>
      </c>
      <c r="C1613">
        <v>0.313</v>
      </c>
      <c r="D1613" t="s">
        <v>38</v>
      </c>
      <c r="E1613">
        <f t="shared" si="344"/>
        <v>53</v>
      </c>
      <c r="F1613">
        <f t="shared" si="343"/>
        <v>16.588999999999999</v>
      </c>
    </row>
    <row r="1614" spans="1:6" x14ac:dyDescent="0.25">
      <c r="A1614" t="str">
        <f t="shared" si="338"/>
        <v>Shaun Verch</v>
      </c>
      <c r="E1614">
        <f t="shared" si="344"/>
        <v>53</v>
      </c>
      <c r="F1614">
        <f t="shared" si="343"/>
        <v>0</v>
      </c>
    </row>
    <row r="1615" spans="1:6" x14ac:dyDescent="0.25">
      <c r="A1615" t="str">
        <f t="shared" si="338"/>
        <v>Shaun Verch</v>
      </c>
      <c r="B1615" t="s">
        <v>413</v>
      </c>
      <c r="E1615">
        <v>53</v>
      </c>
      <c r="F1615">
        <f t="shared" si="343"/>
        <v>0</v>
      </c>
    </row>
    <row r="1616" spans="1:6" x14ac:dyDescent="0.25">
      <c r="A1616" t="str">
        <f t="shared" si="338"/>
        <v>Shaun Verch</v>
      </c>
      <c r="E1616">
        <f t="shared" ref="E1616:E1621" si="345">E1615</f>
        <v>53</v>
      </c>
      <c r="F1616">
        <f t="shared" si="343"/>
        <v>0</v>
      </c>
    </row>
    <row r="1617" spans="1:6" x14ac:dyDescent="0.25">
      <c r="A1617" t="str">
        <f t="shared" ref="A1617:A1648" si="346">A1616</f>
        <v>Shaun Verch</v>
      </c>
      <c r="C1617">
        <v>0.44600000000000001</v>
      </c>
      <c r="D1617" t="s">
        <v>57</v>
      </c>
      <c r="E1617">
        <f t="shared" si="345"/>
        <v>53</v>
      </c>
      <c r="F1617">
        <f t="shared" si="343"/>
        <v>23.638000000000002</v>
      </c>
    </row>
    <row r="1618" spans="1:6" x14ac:dyDescent="0.25">
      <c r="A1618" t="str">
        <f t="shared" si="346"/>
        <v>Shaun Verch</v>
      </c>
      <c r="C1618">
        <v>0.13100000000000001</v>
      </c>
      <c r="D1618" t="s">
        <v>58</v>
      </c>
      <c r="E1618">
        <f t="shared" si="345"/>
        <v>53</v>
      </c>
      <c r="F1618">
        <f t="shared" si="343"/>
        <v>6.9430000000000005</v>
      </c>
    </row>
    <row r="1619" spans="1:6" x14ac:dyDescent="0.25">
      <c r="A1619" t="str">
        <f t="shared" si="346"/>
        <v>Shaun Verch</v>
      </c>
      <c r="C1619">
        <v>0.108</v>
      </c>
      <c r="D1619" t="s">
        <v>59</v>
      </c>
      <c r="E1619">
        <f t="shared" si="345"/>
        <v>53</v>
      </c>
      <c r="F1619">
        <f t="shared" si="343"/>
        <v>5.7240000000000002</v>
      </c>
    </row>
    <row r="1620" spans="1:6" x14ac:dyDescent="0.25">
      <c r="A1620" t="str">
        <f t="shared" si="346"/>
        <v>Shaun Verch</v>
      </c>
      <c r="C1620">
        <v>0.313</v>
      </c>
      <c r="D1620" t="s">
        <v>38</v>
      </c>
      <c r="E1620">
        <f t="shared" si="345"/>
        <v>53</v>
      </c>
      <c r="F1620">
        <f t="shared" si="343"/>
        <v>16.588999999999999</v>
      </c>
    </row>
    <row r="1621" spans="1:6" x14ac:dyDescent="0.25">
      <c r="A1621" t="str">
        <f t="shared" si="346"/>
        <v>Shaun Verch</v>
      </c>
      <c r="E1621">
        <f t="shared" si="345"/>
        <v>53</v>
      </c>
      <c r="F1621">
        <f t="shared" si="343"/>
        <v>0</v>
      </c>
    </row>
    <row r="1622" spans="1:6" x14ac:dyDescent="0.25">
      <c r="A1622" t="str">
        <f t="shared" si="346"/>
        <v>Shaun Verch</v>
      </c>
      <c r="B1622" t="s">
        <v>414</v>
      </c>
      <c r="E1622">
        <v>1426</v>
      </c>
      <c r="F1622">
        <f t="shared" si="343"/>
        <v>0</v>
      </c>
    </row>
    <row r="1623" spans="1:6" x14ac:dyDescent="0.25">
      <c r="A1623" t="str">
        <f t="shared" si="346"/>
        <v>Shaun Verch</v>
      </c>
      <c r="E1623">
        <f t="shared" ref="E1623:E1628" si="347">E1622</f>
        <v>1426</v>
      </c>
      <c r="F1623">
        <f t="shared" si="343"/>
        <v>0</v>
      </c>
    </row>
    <row r="1624" spans="1:6" x14ac:dyDescent="0.25">
      <c r="A1624" t="str">
        <f t="shared" si="346"/>
        <v>Shaun Verch</v>
      </c>
      <c r="C1624">
        <v>0.39300000000000002</v>
      </c>
      <c r="D1624" t="s">
        <v>38</v>
      </c>
      <c r="E1624">
        <f t="shared" si="347"/>
        <v>1426</v>
      </c>
      <c r="F1624">
        <f t="shared" si="343"/>
        <v>560.41800000000001</v>
      </c>
    </row>
    <row r="1625" spans="1:6" x14ac:dyDescent="0.25">
      <c r="A1625" t="str">
        <f t="shared" si="346"/>
        <v>Shaun Verch</v>
      </c>
      <c r="C1625">
        <v>4.0000000000000001E-3</v>
      </c>
      <c r="D1625" t="s">
        <v>26</v>
      </c>
      <c r="E1625">
        <f t="shared" si="347"/>
        <v>1426</v>
      </c>
      <c r="F1625">
        <f t="shared" si="343"/>
        <v>5.7039999999999997</v>
      </c>
    </row>
    <row r="1626" spans="1:6" x14ac:dyDescent="0.25">
      <c r="A1626" t="str">
        <f t="shared" si="346"/>
        <v>Shaun Verch</v>
      </c>
      <c r="C1626">
        <v>0.59199999999999997</v>
      </c>
      <c r="D1626" t="s">
        <v>377</v>
      </c>
      <c r="E1626">
        <f t="shared" si="347"/>
        <v>1426</v>
      </c>
      <c r="F1626">
        <f t="shared" si="343"/>
        <v>844.19200000000001</v>
      </c>
    </row>
    <row r="1627" spans="1:6" x14ac:dyDescent="0.25">
      <c r="A1627" t="str">
        <f t="shared" si="346"/>
        <v>Shaun Verch</v>
      </c>
      <c r="C1627">
        <v>8.9999999999999993E-3</v>
      </c>
      <c r="D1627" t="s">
        <v>88</v>
      </c>
      <c r="E1627">
        <f t="shared" si="347"/>
        <v>1426</v>
      </c>
      <c r="F1627">
        <f t="shared" si="343"/>
        <v>12.834</v>
      </c>
    </row>
    <row r="1628" spans="1:6" x14ac:dyDescent="0.25">
      <c r="A1628" t="str">
        <f t="shared" si="346"/>
        <v>Shaun Verch</v>
      </c>
      <c r="E1628">
        <f t="shared" si="347"/>
        <v>1426</v>
      </c>
      <c r="F1628">
        <f t="shared" si="343"/>
        <v>0</v>
      </c>
    </row>
    <row r="1629" spans="1:6" x14ac:dyDescent="0.25">
      <c r="A1629" t="str">
        <f t="shared" si="346"/>
        <v>Shaun Verch</v>
      </c>
      <c r="B1629" t="s">
        <v>415</v>
      </c>
      <c r="E1629">
        <v>52</v>
      </c>
      <c r="F1629">
        <f t="shared" si="343"/>
        <v>0</v>
      </c>
    </row>
    <row r="1630" spans="1:6" x14ac:dyDescent="0.25">
      <c r="A1630" t="str">
        <f t="shared" si="346"/>
        <v>Shaun Verch</v>
      </c>
      <c r="E1630">
        <f t="shared" ref="E1630:E1635" si="348">E1629</f>
        <v>52</v>
      </c>
      <c r="F1630">
        <f t="shared" si="343"/>
        <v>0</v>
      </c>
    </row>
    <row r="1631" spans="1:6" x14ac:dyDescent="0.25">
      <c r="A1631" t="str">
        <f t="shared" si="346"/>
        <v>Shaun Verch</v>
      </c>
      <c r="C1631">
        <v>0.45400000000000001</v>
      </c>
      <c r="D1631" t="s">
        <v>57</v>
      </c>
      <c r="E1631">
        <f t="shared" si="348"/>
        <v>52</v>
      </c>
      <c r="F1631">
        <f t="shared" si="343"/>
        <v>23.608000000000001</v>
      </c>
    </row>
    <row r="1632" spans="1:6" x14ac:dyDescent="0.25">
      <c r="A1632" t="str">
        <f t="shared" si="346"/>
        <v>Shaun Verch</v>
      </c>
      <c r="C1632">
        <v>0.13300000000000001</v>
      </c>
      <c r="D1632" t="s">
        <v>58</v>
      </c>
      <c r="E1632">
        <f t="shared" si="348"/>
        <v>52</v>
      </c>
      <c r="F1632">
        <f t="shared" si="343"/>
        <v>6.9160000000000004</v>
      </c>
    </row>
    <row r="1633" spans="1:6" x14ac:dyDescent="0.25">
      <c r="A1633" t="str">
        <f t="shared" si="346"/>
        <v>Shaun Verch</v>
      </c>
      <c r="C1633">
        <v>0.11</v>
      </c>
      <c r="D1633" t="s">
        <v>59</v>
      </c>
      <c r="E1633">
        <f t="shared" si="348"/>
        <v>52</v>
      </c>
      <c r="F1633">
        <f t="shared" si="343"/>
        <v>5.72</v>
      </c>
    </row>
    <row r="1634" spans="1:6" x14ac:dyDescent="0.25">
      <c r="A1634" t="str">
        <f t="shared" si="346"/>
        <v>Shaun Verch</v>
      </c>
      <c r="C1634">
        <v>0.30099999999999999</v>
      </c>
      <c r="D1634" t="s">
        <v>38</v>
      </c>
      <c r="E1634">
        <f t="shared" si="348"/>
        <v>52</v>
      </c>
      <c r="F1634">
        <f t="shared" si="343"/>
        <v>15.651999999999999</v>
      </c>
    </row>
    <row r="1635" spans="1:6" x14ac:dyDescent="0.25">
      <c r="A1635" t="str">
        <f t="shared" si="346"/>
        <v>Shaun Verch</v>
      </c>
      <c r="E1635">
        <f t="shared" si="348"/>
        <v>52</v>
      </c>
      <c r="F1635">
        <f t="shared" si="343"/>
        <v>0</v>
      </c>
    </row>
    <row r="1636" spans="1:6" x14ac:dyDescent="0.25">
      <c r="A1636" t="str">
        <f t="shared" si="346"/>
        <v>Shaun Verch</v>
      </c>
      <c r="B1636" t="s">
        <v>416</v>
      </c>
      <c r="E1636">
        <v>75</v>
      </c>
      <c r="F1636">
        <f t="shared" si="343"/>
        <v>0</v>
      </c>
    </row>
    <row r="1637" spans="1:6" x14ac:dyDescent="0.25">
      <c r="A1637" t="str">
        <f t="shared" si="346"/>
        <v>Shaun Verch</v>
      </c>
      <c r="E1637">
        <f t="shared" ref="E1637:E1641" si="349">E1636</f>
        <v>75</v>
      </c>
      <c r="F1637">
        <f t="shared" si="343"/>
        <v>0</v>
      </c>
    </row>
    <row r="1638" spans="1:6" x14ac:dyDescent="0.25">
      <c r="A1638" t="str">
        <f t="shared" si="346"/>
        <v>Shaun Verch</v>
      </c>
      <c r="C1638">
        <v>3.5000000000000003E-2</v>
      </c>
      <c r="D1638" t="s">
        <v>417</v>
      </c>
      <c r="E1638">
        <f t="shared" si="349"/>
        <v>75</v>
      </c>
      <c r="F1638">
        <f t="shared" si="343"/>
        <v>2.6250000000000004</v>
      </c>
    </row>
    <row r="1639" spans="1:6" x14ac:dyDescent="0.25">
      <c r="A1639" t="str">
        <f t="shared" si="346"/>
        <v>Shaun Verch</v>
      </c>
      <c r="C1639">
        <v>0.51</v>
      </c>
      <c r="D1639" t="s">
        <v>124</v>
      </c>
      <c r="E1639">
        <f t="shared" si="349"/>
        <v>75</v>
      </c>
      <c r="F1639">
        <f t="shared" si="343"/>
        <v>38.25</v>
      </c>
    </row>
    <row r="1640" spans="1:6" x14ac:dyDescent="0.25">
      <c r="A1640" t="str">
        <f t="shared" si="346"/>
        <v>Shaun Verch</v>
      </c>
      <c r="C1640">
        <v>0.45400000000000001</v>
      </c>
      <c r="D1640" t="s">
        <v>57</v>
      </c>
      <c r="E1640">
        <f t="shared" si="349"/>
        <v>75</v>
      </c>
      <c r="F1640">
        <f t="shared" si="343"/>
        <v>34.050000000000004</v>
      </c>
    </row>
    <row r="1641" spans="1:6" x14ac:dyDescent="0.25">
      <c r="A1641" t="str">
        <f t="shared" si="346"/>
        <v>Shaun Verch</v>
      </c>
      <c r="E1641">
        <f t="shared" si="349"/>
        <v>75</v>
      </c>
      <c r="F1641">
        <f t="shared" si="343"/>
        <v>0</v>
      </c>
    </row>
    <row r="1642" spans="1:6" x14ac:dyDescent="0.25">
      <c r="A1642" t="str">
        <f t="shared" si="346"/>
        <v>Shaun Verch</v>
      </c>
      <c r="B1642" t="s">
        <v>418</v>
      </c>
      <c r="E1642">
        <v>111</v>
      </c>
      <c r="F1642">
        <f t="shared" si="343"/>
        <v>0</v>
      </c>
    </row>
    <row r="1643" spans="1:6" x14ac:dyDescent="0.25">
      <c r="A1643" t="str">
        <f t="shared" si="346"/>
        <v>Shaun Verch</v>
      </c>
      <c r="E1643">
        <f t="shared" ref="E1643:E1647" si="350">E1642</f>
        <v>111</v>
      </c>
      <c r="F1643">
        <f t="shared" si="343"/>
        <v>0</v>
      </c>
    </row>
    <row r="1644" spans="1:6" x14ac:dyDescent="0.25">
      <c r="A1644" t="str">
        <f t="shared" si="346"/>
        <v>Shaun Verch</v>
      </c>
      <c r="C1644">
        <v>0.46100000000000002</v>
      </c>
      <c r="D1644" t="s">
        <v>149</v>
      </c>
      <c r="E1644">
        <f t="shared" si="350"/>
        <v>111</v>
      </c>
      <c r="F1644">
        <f t="shared" si="343"/>
        <v>51.170999999999999</v>
      </c>
    </row>
    <row r="1645" spans="1:6" x14ac:dyDescent="0.25">
      <c r="A1645" t="str">
        <f t="shared" si="346"/>
        <v>Shaun Verch</v>
      </c>
      <c r="C1645">
        <v>7.0000000000000001E-3</v>
      </c>
      <c r="D1645" t="s">
        <v>417</v>
      </c>
      <c r="E1645">
        <f t="shared" si="350"/>
        <v>111</v>
      </c>
      <c r="F1645">
        <f t="shared" si="343"/>
        <v>0.77700000000000002</v>
      </c>
    </row>
    <row r="1646" spans="1:6" x14ac:dyDescent="0.25">
      <c r="A1646" t="str">
        <f t="shared" si="346"/>
        <v>Shaun Verch</v>
      </c>
      <c r="C1646">
        <v>0.53</v>
      </c>
      <c r="D1646" t="s">
        <v>256</v>
      </c>
      <c r="E1646">
        <f t="shared" si="350"/>
        <v>111</v>
      </c>
      <c r="F1646">
        <f t="shared" si="343"/>
        <v>58.830000000000005</v>
      </c>
    </row>
    <row r="1647" spans="1:6" x14ac:dyDescent="0.25">
      <c r="A1647" t="str">
        <f t="shared" si="346"/>
        <v>Shaun Verch</v>
      </c>
      <c r="E1647">
        <f t="shared" si="350"/>
        <v>111</v>
      </c>
      <c r="F1647">
        <f t="shared" si="343"/>
        <v>0</v>
      </c>
    </row>
    <row r="1648" spans="1:6" x14ac:dyDescent="0.25">
      <c r="A1648" t="str">
        <f t="shared" si="346"/>
        <v>Shaun Verch</v>
      </c>
      <c r="B1648" t="s">
        <v>419</v>
      </c>
      <c r="E1648">
        <v>680</v>
      </c>
      <c r="F1648">
        <f t="shared" si="343"/>
        <v>0</v>
      </c>
    </row>
    <row r="1649" spans="1:6" x14ac:dyDescent="0.25">
      <c r="A1649" t="str">
        <f t="shared" ref="A1649:A1665" si="351">A1648</f>
        <v>Shaun Verch</v>
      </c>
      <c r="E1649">
        <f t="shared" ref="E1649:E1662" si="352">E1648</f>
        <v>680</v>
      </c>
      <c r="F1649">
        <f t="shared" si="343"/>
        <v>0</v>
      </c>
    </row>
    <row r="1650" spans="1:6" x14ac:dyDescent="0.25">
      <c r="A1650" t="str">
        <f t="shared" si="351"/>
        <v>Shaun Verch</v>
      </c>
      <c r="C1650">
        <v>2.8000000000000001E-2</v>
      </c>
      <c r="D1650" t="s">
        <v>13</v>
      </c>
      <c r="E1650">
        <f t="shared" si="352"/>
        <v>680</v>
      </c>
      <c r="F1650">
        <f t="shared" si="343"/>
        <v>19.04</v>
      </c>
    </row>
    <row r="1651" spans="1:6" x14ac:dyDescent="0.25">
      <c r="A1651" t="str">
        <f t="shared" si="351"/>
        <v>Shaun Verch</v>
      </c>
      <c r="C1651">
        <v>3.2000000000000001E-2</v>
      </c>
      <c r="D1651" t="s">
        <v>148</v>
      </c>
      <c r="E1651">
        <f t="shared" si="352"/>
        <v>680</v>
      </c>
      <c r="F1651">
        <f t="shared" si="343"/>
        <v>21.76</v>
      </c>
    </row>
    <row r="1652" spans="1:6" x14ac:dyDescent="0.25">
      <c r="A1652" t="str">
        <f t="shared" si="351"/>
        <v>Shaun Verch</v>
      </c>
      <c r="C1652">
        <v>6.3E-2</v>
      </c>
      <c r="D1652" t="s">
        <v>149</v>
      </c>
      <c r="E1652">
        <f t="shared" si="352"/>
        <v>680</v>
      </c>
      <c r="F1652">
        <f t="shared" si="343"/>
        <v>42.84</v>
      </c>
    </row>
    <row r="1653" spans="1:6" x14ac:dyDescent="0.25">
      <c r="A1653" t="str">
        <f t="shared" si="351"/>
        <v>Shaun Verch</v>
      </c>
      <c r="C1653">
        <v>1.6E-2</v>
      </c>
      <c r="D1653" t="s">
        <v>417</v>
      </c>
      <c r="E1653">
        <f t="shared" si="352"/>
        <v>680</v>
      </c>
      <c r="F1653">
        <f t="shared" si="343"/>
        <v>10.88</v>
      </c>
    </row>
    <row r="1654" spans="1:6" x14ac:dyDescent="0.25">
      <c r="A1654" t="str">
        <f t="shared" si="351"/>
        <v>Shaun Verch</v>
      </c>
      <c r="C1654">
        <v>1E-3</v>
      </c>
      <c r="D1654" t="s">
        <v>123</v>
      </c>
      <c r="E1654">
        <f t="shared" si="352"/>
        <v>680</v>
      </c>
      <c r="F1654">
        <f t="shared" si="343"/>
        <v>0.68</v>
      </c>
    </row>
    <row r="1655" spans="1:6" x14ac:dyDescent="0.25">
      <c r="A1655" t="str">
        <f t="shared" si="351"/>
        <v>Shaun Verch</v>
      </c>
      <c r="C1655">
        <v>0.14899999999999999</v>
      </c>
      <c r="D1655" t="s">
        <v>124</v>
      </c>
      <c r="E1655">
        <f t="shared" si="352"/>
        <v>680</v>
      </c>
      <c r="F1655">
        <f t="shared" si="343"/>
        <v>101.32</v>
      </c>
    </row>
    <row r="1656" spans="1:6" x14ac:dyDescent="0.25">
      <c r="A1656" t="str">
        <f t="shared" si="351"/>
        <v>Shaun Verch</v>
      </c>
      <c r="C1656">
        <v>6.0000000000000001E-3</v>
      </c>
      <c r="D1656" t="s">
        <v>120</v>
      </c>
      <c r="E1656">
        <f t="shared" si="352"/>
        <v>680</v>
      </c>
      <c r="F1656">
        <f t="shared" si="343"/>
        <v>4.08</v>
      </c>
    </row>
    <row r="1657" spans="1:6" x14ac:dyDescent="0.25">
      <c r="A1657" t="str">
        <f t="shared" si="351"/>
        <v>Shaun Verch</v>
      </c>
      <c r="C1657">
        <v>4.5999999999999999E-2</v>
      </c>
      <c r="D1657" t="s">
        <v>10</v>
      </c>
      <c r="E1657">
        <f t="shared" si="352"/>
        <v>680</v>
      </c>
      <c r="F1657">
        <f t="shared" si="343"/>
        <v>31.28</v>
      </c>
    </row>
    <row r="1658" spans="1:6" x14ac:dyDescent="0.25">
      <c r="A1658" t="str">
        <f t="shared" si="351"/>
        <v>Shaun Verch</v>
      </c>
      <c r="C1658">
        <v>0.32900000000000001</v>
      </c>
      <c r="D1658" t="s">
        <v>57</v>
      </c>
      <c r="E1658">
        <f t="shared" si="352"/>
        <v>680</v>
      </c>
      <c r="F1658">
        <f t="shared" si="343"/>
        <v>223.72</v>
      </c>
    </row>
    <row r="1659" spans="1:6" x14ac:dyDescent="0.25">
      <c r="A1659" t="str">
        <f t="shared" si="351"/>
        <v>Shaun Verch</v>
      </c>
      <c r="C1659">
        <v>3.9E-2</v>
      </c>
      <c r="D1659" t="s">
        <v>49</v>
      </c>
      <c r="E1659">
        <f t="shared" si="352"/>
        <v>680</v>
      </c>
      <c r="F1659">
        <f t="shared" si="343"/>
        <v>26.52</v>
      </c>
    </row>
    <row r="1660" spans="1:6" x14ac:dyDescent="0.25">
      <c r="A1660" t="str">
        <f t="shared" si="351"/>
        <v>Shaun Verch</v>
      </c>
      <c r="C1660">
        <v>2.8000000000000001E-2</v>
      </c>
      <c r="D1660" t="s">
        <v>40</v>
      </c>
      <c r="E1660">
        <f t="shared" si="352"/>
        <v>680</v>
      </c>
      <c r="F1660">
        <f t="shared" si="343"/>
        <v>19.04</v>
      </c>
    </row>
    <row r="1661" spans="1:6" x14ac:dyDescent="0.25">
      <c r="A1661" t="str">
        <f t="shared" si="351"/>
        <v>Shaun Verch</v>
      </c>
      <c r="C1661">
        <v>0.25700000000000001</v>
      </c>
      <c r="D1661" t="s">
        <v>256</v>
      </c>
      <c r="E1661">
        <f t="shared" si="352"/>
        <v>680</v>
      </c>
      <c r="F1661">
        <f t="shared" si="343"/>
        <v>174.76</v>
      </c>
    </row>
    <row r="1662" spans="1:6" x14ac:dyDescent="0.25">
      <c r="A1662" t="str">
        <f t="shared" si="351"/>
        <v>Shaun Verch</v>
      </c>
      <c r="E1662">
        <f t="shared" si="352"/>
        <v>680</v>
      </c>
      <c r="F1662">
        <f t="shared" si="343"/>
        <v>0</v>
      </c>
    </row>
    <row r="1663" spans="1:6" x14ac:dyDescent="0.25">
      <c r="A1663" t="str">
        <f t="shared" si="351"/>
        <v>Shaun Verch</v>
      </c>
      <c r="B1663" t="s">
        <v>420</v>
      </c>
      <c r="E1663">
        <v>25</v>
      </c>
      <c r="F1663">
        <f t="shared" si="343"/>
        <v>0</v>
      </c>
    </row>
    <row r="1664" spans="1:6" x14ac:dyDescent="0.25">
      <c r="A1664" t="str">
        <f t="shared" si="351"/>
        <v>Shaun Verch</v>
      </c>
      <c r="E1664">
        <f t="shared" ref="E1664:E1666" si="353">E1663</f>
        <v>25</v>
      </c>
      <c r="F1664">
        <f t="shared" si="343"/>
        <v>0</v>
      </c>
    </row>
    <row r="1665" spans="1:6" x14ac:dyDescent="0.25">
      <c r="A1665" t="str">
        <f t="shared" si="351"/>
        <v>Shaun Verch</v>
      </c>
      <c r="C1665">
        <v>1</v>
      </c>
      <c r="D1665" t="s">
        <v>256</v>
      </c>
      <c r="E1665">
        <f t="shared" si="353"/>
        <v>25</v>
      </c>
      <c r="F1665">
        <f t="shared" si="343"/>
        <v>25</v>
      </c>
    </row>
    <row r="1666" spans="1:6" x14ac:dyDescent="0.25">
      <c r="A1666" t="s">
        <v>475</v>
      </c>
      <c r="E1666">
        <f t="shared" si="353"/>
        <v>25</v>
      </c>
      <c r="F1666">
        <f t="shared" si="343"/>
        <v>0</v>
      </c>
    </row>
    <row r="1667" spans="1:6" x14ac:dyDescent="0.25">
      <c r="A1667" t="str">
        <f t="shared" ref="A1667:A1690" si="354">A1666</f>
        <v>Siyuan Zhou</v>
      </c>
      <c r="B1667" t="s">
        <v>423</v>
      </c>
      <c r="E1667">
        <v>4</v>
      </c>
      <c r="F1667">
        <f t="shared" ref="F1667:F1722" si="355">E1667*C1667</f>
        <v>0</v>
      </c>
    </row>
    <row r="1668" spans="1:6" x14ac:dyDescent="0.25">
      <c r="A1668" t="str">
        <f t="shared" si="354"/>
        <v>Siyuan Zhou</v>
      </c>
      <c r="E1668">
        <f t="shared" ref="E1668:E1670" si="356">E1667</f>
        <v>4</v>
      </c>
      <c r="F1668">
        <f t="shared" si="355"/>
        <v>0</v>
      </c>
    </row>
    <row r="1669" spans="1:6" x14ac:dyDescent="0.25">
      <c r="A1669" t="str">
        <f t="shared" si="354"/>
        <v>Siyuan Zhou</v>
      </c>
      <c r="C1669">
        <v>1</v>
      </c>
      <c r="D1669" t="s">
        <v>49</v>
      </c>
      <c r="E1669">
        <f t="shared" si="356"/>
        <v>4</v>
      </c>
      <c r="F1669">
        <f t="shared" si="355"/>
        <v>4</v>
      </c>
    </row>
    <row r="1670" spans="1:6" x14ac:dyDescent="0.25">
      <c r="A1670" t="str">
        <f t="shared" si="354"/>
        <v>Siyuan Zhou</v>
      </c>
      <c r="E1670">
        <f t="shared" si="356"/>
        <v>4</v>
      </c>
      <c r="F1670">
        <f t="shared" si="355"/>
        <v>0</v>
      </c>
    </row>
    <row r="1671" spans="1:6" x14ac:dyDescent="0.25">
      <c r="A1671" t="str">
        <f t="shared" si="354"/>
        <v>Siyuan Zhou</v>
      </c>
      <c r="B1671" t="s">
        <v>424</v>
      </c>
      <c r="E1671">
        <v>10</v>
      </c>
      <c r="F1671">
        <f t="shared" si="355"/>
        <v>0</v>
      </c>
    </row>
    <row r="1672" spans="1:6" x14ac:dyDescent="0.25">
      <c r="A1672" t="str">
        <f t="shared" si="354"/>
        <v>Siyuan Zhou</v>
      </c>
      <c r="E1672">
        <f t="shared" ref="E1672:E1674" si="357">E1671</f>
        <v>10</v>
      </c>
      <c r="F1672">
        <f t="shared" si="355"/>
        <v>0</v>
      </c>
    </row>
    <row r="1673" spans="1:6" x14ac:dyDescent="0.25">
      <c r="A1673" t="str">
        <f t="shared" si="354"/>
        <v>Siyuan Zhou</v>
      </c>
      <c r="C1673">
        <v>1</v>
      </c>
      <c r="D1673" t="s">
        <v>49</v>
      </c>
      <c r="E1673">
        <f t="shared" si="357"/>
        <v>10</v>
      </c>
      <c r="F1673">
        <f t="shared" si="355"/>
        <v>10</v>
      </c>
    </row>
    <row r="1674" spans="1:6" x14ac:dyDescent="0.25">
      <c r="A1674" t="str">
        <f t="shared" si="354"/>
        <v>Siyuan Zhou</v>
      </c>
      <c r="E1674">
        <f t="shared" si="357"/>
        <v>10</v>
      </c>
      <c r="F1674">
        <f t="shared" si="355"/>
        <v>0</v>
      </c>
    </row>
    <row r="1675" spans="1:6" x14ac:dyDescent="0.25">
      <c r="A1675" t="str">
        <f t="shared" si="354"/>
        <v>Siyuan Zhou</v>
      </c>
      <c r="B1675" t="s">
        <v>425</v>
      </c>
      <c r="E1675">
        <v>24</v>
      </c>
      <c r="F1675">
        <f t="shared" si="355"/>
        <v>0</v>
      </c>
    </row>
    <row r="1676" spans="1:6" x14ac:dyDescent="0.25">
      <c r="A1676" t="str">
        <f t="shared" si="354"/>
        <v>Siyuan Zhou</v>
      </c>
      <c r="E1676">
        <f t="shared" ref="E1676:E1678" si="358">E1675</f>
        <v>24</v>
      </c>
      <c r="F1676">
        <f t="shared" si="355"/>
        <v>0</v>
      </c>
    </row>
    <row r="1677" spans="1:6" x14ac:dyDescent="0.25">
      <c r="A1677" t="str">
        <f t="shared" si="354"/>
        <v>Siyuan Zhou</v>
      </c>
      <c r="C1677">
        <v>1</v>
      </c>
      <c r="D1677" t="s">
        <v>150</v>
      </c>
      <c r="E1677">
        <f t="shared" si="358"/>
        <v>24</v>
      </c>
      <c r="F1677">
        <f t="shared" si="355"/>
        <v>24</v>
      </c>
    </row>
    <row r="1678" spans="1:6" x14ac:dyDescent="0.25">
      <c r="A1678" t="str">
        <f t="shared" si="354"/>
        <v>Siyuan Zhou</v>
      </c>
      <c r="E1678">
        <f t="shared" si="358"/>
        <v>24</v>
      </c>
      <c r="F1678">
        <f t="shared" si="355"/>
        <v>0</v>
      </c>
    </row>
    <row r="1679" spans="1:6" x14ac:dyDescent="0.25">
      <c r="A1679" t="str">
        <f t="shared" si="354"/>
        <v>Siyuan Zhou</v>
      </c>
      <c r="B1679" t="s">
        <v>426</v>
      </c>
      <c r="E1679">
        <v>5921</v>
      </c>
      <c r="F1679">
        <f t="shared" si="355"/>
        <v>0</v>
      </c>
    </row>
    <row r="1680" spans="1:6" x14ac:dyDescent="0.25">
      <c r="A1680" t="str">
        <f t="shared" si="354"/>
        <v>Siyuan Zhou</v>
      </c>
      <c r="E1680">
        <f t="shared" ref="E1680:E1687" si="359">E1679</f>
        <v>5921</v>
      </c>
      <c r="F1680">
        <f t="shared" si="355"/>
        <v>0</v>
      </c>
    </row>
    <row r="1681" spans="1:6" x14ac:dyDescent="0.25">
      <c r="A1681" t="str">
        <f t="shared" si="354"/>
        <v>Siyuan Zhou</v>
      </c>
      <c r="C1681">
        <v>0</v>
      </c>
      <c r="D1681" t="s">
        <v>23</v>
      </c>
      <c r="E1681">
        <f t="shared" si="359"/>
        <v>5921</v>
      </c>
      <c r="F1681">
        <f t="shared" si="355"/>
        <v>0</v>
      </c>
    </row>
    <row r="1682" spans="1:6" x14ac:dyDescent="0.25">
      <c r="A1682" t="str">
        <f t="shared" si="354"/>
        <v>Siyuan Zhou</v>
      </c>
      <c r="C1682">
        <v>0</v>
      </c>
      <c r="D1682" t="s">
        <v>75</v>
      </c>
      <c r="E1682">
        <f t="shared" si="359"/>
        <v>5921</v>
      </c>
      <c r="F1682">
        <f t="shared" si="355"/>
        <v>0</v>
      </c>
    </row>
    <row r="1683" spans="1:6" x14ac:dyDescent="0.25">
      <c r="A1683" t="str">
        <f t="shared" si="354"/>
        <v>Siyuan Zhou</v>
      </c>
      <c r="C1683">
        <v>0.46100000000000002</v>
      </c>
      <c r="D1683" t="s">
        <v>57</v>
      </c>
      <c r="E1683">
        <f t="shared" si="359"/>
        <v>5921</v>
      </c>
      <c r="F1683">
        <f t="shared" si="355"/>
        <v>2729.5810000000001</v>
      </c>
    </row>
    <row r="1684" spans="1:6" x14ac:dyDescent="0.25">
      <c r="A1684" t="str">
        <f t="shared" si="354"/>
        <v>Siyuan Zhou</v>
      </c>
      <c r="C1684">
        <v>0.53200000000000003</v>
      </c>
      <c r="D1684" t="s">
        <v>58</v>
      </c>
      <c r="E1684">
        <f t="shared" si="359"/>
        <v>5921</v>
      </c>
      <c r="F1684">
        <f t="shared" si="355"/>
        <v>3149.9720000000002</v>
      </c>
    </row>
    <row r="1685" spans="1:6" x14ac:dyDescent="0.25">
      <c r="A1685" t="str">
        <f t="shared" si="354"/>
        <v>Siyuan Zhou</v>
      </c>
      <c r="C1685">
        <v>5.0000000000000001E-3</v>
      </c>
      <c r="D1685" t="s">
        <v>49</v>
      </c>
      <c r="E1685">
        <f t="shared" si="359"/>
        <v>5921</v>
      </c>
      <c r="F1685">
        <f t="shared" si="355"/>
        <v>29.605</v>
      </c>
    </row>
    <row r="1686" spans="1:6" x14ac:dyDescent="0.25">
      <c r="A1686" t="str">
        <f t="shared" si="354"/>
        <v>Siyuan Zhou</v>
      </c>
      <c r="C1686">
        <v>0</v>
      </c>
      <c r="D1686" t="s">
        <v>26</v>
      </c>
      <c r="E1686">
        <f t="shared" si="359"/>
        <v>5921</v>
      </c>
      <c r="F1686">
        <f t="shared" si="355"/>
        <v>0</v>
      </c>
    </row>
    <row r="1687" spans="1:6" x14ac:dyDescent="0.25">
      <c r="A1687" t="str">
        <f t="shared" si="354"/>
        <v>Siyuan Zhou</v>
      </c>
      <c r="E1687">
        <f t="shared" si="359"/>
        <v>5921</v>
      </c>
      <c r="F1687">
        <f t="shared" si="355"/>
        <v>0</v>
      </c>
    </row>
    <row r="1688" spans="1:6" x14ac:dyDescent="0.25">
      <c r="A1688" t="str">
        <f t="shared" si="354"/>
        <v>Siyuan Zhou</v>
      </c>
      <c r="B1688" t="s">
        <v>427</v>
      </c>
      <c r="E1688">
        <v>6</v>
      </c>
      <c r="F1688">
        <f t="shared" si="355"/>
        <v>0</v>
      </c>
    </row>
    <row r="1689" spans="1:6" x14ac:dyDescent="0.25">
      <c r="A1689" t="str">
        <f t="shared" si="354"/>
        <v>Siyuan Zhou</v>
      </c>
      <c r="E1689">
        <f t="shared" ref="E1689:E1691" si="360">E1688</f>
        <v>6</v>
      </c>
      <c r="F1689">
        <f t="shared" si="355"/>
        <v>0</v>
      </c>
    </row>
    <row r="1690" spans="1:6" x14ac:dyDescent="0.25">
      <c r="A1690" t="str">
        <f t="shared" si="354"/>
        <v>Siyuan Zhou</v>
      </c>
      <c r="C1690">
        <v>1</v>
      </c>
      <c r="D1690" t="s">
        <v>49</v>
      </c>
      <c r="E1690">
        <f t="shared" si="360"/>
        <v>6</v>
      </c>
      <c r="F1690">
        <f t="shared" si="355"/>
        <v>6</v>
      </c>
    </row>
    <row r="1691" spans="1:6" x14ac:dyDescent="0.25">
      <c r="A1691" t="s">
        <v>476</v>
      </c>
      <c r="E1691">
        <f t="shared" si="360"/>
        <v>6</v>
      </c>
      <c r="F1691">
        <f t="shared" si="355"/>
        <v>0</v>
      </c>
    </row>
    <row r="1692" spans="1:6" x14ac:dyDescent="0.25">
      <c r="A1692" t="str">
        <f t="shared" ref="A1692:A1714" si="361">A1691</f>
        <v>Spencer T</v>
      </c>
      <c r="B1692" t="s">
        <v>430</v>
      </c>
      <c r="E1692">
        <v>4</v>
      </c>
      <c r="F1692">
        <f t="shared" si="355"/>
        <v>0</v>
      </c>
    </row>
    <row r="1693" spans="1:6" x14ac:dyDescent="0.25">
      <c r="A1693" t="str">
        <f t="shared" si="361"/>
        <v>Spencer T</v>
      </c>
      <c r="E1693">
        <f t="shared" ref="E1693:E1695" si="362">E1692</f>
        <v>4</v>
      </c>
      <c r="F1693">
        <f t="shared" si="355"/>
        <v>0</v>
      </c>
    </row>
    <row r="1694" spans="1:6" x14ac:dyDescent="0.25">
      <c r="A1694" t="str">
        <f t="shared" si="361"/>
        <v>Spencer T</v>
      </c>
      <c r="C1694">
        <v>1</v>
      </c>
      <c r="D1694" t="s">
        <v>13</v>
      </c>
      <c r="E1694">
        <f t="shared" si="362"/>
        <v>4</v>
      </c>
      <c r="F1694">
        <f t="shared" si="355"/>
        <v>4</v>
      </c>
    </row>
    <row r="1695" spans="1:6" x14ac:dyDescent="0.25">
      <c r="A1695" t="str">
        <f t="shared" si="361"/>
        <v>Spencer T</v>
      </c>
      <c r="E1695">
        <f t="shared" si="362"/>
        <v>4</v>
      </c>
      <c r="F1695">
        <f t="shared" si="355"/>
        <v>0</v>
      </c>
    </row>
    <row r="1696" spans="1:6" x14ac:dyDescent="0.25">
      <c r="A1696" t="str">
        <f t="shared" si="361"/>
        <v>Spencer T</v>
      </c>
      <c r="B1696" t="s">
        <v>431</v>
      </c>
      <c r="E1696">
        <v>206</v>
      </c>
      <c r="F1696">
        <f t="shared" si="355"/>
        <v>0</v>
      </c>
    </row>
    <row r="1697" spans="1:6" x14ac:dyDescent="0.25">
      <c r="A1697" t="str">
        <f t="shared" si="361"/>
        <v>Spencer T</v>
      </c>
      <c r="E1697">
        <f t="shared" ref="E1697:E1701" si="363">E1696</f>
        <v>206</v>
      </c>
      <c r="F1697">
        <f t="shared" si="355"/>
        <v>0</v>
      </c>
    </row>
    <row r="1698" spans="1:6" x14ac:dyDescent="0.25">
      <c r="A1698" t="str">
        <f t="shared" si="361"/>
        <v>Spencer T</v>
      </c>
      <c r="C1698">
        <v>0.254</v>
      </c>
      <c r="D1698" t="s">
        <v>13</v>
      </c>
      <c r="E1698">
        <f t="shared" si="363"/>
        <v>206</v>
      </c>
      <c r="F1698">
        <f t="shared" si="355"/>
        <v>52.323999999999998</v>
      </c>
    </row>
    <row r="1699" spans="1:6" x14ac:dyDescent="0.25">
      <c r="A1699" t="str">
        <f t="shared" si="361"/>
        <v>Spencer T</v>
      </c>
      <c r="C1699">
        <v>0.57299999999999995</v>
      </c>
      <c r="D1699" t="s">
        <v>22</v>
      </c>
      <c r="E1699">
        <f t="shared" si="363"/>
        <v>206</v>
      </c>
      <c r="F1699">
        <f t="shared" si="355"/>
        <v>118.038</v>
      </c>
    </row>
    <row r="1700" spans="1:6" x14ac:dyDescent="0.25">
      <c r="A1700" t="str">
        <f t="shared" si="361"/>
        <v>Spencer T</v>
      </c>
      <c r="C1700">
        <v>0.17100000000000001</v>
      </c>
      <c r="D1700" t="s">
        <v>23</v>
      </c>
      <c r="E1700">
        <f t="shared" si="363"/>
        <v>206</v>
      </c>
      <c r="F1700">
        <f t="shared" si="355"/>
        <v>35.226000000000006</v>
      </c>
    </row>
    <row r="1701" spans="1:6" x14ac:dyDescent="0.25">
      <c r="A1701" t="str">
        <f t="shared" si="361"/>
        <v>Spencer T</v>
      </c>
      <c r="E1701">
        <f t="shared" si="363"/>
        <v>206</v>
      </c>
      <c r="F1701">
        <f t="shared" si="355"/>
        <v>0</v>
      </c>
    </row>
    <row r="1702" spans="1:6" x14ac:dyDescent="0.25">
      <c r="A1702" t="str">
        <f t="shared" si="361"/>
        <v>Spencer T</v>
      </c>
      <c r="B1702" t="s">
        <v>432</v>
      </c>
      <c r="E1702">
        <v>41</v>
      </c>
      <c r="F1702">
        <f t="shared" si="355"/>
        <v>0</v>
      </c>
    </row>
    <row r="1703" spans="1:6" x14ac:dyDescent="0.25">
      <c r="A1703" t="str">
        <f t="shared" si="361"/>
        <v>Spencer T</v>
      </c>
      <c r="E1703">
        <f t="shared" ref="E1703:E1707" si="364">E1702</f>
        <v>41</v>
      </c>
      <c r="F1703">
        <f t="shared" si="355"/>
        <v>0</v>
      </c>
    </row>
    <row r="1704" spans="1:6" x14ac:dyDescent="0.25">
      <c r="A1704" t="str">
        <f t="shared" si="361"/>
        <v>Spencer T</v>
      </c>
      <c r="C1704">
        <v>0.89</v>
      </c>
      <c r="D1704" t="s">
        <v>13</v>
      </c>
      <c r="E1704">
        <f t="shared" si="364"/>
        <v>41</v>
      </c>
      <c r="F1704">
        <f t="shared" si="355"/>
        <v>36.49</v>
      </c>
    </row>
    <row r="1705" spans="1:6" x14ac:dyDescent="0.25">
      <c r="A1705" t="str">
        <f t="shared" si="361"/>
        <v>Spencer T</v>
      </c>
      <c r="C1705">
        <v>5.2999999999999999E-2</v>
      </c>
      <c r="D1705" t="s">
        <v>22</v>
      </c>
      <c r="E1705">
        <f t="shared" si="364"/>
        <v>41</v>
      </c>
      <c r="F1705">
        <f t="shared" si="355"/>
        <v>2.173</v>
      </c>
    </row>
    <row r="1706" spans="1:6" x14ac:dyDescent="0.25">
      <c r="A1706" t="str">
        <f t="shared" si="361"/>
        <v>Spencer T</v>
      </c>
      <c r="C1706">
        <v>5.6000000000000001E-2</v>
      </c>
      <c r="D1706" t="s">
        <v>23</v>
      </c>
      <c r="E1706">
        <f t="shared" si="364"/>
        <v>41</v>
      </c>
      <c r="F1706">
        <f t="shared" si="355"/>
        <v>2.2960000000000003</v>
      </c>
    </row>
    <row r="1707" spans="1:6" x14ac:dyDescent="0.25">
      <c r="A1707" t="str">
        <f t="shared" si="361"/>
        <v>Spencer T</v>
      </c>
      <c r="E1707">
        <f t="shared" si="364"/>
        <v>41</v>
      </c>
      <c r="F1707">
        <f t="shared" si="355"/>
        <v>0</v>
      </c>
    </row>
    <row r="1708" spans="1:6" x14ac:dyDescent="0.25">
      <c r="A1708" t="str">
        <f t="shared" si="361"/>
        <v>Spencer T</v>
      </c>
      <c r="B1708" t="s">
        <v>433</v>
      </c>
      <c r="E1708">
        <v>7</v>
      </c>
      <c r="F1708">
        <f t="shared" si="355"/>
        <v>0</v>
      </c>
    </row>
    <row r="1709" spans="1:6" x14ac:dyDescent="0.25">
      <c r="A1709" t="str">
        <f t="shared" si="361"/>
        <v>Spencer T</v>
      </c>
      <c r="E1709">
        <f t="shared" ref="E1709:E1711" si="365">E1708</f>
        <v>7</v>
      </c>
      <c r="F1709">
        <f t="shared" si="355"/>
        <v>0</v>
      </c>
    </row>
    <row r="1710" spans="1:6" x14ac:dyDescent="0.25">
      <c r="A1710" t="str">
        <f t="shared" si="361"/>
        <v>Spencer T</v>
      </c>
      <c r="C1710">
        <v>1</v>
      </c>
      <c r="D1710" t="s">
        <v>22</v>
      </c>
      <c r="E1710">
        <f t="shared" si="365"/>
        <v>7</v>
      </c>
      <c r="F1710">
        <f t="shared" si="355"/>
        <v>7</v>
      </c>
    </row>
    <row r="1711" spans="1:6" x14ac:dyDescent="0.25">
      <c r="A1711" t="str">
        <f t="shared" si="361"/>
        <v>Spencer T</v>
      </c>
      <c r="E1711">
        <f t="shared" si="365"/>
        <v>7</v>
      </c>
      <c r="F1711">
        <f t="shared" si="355"/>
        <v>0</v>
      </c>
    </row>
    <row r="1712" spans="1:6" x14ac:dyDescent="0.25">
      <c r="A1712" t="str">
        <f t="shared" si="361"/>
        <v>Spencer T</v>
      </c>
      <c r="B1712" t="s">
        <v>434</v>
      </c>
      <c r="E1712">
        <v>120</v>
      </c>
      <c r="F1712">
        <f t="shared" si="355"/>
        <v>0</v>
      </c>
    </row>
    <row r="1713" spans="1:6" x14ac:dyDescent="0.25">
      <c r="A1713" t="str">
        <f t="shared" si="361"/>
        <v>Spencer T</v>
      </c>
      <c r="E1713">
        <f t="shared" ref="E1713:E1715" si="366">E1712</f>
        <v>120</v>
      </c>
      <c r="F1713">
        <f t="shared" si="355"/>
        <v>0</v>
      </c>
    </row>
    <row r="1714" spans="1:6" x14ac:dyDescent="0.25">
      <c r="A1714" t="str">
        <f t="shared" si="361"/>
        <v>Spencer T</v>
      </c>
      <c r="C1714">
        <v>1</v>
      </c>
      <c r="D1714" t="s">
        <v>22</v>
      </c>
      <c r="E1714">
        <f t="shared" si="366"/>
        <v>120</v>
      </c>
      <c r="F1714">
        <f t="shared" si="355"/>
        <v>120</v>
      </c>
    </row>
    <row r="1715" spans="1:6" x14ac:dyDescent="0.25">
      <c r="A1715" t="s">
        <v>477</v>
      </c>
      <c r="E1715">
        <f t="shared" si="366"/>
        <v>120</v>
      </c>
      <c r="F1715">
        <f t="shared" si="355"/>
        <v>0</v>
      </c>
    </row>
    <row r="1716" spans="1:6" x14ac:dyDescent="0.25">
      <c r="A1716" t="str">
        <f t="shared" ref="A1716:A1718" si="367">A1715</f>
        <v xml:space="preserve">Ultrabug </v>
      </c>
      <c r="B1716" t="s">
        <v>436</v>
      </c>
      <c r="E1716">
        <v>2</v>
      </c>
      <c r="F1716">
        <f t="shared" si="355"/>
        <v>0</v>
      </c>
    </row>
    <row r="1717" spans="1:6" x14ac:dyDescent="0.25">
      <c r="A1717" t="str">
        <f t="shared" si="367"/>
        <v xml:space="preserve">Ultrabug </v>
      </c>
      <c r="E1717">
        <f t="shared" ref="E1717:E1719" si="368">E1716</f>
        <v>2</v>
      </c>
      <c r="F1717">
        <f t="shared" si="355"/>
        <v>0</v>
      </c>
    </row>
    <row r="1718" spans="1:6" x14ac:dyDescent="0.25">
      <c r="A1718" t="str">
        <f t="shared" si="367"/>
        <v xml:space="preserve">Ultrabug </v>
      </c>
      <c r="C1718">
        <v>1</v>
      </c>
      <c r="D1718" t="s">
        <v>437</v>
      </c>
      <c r="E1718">
        <f t="shared" si="368"/>
        <v>2</v>
      </c>
      <c r="F1718">
        <f t="shared" si="355"/>
        <v>2</v>
      </c>
    </row>
    <row r="1719" spans="1:6" x14ac:dyDescent="0.25">
      <c r="A1719" t="s">
        <v>478</v>
      </c>
      <c r="E1719">
        <f t="shared" si="368"/>
        <v>2</v>
      </c>
      <c r="F1719">
        <f t="shared" si="355"/>
        <v>0</v>
      </c>
    </row>
    <row r="1720" spans="1:6" x14ac:dyDescent="0.25">
      <c r="A1720" t="str">
        <f t="shared" ref="A1720:A1722" si="369">A1719</f>
        <v>Valeri Karpov</v>
      </c>
      <c r="B1720" t="s">
        <v>440</v>
      </c>
      <c r="E1720">
        <v>2</v>
      </c>
      <c r="F1720">
        <f t="shared" si="355"/>
        <v>0</v>
      </c>
    </row>
    <row r="1721" spans="1:6" x14ac:dyDescent="0.25">
      <c r="A1721" t="str">
        <f t="shared" si="369"/>
        <v>Valeri Karpov</v>
      </c>
      <c r="E1721">
        <f t="shared" ref="E1721:E1722" si="370">E1720</f>
        <v>2</v>
      </c>
      <c r="F1721">
        <f t="shared" si="355"/>
        <v>0</v>
      </c>
    </row>
    <row r="1722" spans="1:6" x14ac:dyDescent="0.25">
      <c r="A1722" t="str">
        <f t="shared" si="369"/>
        <v>Valeri Karpov</v>
      </c>
      <c r="C1722">
        <v>1</v>
      </c>
      <c r="D1722" t="s">
        <v>75</v>
      </c>
      <c r="E1722">
        <f t="shared" si="370"/>
        <v>2</v>
      </c>
      <c r="F1722">
        <f t="shared" si="355"/>
        <v>2</v>
      </c>
    </row>
  </sheetData>
  <autoFilter ref="A1:F172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S1721"/>
  <sheetViews>
    <sheetView topLeftCell="A1706" workbookViewId="0">
      <selection activeCell="D1" sqref="A1:D1721"/>
    </sheetView>
  </sheetViews>
  <sheetFormatPr defaultRowHeight="15" x14ac:dyDescent="0.25"/>
  <cols>
    <col min="1" max="1" width="44" bestFit="1" customWidth="1"/>
    <col min="2" max="2" width="9.42578125" bestFit="1" customWidth="1"/>
    <col min="3" max="3" width="51.85546875" bestFit="1" customWidth="1"/>
    <col min="4" max="4" width="6.140625" bestFit="1" customWidth="1"/>
  </cols>
  <sheetData>
    <row r="1" spans="1:279" x14ac:dyDescent="0.25">
      <c r="A1" t="s">
        <v>6</v>
      </c>
      <c r="B1" t="s">
        <v>7</v>
      </c>
      <c r="C1" t="s">
        <v>8</v>
      </c>
      <c r="D1" t="str">
        <f>IFERROR(HLOOKUP($A1,$E$2:$JS$3,2,FALSE),"")</f>
        <v/>
      </c>
    </row>
    <row r="2" spans="1:279" x14ac:dyDescent="0.25">
      <c r="A2" t="s">
        <v>9</v>
      </c>
      <c r="D2">
        <f t="shared" ref="D2:D65" si="0">IFERROR(HLOOKUP($A2,$E$2:$JS$3,2,FALSE),"")</f>
        <v>2</v>
      </c>
      <c r="E2" t="s">
        <v>116</v>
      </c>
      <c r="F2" s="2" t="s">
        <v>338</v>
      </c>
      <c r="G2" t="s">
        <v>131</v>
      </c>
      <c r="H2" t="s">
        <v>339</v>
      </c>
      <c r="I2" t="s">
        <v>215</v>
      </c>
      <c r="J2" t="s">
        <v>340</v>
      </c>
      <c r="K2" t="s">
        <v>29</v>
      </c>
      <c r="L2" t="s">
        <v>341</v>
      </c>
      <c r="M2" t="s">
        <v>342</v>
      </c>
      <c r="N2" t="s">
        <v>305</v>
      </c>
      <c r="O2" t="s">
        <v>306</v>
      </c>
      <c r="P2" t="s">
        <v>277</v>
      </c>
      <c r="Q2" t="s">
        <v>132</v>
      </c>
      <c r="R2" t="s">
        <v>117</v>
      </c>
      <c r="S2" t="s">
        <v>53</v>
      </c>
      <c r="T2" t="s">
        <v>133</v>
      </c>
      <c r="U2" t="s">
        <v>134</v>
      </c>
      <c r="V2" t="s">
        <v>263</v>
      </c>
      <c r="W2" s="2" t="s">
        <v>264</v>
      </c>
      <c r="X2" t="s">
        <v>118</v>
      </c>
      <c r="Y2" t="s">
        <v>119</v>
      </c>
      <c r="Z2" t="s">
        <v>83</v>
      </c>
      <c r="AA2" t="s">
        <v>84</v>
      </c>
      <c r="AB2" t="s">
        <v>388</v>
      </c>
      <c r="AC2" t="s">
        <v>278</v>
      </c>
      <c r="AD2" t="s">
        <v>279</v>
      </c>
      <c r="AE2" t="s">
        <v>280</v>
      </c>
      <c r="AF2" t="s">
        <v>265</v>
      </c>
      <c r="AG2" t="s">
        <v>343</v>
      </c>
      <c r="AH2" t="s">
        <v>374</v>
      </c>
      <c r="AI2" t="s">
        <v>408</v>
      </c>
      <c r="AJ2" t="s">
        <v>307</v>
      </c>
      <c r="AK2" t="s">
        <v>344</v>
      </c>
      <c r="AL2" t="s">
        <v>54</v>
      </c>
      <c r="AM2" t="s">
        <v>55</v>
      </c>
      <c r="AN2" t="s">
        <v>345</v>
      </c>
      <c r="AO2" t="s">
        <v>409</v>
      </c>
      <c r="AP2" t="s">
        <v>85</v>
      </c>
      <c r="AQ2" t="s">
        <v>436</v>
      </c>
      <c r="AR2" t="s">
        <v>135</v>
      </c>
      <c r="AS2" t="s">
        <v>346</v>
      </c>
      <c r="AT2" t="s">
        <v>347</v>
      </c>
      <c r="AU2" t="s">
        <v>348</v>
      </c>
      <c r="AV2" t="s">
        <v>137</v>
      </c>
      <c r="AW2" t="s">
        <v>291</v>
      </c>
      <c r="AX2" t="s">
        <v>410</v>
      </c>
      <c r="AY2" t="s">
        <v>207</v>
      </c>
      <c r="AZ2" t="s">
        <v>208</v>
      </c>
      <c r="BA2" t="s">
        <v>9</v>
      </c>
      <c r="BB2" t="s">
        <v>220</v>
      </c>
      <c r="BC2" t="s">
        <v>200</v>
      </c>
      <c r="BD2" t="s">
        <v>221</v>
      </c>
      <c r="BE2" t="s">
        <v>274</v>
      </c>
      <c r="BF2" t="s">
        <v>11</v>
      </c>
      <c r="BG2" t="s">
        <v>292</v>
      </c>
      <c r="BH2" t="s">
        <v>293</v>
      </c>
      <c r="BI2" t="s">
        <v>308</v>
      </c>
      <c r="BJ2" t="s">
        <v>138</v>
      </c>
      <c r="BK2" t="s">
        <v>201</v>
      </c>
      <c r="BL2" t="s">
        <v>349</v>
      </c>
      <c r="BM2" t="s">
        <v>350</v>
      </c>
      <c r="BN2" t="s">
        <v>157</v>
      </c>
      <c r="BO2" t="s">
        <v>217</v>
      </c>
      <c r="BP2" t="s">
        <v>158</v>
      </c>
      <c r="BQ2" t="s">
        <v>87</v>
      </c>
      <c r="BR2" t="s">
        <v>30</v>
      </c>
      <c r="BS2" t="s">
        <v>232</v>
      </c>
      <c r="BT2" t="s">
        <v>233</v>
      </c>
      <c r="BU2" t="s">
        <v>234</v>
      </c>
      <c r="BV2" t="s">
        <v>411</v>
      </c>
      <c r="BW2" t="s">
        <v>121</v>
      </c>
      <c r="BX2" t="s">
        <v>294</v>
      </c>
      <c r="BY2" t="s">
        <v>127</v>
      </c>
      <c r="BZ2" t="s">
        <v>266</v>
      </c>
      <c r="CA2" t="s">
        <v>267</v>
      </c>
      <c r="CB2" t="s">
        <v>430</v>
      </c>
      <c r="CC2" t="s">
        <v>412</v>
      </c>
      <c r="CD2" t="s">
        <v>413</v>
      </c>
      <c r="CE2" t="s">
        <v>139</v>
      </c>
      <c r="CF2" t="s">
        <v>89</v>
      </c>
      <c r="CG2" t="s">
        <v>90</v>
      </c>
      <c r="CH2" t="s">
        <v>161</v>
      </c>
      <c r="CI2" t="s">
        <v>309</v>
      </c>
      <c r="CJ2" t="s">
        <v>310</v>
      </c>
      <c r="CK2" t="s">
        <v>311</v>
      </c>
      <c r="CL2" t="s">
        <v>312</v>
      </c>
      <c r="CM2" t="s">
        <v>313</v>
      </c>
      <c r="CN2" t="s">
        <v>296</v>
      </c>
      <c r="CO2" t="s">
        <v>297</v>
      </c>
      <c r="CP2" t="s">
        <v>164</v>
      </c>
      <c r="CQ2" t="s">
        <v>202</v>
      </c>
      <c r="CR2" t="s">
        <v>281</v>
      </c>
      <c r="CS2" t="s">
        <v>94</v>
      </c>
      <c r="CT2" t="s">
        <v>235</v>
      </c>
      <c r="CU2" t="s">
        <v>383</v>
      </c>
      <c r="CV2" t="s">
        <v>166</v>
      </c>
      <c r="CW2" t="s">
        <v>282</v>
      </c>
      <c r="CX2" t="s">
        <v>34</v>
      </c>
      <c r="CY2" t="s">
        <v>223</v>
      </c>
      <c r="CZ2" t="s">
        <v>224</v>
      </c>
      <c r="DA2" t="s">
        <v>283</v>
      </c>
      <c r="DB2" t="s">
        <v>315</v>
      </c>
      <c r="DC2" t="s">
        <v>268</v>
      </c>
      <c r="DD2" t="s">
        <v>269</v>
      </c>
      <c r="DE2" t="s">
        <v>95</v>
      </c>
      <c r="DF2" t="s">
        <v>167</v>
      </c>
      <c r="DG2" t="s">
        <v>298</v>
      </c>
      <c r="DH2" t="s">
        <v>203</v>
      </c>
      <c r="DI2" t="s">
        <v>351</v>
      </c>
      <c r="DJ2" t="s">
        <v>352</v>
      </c>
      <c r="DK2" t="s">
        <v>353</v>
      </c>
      <c r="DL2" t="s">
        <v>204</v>
      </c>
      <c r="DM2" t="s">
        <v>354</v>
      </c>
      <c r="DN2" t="s">
        <v>355</v>
      </c>
      <c r="DO2" t="s">
        <v>405</v>
      </c>
      <c r="DP2" t="s">
        <v>36</v>
      </c>
      <c r="DQ2" t="s">
        <v>37</v>
      </c>
      <c r="DR2" t="s">
        <v>39</v>
      </c>
      <c r="DS2" t="s">
        <v>41</v>
      </c>
      <c r="DT2" t="s">
        <v>42</v>
      </c>
      <c r="DU2" t="s">
        <v>44</v>
      </c>
      <c r="DV2" t="s">
        <v>45</v>
      </c>
      <c r="DW2" t="s">
        <v>47</v>
      </c>
      <c r="DX2" t="s">
        <v>50</v>
      </c>
      <c r="DY2" t="s">
        <v>376</v>
      </c>
      <c r="DZ2" t="s">
        <v>270</v>
      </c>
      <c r="EA2" t="s">
        <v>414</v>
      </c>
      <c r="EB2" t="s">
        <v>391</v>
      </c>
      <c r="EC2" t="s">
        <v>236</v>
      </c>
      <c r="ED2" t="s">
        <v>237</v>
      </c>
      <c r="EE2" t="s">
        <v>316</v>
      </c>
      <c r="EF2" t="s">
        <v>56</v>
      </c>
      <c r="EG2" t="s">
        <v>317</v>
      </c>
      <c r="EH2" t="s">
        <v>318</v>
      </c>
      <c r="EI2" t="s">
        <v>319</v>
      </c>
      <c r="EJ2" t="s">
        <v>320</v>
      </c>
      <c r="EK2" t="s">
        <v>321</v>
      </c>
      <c r="EL2" t="s">
        <v>322</v>
      </c>
      <c r="EM2" t="s">
        <v>248</v>
      </c>
      <c r="EN2" t="s">
        <v>60</v>
      </c>
      <c r="EO2" t="s">
        <v>61</v>
      </c>
      <c r="EP2" t="s">
        <v>70</v>
      </c>
      <c r="EQ2" t="s">
        <v>249</v>
      </c>
      <c r="ER2" t="s">
        <v>415</v>
      </c>
      <c r="ES2" t="s">
        <v>356</v>
      </c>
      <c r="ET2" t="s">
        <v>357</v>
      </c>
      <c r="EU2" t="s">
        <v>72</v>
      </c>
      <c r="EV2" t="s">
        <v>103</v>
      </c>
      <c r="EW2" t="s">
        <v>79</v>
      </c>
      <c r="EX2" t="s">
        <v>284</v>
      </c>
      <c r="EY2" t="s">
        <v>392</v>
      </c>
      <c r="EZ2" t="s">
        <v>416</v>
      </c>
      <c r="FA2" t="s">
        <v>73</v>
      </c>
      <c r="FB2" t="s">
        <v>238</v>
      </c>
      <c r="FC2" t="s">
        <v>418</v>
      </c>
      <c r="FD2" t="s">
        <v>393</v>
      </c>
      <c r="FE2" t="s">
        <v>394</v>
      </c>
      <c r="FF2" t="s">
        <v>395</v>
      </c>
      <c r="FG2" t="s">
        <v>239</v>
      </c>
      <c r="FH2" t="s">
        <v>440</v>
      </c>
      <c r="FI2" t="s">
        <v>358</v>
      </c>
      <c r="FJ2" t="s">
        <v>242</v>
      </c>
      <c r="FK2" t="s">
        <v>243</v>
      </c>
      <c r="FL2" t="s">
        <v>105</v>
      </c>
      <c r="FM2" t="s">
        <v>106</v>
      </c>
      <c r="FN2" t="s">
        <v>107</v>
      </c>
      <c r="FO2" t="s">
        <v>225</v>
      </c>
      <c r="FP2" t="s">
        <v>226</v>
      </c>
      <c r="FQ2" t="s">
        <v>359</v>
      </c>
      <c r="FR2" t="s">
        <v>323</v>
      </c>
      <c r="FS2" t="s">
        <v>324</v>
      </c>
      <c r="FT2" t="s">
        <v>325</v>
      </c>
      <c r="FU2" t="s">
        <v>111</v>
      </c>
      <c r="FV2" t="s">
        <v>244</v>
      </c>
      <c r="FW2" t="s">
        <v>27</v>
      </c>
      <c r="FX2" t="s">
        <v>227</v>
      </c>
      <c r="FY2" t="s">
        <v>431</v>
      </c>
      <c r="FZ2" t="s">
        <v>432</v>
      </c>
      <c r="GA2" t="s">
        <v>140</v>
      </c>
      <c r="GB2" t="s">
        <v>113</v>
      </c>
      <c r="GC2" t="s">
        <v>209</v>
      </c>
      <c r="GD2" t="s">
        <v>419</v>
      </c>
      <c r="GE2" t="s">
        <v>245</v>
      </c>
      <c r="GF2" t="s">
        <v>271</v>
      </c>
      <c r="GG2" t="s">
        <v>420</v>
      </c>
      <c r="GH2" t="s">
        <v>228</v>
      </c>
      <c r="GI2" t="s">
        <v>141</v>
      </c>
      <c r="GJ2" t="s">
        <v>108</v>
      </c>
      <c r="GK2" t="s">
        <v>229</v>
      </c>
      <c r="GL2" t="s">
        <v>128</v>
      </c>
      <c r="GM2" t="s">
        <v>170</v>
      </c>
      <c r="GN2" t="s">
        <v>74</v>
      </c>
      <c r="GO2" t="s">
        <v>326</v>
      </c>
      <c r="GP2" t="s">
        <v>327</v>
      </c>
      <c r="GQ2" t="s">
        <v>328</v>
      </c>
      <c r="GR2" t="s">
        <v>384</v>
      </c>
      <c r="GS2" t="s">
        <v>385</v>
      </c>
      <c r="GT2" t="s">
        <v>76</v>
      </c>
      <c r="GU2" t="s">
        <v>171</v>
      </c>
      <c r="GV2" t="s">
        <v>172</v>
      </c>
      <c r="GW2" t="s">
        <v>173</v>
      </c>
      <c r="GX2" t="s">
        <v>210</v>
      </c>
      <c r="GY2" t="s">
        <v>174</v>
      </c>
      <c r="GZ2" s="2" t="s">
        <v>300</v>
      </c>
      <c r="HA2" t="s">
        <v>142</v>
      </c>
      <c r="HB2" t="s">
        <v>143</v>
      </c>
      <c r="HC2" s="2" t="s">
        <v>175</v>
      </c>
      <c r="HD2" t="s">
        <v>177</v>
      </c>
      <c r="HE2" t="s">
        <v>178</v>
      </c>
      <c r="HF2" t="s">
        <v>179</v>
      </c>
      <c r="HG2" t="s">
        <v>285</v>
      </c>
      <c r="HH2" t="s">
        <v>402</v>
      </c>
      <c r="HI2" t="s">
        <v>286</v>
      </c>
      <c r="HJ2" t="s">
        <v>329</v>
      </c>
      <c r="HK2" t="s">
        <v>330</v>
      </c>
      <c r="HL2" t="s">
        <v>144</v>
      </c>
      <c r="HM2" t="s">
        <v>145</v>
      </c>
      <c r="HN2" t="s">
        <v>331</v>
      </c>
      <c r="HO2" t="s">
        <v>332</v>
      </c>
      <c r="HP2" t="s">
        <v>423</v>
      </c>
      <c r="HQ2" t="s">
        <v>257</v>
      </c>
      <c r="HR2" t="s">
        <v>301</v>
      </c>
      <c r="HS2" t="s">
        <v>378</v>
      </c>
      <c r="HT2" t="s">
        <v>379</v>
      </c>
      <c r="HU2" t="s">
        <v>380</v>
      </c>
      <c r="HV2" t="s">
        <v>433</v>
      </c>
      <c r="HW2" t="s">
        <v>424</v>
      </c>
      <c r="HX2" t="s">
        <v>260</v>
      </c>
      <c r="HY2" t="s">
        <v>360</v>
      </c>
      <c r="HZ2" t="s">
        <v>361</v>
      </c>
      <c r="IA2" t="s">
        <v>362</v>
      </c>
      <c r="IB2" t="s">
        <v>302</v>
      </c>
      <c r="IC2" t="s">
        <v>146</v>
      </c>
      <c r="ID2" t="s">
        <v>180</v>
      </c>
      <c r="IE2" t="s">
        <v>396</v>
      </c>
      <c r="IF2" t="s">
        <v>363</v>
      </c>
      <c r="IG2" t="s">
        <v>154</v>
      </c>
      <c r="IH2" t="s">
        <v>333</v>
      </c>
      <c r="II2" t="s">
        <v>335</v>
      </c>
      <c r="IJ2" t="s">
        <v>425</v>
      </c>
      <c r="IK2" t="s">
        <v>181</v>
      </c>
      <c r="IL2" t="s">
        <v>182</v>
      </c>
      <c r="IM2" t="s">
        <v>183</v>
      </c>
      <c r="IN2" t="s">
        <v>184</v>
      </c>
      <c r="IO2" t="s">
        <v>185</v>
      </c>
      <c r="IP2" t="s">
        <v>186</v>
      </c>
      <c r="IQ2" t="s">
        <v>187</v>
      </c>
      <c r="IR2" t="s">
        <v>188</v>
      </c>
      <c r="IS2" t="s">
        <v>189</v>
      </c>
      <c r="IT2" t="s">
        <v>190</v>
      </c>
      <c r="IU2" t="s">
        <v>364</v>
      </c>
      <c r="IV2" t="s">
        <v>365</v>
      </c>
      <c r="IW2" t="s">
        <v>287</v>
      </c>
      <c r="IX2" t="s">
        <v>426</v>
      </c>
      <c r="IY2" t="s">
        <v>434</v>
      </c>
      <c r="IZ2" t="s">
        <v>397</v>
      </c>
      <c r="JA2" t="s">
        <v>191</v>
      </c>
      <c r="JB2" t="s">
        <v>192</v>
      </c>
      <c r="JC2" t="s">
        <v>193</v>
      </c>
      <c r="JD2" t="s">
        <v>194</v>
      </c>
      <c r="JE2" t="s">
        <v>195</v>
      </c>
      <c r="JF2" t="s">
        <v>196</v>
      </c>
      <c r="JG2" t="s">
        <v>197</v>
      </c>
      <c r="JH2" t="s">
        <v>366</v>
      </c>
      <c r="JI2" t="s">
        <v>367</v>
      </c>
      <c r="JJ2" t="s">
        <v>368</v>
      </c>
      <c r="JK2" t="s">
        <v>369</v>
      </c>
      <c r="JL2" t="s">
        <v>370</v>
      </c>
      <c r="JM2" t="s">
        <v>288</v>
      </c>
      <c r="JN2" t="s">
        <v>398</v>
      </c>
      <c r="JO2" t="s">
        <v>211</v>
      </c>
      <c r="JP2" t="s">
        <v>212</v>
      </c>
      <c r="JQ2" t="s">
        <v>371</v>
      </c>
      <c r="JR2" t="s">
        <v>399</v>
      </c>
      <c r="JS2" t="s">
        <v>427</v>
      </c>
    </row>
    <row r="3" spans="1:279" x14ac:dyDescent="0.25">
      <c r="D3" t="str">
        <f t="shared" si="0"/>
        <v/>
      </c>
      <c r="E3">
        <v>43</v>
      </c>
      <c r="F3">
        <v>1</v>
      </c>
      <c r="G3">
        <v>263</v>
      </c>
      <c r="H3">
        <v>10</v>
      </c>
      <c r="I3">
        <v>160</v>
      </c>
      <c r="J3">
        <v>4</v>
      </c>
      <c r="K3">
        <v>348</v>
      </c>
      <c r="L3">
        <v>1</v>
      </c>
      <c r="M3">
        <v>20</v>
      </c>
      <c r="N3">
        <v>80</v>
      </c>
      <c r="O3">
        <v>863</v>
      </c>
      <c r="P3">
        <v>1648</v>
      </c>
      <c r="Q3">
        <v>859</v>
      </c>
      <c r="R3">
        <v>9</v>
      </c>
      <c r="S3">
        <v>1575</v>
      </c>
      <c r="T3">
        <v>61</v>
      </c>
      <c r="U3">
        <v>2</v>
      </c>
      <c r="V3">
        <v>54</v>
      </c>
      <c r="W3">
        <v>21</v>
      </c>
      <c r="X3">
        <v>21</v>
      </c>
      <c r="Y3">
        <v>17</v>
      </c>
      <c r="Z3">
        <v>39</v>
      </c>
      <c r="AA3">
        <v>32</v>
      </c>
      <c r="AB3">
        <v>11</v>
      </c>
      <c r="AC3">
        <v>2482</v>
      </c>
      <c r="AD3">
        <v>2482</v>
      </c>
      <c r="AE3">
        <v>183</v>
      </c>
      <c r="AF3">
        <v>1</v>
      </c>
      <c r="AG3">
        <v>158</v>
      </c>
      <c r="AH3">
        <v>87</v>
      </c>
      <c r="AI3">
        <v>1024</v>
      </c>
      <c r="AJ3">
        <v>93</v>
      </c>
      <c r="AK3">
        <v>74</v>
      </c>
      <c r="AL3">
        <v>2</v>
      </c>
      <c r="AM3">
        <v>11</v>
      </c>
      <c r="AN3">
        <v>32</v>
      </c>
      <c r="AO3">
        <v>9</v>
      </c>
      <c r="AP3">
        <v>2</v>
      </c>
      <c r="AQ3">
        <v>2</v>
      </c>
      <c r="AR3">
        <v>48</v>
      </c>
      <c r="AS3">
        <v>722</v>
      </c>
      <c r="AT3">
        <v>2</v>
      </c>
      <c r="AU3">
        <v>692</v>
      </c>
      <c r="AV3">
        <v>666</v>
      </c>
      <c r="AW3">
        <v>32</v>
      </c>
      <c r="AX3">
        <v>109</v>
      </c>
      <c r="AY3">
        <v>14</v>
      </c>
      <c r="AZ3">
        <v>14</v>
      </c>
      <c r="BA3">
        <v>2</v>
      </c>
      <c r="BB3">
        <v>3</v>
      </c>
      <c r="BC3">
        <v>583</v>
      </c>
      <c r="BD3">
        <v>153</v>
      </c>
      <c r="BE3">
        <v>13</v>
      </c>
      <c r="BF3">
        <v>930</v>
      </c>
      <c r="BG3">
        <v>12</v>
      </c>
      <c r="BH3">
        <v>35</v>
      </c>
      <c r="BI3">
        <v>16</v>
      </c>
      <c r="BJ3">
        <v>1001</v>
      </c>
      <c r="BK3">
        <v>9</v>
      </c>
      <c r="BL3">
        <v>3</v>
      </c>
      <c r="BM3">
        <v>733</v>
      </c>
      <c r="BN3">
        <v>88</v>
      </c>
      <c r="BO3">
        <v>291</v>
      </c>
      <c r="BP3">
        <v>52</v>
      </c>
      <c r="BQ3">
        <v>8</v>
      </c>
      <c r="BR3">
        <v>50</v>
      </c>
      <c r="BS3">
        <v>1452</v>
      </c>
      <c r="BT3">
        <v>978</v>
      </c>
      <c r="BU3">
        <v>45</v>
      </c>
      <c r="BV3">
        <v>1435</v>
      </c>
      <c r="BW3">
        <v>218</v>
      </c>
      <c r="BX3">
        <v>32</v>
      </c>
      <c r="BY3">
        <v>3</v>
      </c>
      <c r="BZ3">
        <v>44</v>
      </c>
      <c r="CA3">
        <v>473</v>
      </c>
      <c r="CB3">
        <v>4</v>
      </c>
      <c r="CC3">
        <v>53</v>
      </c>
      <c r="CD3">
        <v>53</v>
      </c>
      <c r="CE3">
        <v>79</v>
      </c>
      <c r="CF3">
        <v>8</v>
      </c>
      <c r="CG3">
        <v>833</v>
      </c>
      <c r="CH3">
        <v>122</v>
      </c>
      <c r="CI3">
        <v>10</v>
      </c>
      <c r="CJ3">
        <v>7</v>
      </c>
      <c r="CK3">
        <v>42</v>
      </c>
      <c r="CL3">
        <v>364</v>
      </c>
      <c r="CM3">
        <v>576</v>
      </c>
      <c r="CN3">
        <v>32</v>
      </c>
      <c r="CO3">
        <v>93</v>
      </c>
      <c r="CP3">
        <v>282</v>
      </c>
      <c r="CQ3">
        <v>1</v>
      </c>
      <c r="CR3">
        <v>73</v>
      </c>
      <c r="CS3">
        <v>20</v>
      </c>
      <c r="CT3">
        <v>68</v>
      </c>
      <c r="CU3">
        <v>4</v>
      </c>
      <c r="CV3">
        <v>9</v>
      </c>
      <c r="CW3">
        <v>4632</v>
      </c>
      <c r="CX3">
        <v>6</v>
      </c>
      <c r="CY3">
        <v>6</v>
      </c>
      <c r="CZ3">
        <v>624</v>
      </c>
      <c r="DA3">
        <v>43</v>
      </c>
      <c r="DB3">
        <v>18</v>
      </c>
      <c r="DC3">
        <v>10</v>
      </c>
      <c r="DD3">
        <v>11</v>
      </c>
      <c r="DE3">
        <v>65229</v>
      </c>
      <c r="DF3">
        <v>3126</v>
      </c>
      <c r="DG3">
        <v>3584</v>
      </c>
      <c r="DH3">
        <v>14</v>
      </c>
      <c r="DI3">
        <v>303</v>
      </c>
      <c r="DJ3">
        <v>1747</v>
      </c>
      <c r="DK3">
        <v>4</v>
      </c>
      <c r="DL3">
        <v>76</v>
      </c>
      <c r="DM3">
        <v>30</v>
      </c>
      <c r="DN3">
        <v>144</v>
      </c>
      <c r="DO3">
        <v>30</v>
      </c>
      <c r="DP3">
        <v>42</v>
      </c>
      <c r="DQ3">
        <v>595</v>
      </c>
      <c r="DR3">
        <v>12</v>
      </c>
      <c r="DS3">
        <v>8</v>
      </c>
      <c r="DT3">
        <v>10</v>
      </c>
      <c r="DU3">
        <v>11</v>
      </c>
      <c r="DV3">
        <v>8</v>
      </c>
      <c r="DW3">
        <v>27</v>
      </c>
      <c r="DX3">
        <v>329</v>
      </c>
      <c r="DY3">
        <v>1426</v>
      </c>
      <c r="DZ3">
        <v>31</v>
      </c>
      <c r="EA3">
        <v>1426</v>
      </c>
      <c r="EB3">
        <v>44</v>
      </c>
      <c r="EC3">
        <v>608</v>
      </c>
      <c r="ED3">
        <v>699</v>
      </c>
      <c r="EE3">
        <v>4</v>
      </c>
      <c r="EF3">
        <v>52</v>
      </c>
      <c r="EG3">
        <v>570</v>
      </c>
      <c r="EH3">
        <v>283</v>
      </c>
      <c r="EI3">
        <v>58</v>
      </c>
      <c r="EJ3">
        <v>183</v>
      </c>
      <c r="EK3">
        <v>4</v>
      </c>
      <c r="EL3">
        <v>1</v>
      </c>
      <c r="EM3">
        <v>1</v>
      </c>
      <c r="EN3">
        <v>279</v>
      </c>
      <c r="EO3">
        <v>452</v>
      </c>
      <c r="EP3">
        <v>72</v>
      </c>
      <c r="EQ3">
        <v>12550</v>
      </c>
      <c r="ER3">
        <v>52</v>
      </c>
      <c r="ES3">
        <v>2</v>
      </c>
      <c r="ET3">
        <v>735</v>
      </c>
      <c r="EU3">
        <v>4</v>
      </c>
      <c r="EV3">
        <v>48</v>
      </c>
      <c r="EW3">
        <v>4</v>
      </c>
      <c r="EX3">
        <v>85</v>
      </c>
      <c r="EY3">
        <v>10</v>
      </c>
      <c r="EZ3">
        <v>75</v>
      </c>
      <c r="FA3">
        <v>983</v>
      </c>
      <c r="FB3">
        <v>556</v>
      </c>
      <c r="FC3">
        <v>111</v>
      </c>
      <c r="FD3">
        <v>254</v>
      </c>
      <c r="FE3">
        <v>4</v>
      </c>
      <c r="FF3">
        <v>3505</v>
      </c>
      <c r="FG3">
        <v>2674</v>
      </c>
      <c r="FH3">
        <v>2</v>
      </c>
      <c r="FI3">
        <v>10</v>
      </c>
      <c r="FJ3">
        <v>55</v>
      </c>
      <c r="FK3">
        <v>363</v>
      </c>
      <c r="FL3">
        <v>3</v>
      </c>
      <c r="FM3">
        <v>79</v>
      </c>
      <c r="FN3">
        <v>72</v>
      </c>
      <c r="FO3">
        <v>402</v>
      </c>
      <c r="FP3">
        <v>2</v>
      </c>
      <c r="FQ3">
        <v>1</v>
      </c>
      <c r="FR3">
        <v>442</v>
      </c>
      <c r="FS3">
        <v>757</v>
      </c>
      <c r="FT3">
        <v>54</v>
      </c>
      <c r="FU3">
        <v>11</v>
      </c>
      <c r="FV3">
        <v>156</v>
      </c>
      <c r="FW3">
        <v>126</v>
      </c>
      <c r="FX3">
        <v>24</v>
      </c>
      <c r="FY3">
        <v>206</v>
      </c>
      <c r="FZ3">
        <v>41</v>
      </c>
      <c r="GA3">
        <v>7</v>
      </c>
      <c r="GB3">
        <v>2328</v>
      </c>
      <c r="GC3">
        <v>5</v>
      </c>
      <c r="GD3">
        <v>680</v>
      </c>
      <c r="GE3">
        <v>693</v>
      </c>
      <c r="GF3">
        <v>76</v>
      </c>
      <c r="GG3">
        <v>25</v>
      </c>
      <c r="GH3">
        <v>1534</v>
      </c>
      <c r="GI3">
        <v>664</v>
      </c>
      <c r="GJ3">
        <v>1534</v>
      </c>
      <c r="GK3">
        <v>1534</v>
      </c>
      <c r="GL3">
        <v>51</v>
      </c>
      <c r="GM3">
        <v>461</v>
      </c>
      <c r="GN3">
        <v>15</v>
      </c>
      <c r="GO3">
        <v>1</v>
      </c>
      <c r="GP3">
        <v>357</v>
      </c>
      <c r="GQ3">
        <v>588</v>
      </c>
      <c r="GR3">
        <v>28</v>
      </c>
      <c r="GS3">
        <v>2</v>
      </c>
      <c r="GT3">
        <v>18</v>
      </c>
      <c r="GU3">
        <v>37</v>
      </c>
      <c r="GV3">
        <v>4</v>
      </c>
      <c r="GW3">
        <v>3</v>
      </c>
      <c r="GX3">
        <v>24</v>
      </c>
      <c r="GY3">
        <v>39</v>
      </c>
      <c r="GZ3">
        <v>9</v>
      </c>
      <c r="HA3">
        <v>39</v>
      </c>
      <c r="HB3">
        <v>157</v>
      </c>
      <c r="HC3">
        <v>5</v>
      </c>
      <c r="HD3">
        <v>99</v>
      </c>
      <c r="HE3">
        <v>64</v>
      </c>
      <c r="HF3">
        <v>199</v>
      </c>
      <c r="HG3">
        <v>1274</v>
      </c>
      <c r="HH3">
        <v>30</v>
      </c>
      <c r="HI3">
        <v>184</v>
      </c>
      <c r="HJ3">
        <v>19</v>
      </c>
      <c r="HK3">
        <v>10</v>
      </c>
      <c r="HL3">
        <v>2</v>
      </c>
      <c r="HM3">
        <v>40</v>
      </c>
      <c r="HN3">
        <v>614</v>
      </c>
      <c r="HO3">
        <v>10</v>
      </c>
      <c r="HP3">
        <v>4</v>
      </c>
      <c r="HQ3">
        <v>56</v>
      </c>
      <c r="HR3">
        <v>184</v>
      </c>
      <c r="HS3">
        <v>3</v>
      </c>
      <c r="HT3">
        <v>36</v>
      </c>
      <c r="HU3">
        <v>25</v>
      </c>
      <c r="HV3">
        <v>7</v>
      </c>
      <c r="HW3">
        <v>10</v>
      </c>
      <c r="HX3">
        <v>6</v>
      </c>
      <c r="HY3">
        <v>3</v>
      </c>
      <c r="HZ3">
        <v>108</v>
      </c>
      <c r="IA3">
        <v>6</v>
      </c>
      <c r="IB3">
        <v>71</v>
      </c>
      <c r="IC3">
        <v>3505</v>
      </c>
      <c r="ID3">
        <v>33</v>
      </c>
      <c r="IE3">
        <v>3505</v>
      </c>
      <c r="IF3">
        <v>3</v>
      </c>
      <c r="IG3">
        <v>140</v>
      </c>
      <c r="IH3">
        <v>1</v>
      </c>
      <c r="II3">
        <v>14</v>
      </c>
      <c r="IJ3">
        <v>24</v>
      </c>
      <c r="IK3">
        <v>5</v>
      </c>
      <c r="IL3">
        <v>10</v>
      </c>
      <c r="IM3">
        <v>2</v>
      </c>
      <c r="IN3">
        <v>495</v>
      </c>
      <c r="IO3">
        <v>127</v>
      </c>
      <c r="IP3">
        <v>34</v>
      </c>
      <c r="IQ3">
        <v>453</v>
      </c>
      <c r="IR3">
        <v>244</v>
      </c>
      <c r="IS3">
        <v>28</v>
      </c>
      <c r="IT3">
        <v>72</v>
      </c>
      <c r="IU3">
        <v>5</v>
      </c>
      <c r="IV3">
        <v>30</v>
      </c>
      <c r="IW3">
        <v>354</v>
      </c>
      <c r="IX3">
        <v>5921</v>
      </c>
      <c r="IY3">
        <v>120</v>
      </c>
      <c r="IZ3">
        <v>2</v>
      </c>
      <c r="JA3">
        <v>20</v>
      </c>
      <c r="JB3">
        <v>1439</v>
      </c>
      <c r="JC3">
        <v>9</v>
      </c>
      <c r="JD3">
        <v>47</v>
      </c>
      <c r="JE3">
        <v>18</v>
      </c>
      <c r="JF3">
        <v>197</v>
      </c>
      <c r="JG3">
        <v>337</v>
      </c>
      <c r="JH3">
        <v>18</v>
      </c>
      <c r="JI3">
        <v>8</v>
      </c>
      <c r="JJ3">
        <v>22</v>
      </c>
      <c r="JK3">
        <v>306</v>
      </c>
      <c r="JL3">
        <v>1</v>
      </c>
      <c r="JM3">
        <v>173</v>
      </c>
      <c r="JN3">
        <v>24</v>
      </c>
      <c r="JO3">
        <v>14</v>
      </c>
      <c r="JP3">
        <v>14</v>
      </c>
      <c r="JQ3">
        <v>10</v>
      </c>
      <c r="JR3">
        <v>7</v>
      </c>
      <c r="JS3">
        <v>6</v>
      </c>
    </row>
    <row r="4" spans="1:279" x14ac:dyDescent="0.25">
      <c r="B4" s="1">
        <v>1</v>
      </c>
      <c r="C4" t="s">
        <v>10</v>
      </c>
      <c r="D4" t="str">
        <f t="shared" si="0"/>
        <v/>
      </c>
    </row>
    <row r="5" spans="1:279" x14ac:dyDescent="0.25">
      <c r="D5" t="str">
        <f t="shared" si="0"/>
        <v/>
      </c>
    </row>
    <row r="6" spans="1:279" x14ac:dyDescent="0.25">
      <c r="A6" t="s">
        <v>11</v>
      </c>
      <c r="D6">
        <f t="shared" si="0"/>
        <v>930</v>
      </c>
    </row>
    <row r="7" spans="1:279" x14ac:dyDescent="0.25">
      <c r="D7" t="str">
        <f t="shared" si="0"/>
        <v/>
      </c>
    </row>
    <row r="8" spans="1:279" x14ac:dyDescent="0.25">
      <c r="B8" s="1">
        <v>2E-3</v>
      </c>
      <c r="C8" t="s">
        <v>12</v>
      </c>
      <c r="D8" t="str">
        <f t="shared" si="0"/>
        <v/>
      </c>
    </row>
    <row r="9" spans="1:279" x14ac:dyDescent="0.25">
      <c r="B9" s="1">
        <v>0.16</v>
      </c>
      <c r="C9" t="s">
        <v>13</v>
      </c>
      <c r="D9" t="str">
        <f t="shared" si="0"/>
        <v/>
      </c>
    </row>
    <row r="10" spans="1:279" x14ac:dyDescent="0.25">
      <c r="B10" s="1">
        <v>1.2999999999999999E-2</v>
      </c>
      <c r="C10" t="s">
        <v>14</v>
      </c>
      <c r="D10" t="str">
        <f t="shared" si="0"/>
        <v/>
      </c>
    </row>
    <row r="11" spans="1:279" x14ac:dyDescent="0.25">
      <c r="B11" s="1">
        <v>0.107</v>
      </c>
      <c r="C11" t="s">
        <v>15</v>
      </c>
      <c r="D11" t="str">
        <f t="shared" si="0"/>
        <v/>
      </c>
    </row>
    <row r="12" spans="1:279" x14ac:dyDescent="0.25">
      <c r="B12" s="1">
        <v>3.7999999999999999E-2</v>
      </c>
      <c r="C12" t="s">
        <v>16</v>
      </c>
      <c r="D12" t="str">
        <f t="shared" si="0"/>
        <v/>
      </c>
    </row>
    <row r="13" spans="1:279" x14ac:dyDescent="0.25">
      <c r="B13" s="1">
        <v>1.2999999999999999E-2</v>
      </c>
      <c r="C13" t="s">
        <v>17</v>
      </c>
      <c r="D13" t="str">
        <f t="shared" si="0"/>
        <v/>
      </c>
    </row>
    <row r="14" spans="1:279" x14ac:dyDescent="0.25">
      <c r="B14" s="1">
        <v>0.14499999999999999</v>
      </c>
      <c r="C14" t="s">
        <v>10</v>
      </c>
      <c r="D14" t="str">
        <f t="shared" si="0"/>
        <v/>
      </c>
    </row>
    <row r="15" spans="1:279" x14ac:dyDescent="0.25">
      <c r="B15" s="1">
        <v>0.01</v>
      </c>
      <c r="C15" t="s">
        <v>18</v>
      </c>
      <c r="D15" t="str">
        <f t="shared" si="0"/>
        <v/>
      </c>
    </row>
    <row r="16" spans="1:279" x14ac:dyDescent="0.25">
      <c r="B16" s="1">
        <v>0.115</v>
      </c>
      <c r="C16" t="s">
        <v>19</v>
      </c>
      <c r="D16" t="str">
        <f t="shared" si="0"/>
        <v/>
      </c>
    </row>
    <row r="17" spans="1:4" x14ac:dyDescent="0.25">
      <c r="B17" s="1">
        <v>2.3E-2</v>
      </c>
      <c r="C17" t="s">
        <v>20</v>
      </c>
      <c r="D17" t="str">
        <f t="shared" si="0"/>
        <v/>
      </c>
    </row>
    <row r="18" spans="1:4" x14ac:dyDescent="0.25">
      <c r="B18" s="1">
        <v>1E-3</v>
      </c>
      <c r="C18" t="s">
        <v>21</v>
      </c>
      <c r="D18" t="str">
        <f t="shared" si="0"/>
        <v/>
      </c>
    </row>
    <row r="19" spans="1:4" x14ac:dyDescent="0.25">
      <c r="B19" s="1">
        <v>0.14699999999999999</v>
      </c>
      <c r="C19" t="s">
        <v>22</v>
      </c>
      <c r="D19" t="str">
        <f t="shared" si="0"/>
        <v/>
      </c>
    </row>
    <row r="20" spans="1:4" x14ac:dyDescent="0.25">
      <c r="B20" s="1">
        <v>1.4999999999999999E-2</v>
      </c>
      <c r="C20" t="s">
        <v>23</v>
      </c>
      <c r="D20" t="str">
        <f t="shared" si="0"/>
        <v/>
      </c>
    </row>
    <row r="21" spans="1:4" x14ac:dyDescent="0.25">
      <c r="B21" s="1">
        <v>2E-3</v>
      </c>
      <c r="C21" t="s">
        <v>24</v>
      </c>
      <c r="D21" t="str">
        <f t="shared" si="0"/>
        <v/>
      </c>
    </row>
    <row r="22" spans="1:4" x14ac:dyDescent="0.25">
      <c r="B22" s="1">
        <v>0.20100000000000001</v>
      </c>
      <c r="C22" t="s">
        <v>25</v>
      </c>
      <c r="D22" t="str">
        <f t="shared" si="0"/>
        <v/>
      </c>
    </row>
    <row r="23" spans="1:4" x14ac:dyDescent="0.25">
      <c r="B23" s="1">
        <v>1E-3</v>
      </c>
      <c r="C23" t="s">
        <v>26</v>
      </c>
      <c r="D23" t="str">
        <f t="shared" si="0"/>
        <v/>
      </c>
    </row>
    <row r="24" spans="1:4" x14ac:dyDescent="0.25">
      <c r="D24" t="str">
        <f t="shared" si="0"/>
        <v/>
      </c>
    </row>
    <row r="25" spans="1:4" x14ac:dyDescent="0.25">
      <c r="A25" t="s">
        <v>27</v>
      </c>
      <c r="D25">
        <f t="shared" si="0"/>
        <v>126</v>
      </c>
    </row>
    <row r="26" spans="1:4" x14ac:dyDescent="0.25">
      <c r="D26" t="str">
        <f t="shared" si="0"/>
        <v/>
      </c>
    </row>
    <row r="27" spans="1:4" x14ac:dyDescent="0.25">
      <c r="B27" s="1">
        <v>0.94599999999999995</v>
      </c>
      <c r="C27" t="s">
        <v>21</v>
      </c>
      <c r="D27" t="str">
        <f t="shared" si="0"/>
        <v/>
      </c>
    </row>
    <row r="28" spans="1:4" x14ac:dyDescent="0.25">
      <c r="B28" s="1">
        <v>5.2999999999999999E-2</v>
      </c>
      <c r="C28" t="s">
        <v>22</v>
      </c>
      <c r="D28" t="str">
        <f t="shared" si="0"/>
        <v/>
      </c>
    </row>
    <row r="29" spans="1:4" x14ac:dyDescent="0.25">
      <c r="A29" t="s">
        <v>6</v>
      </c>
      <c r="B29" t="s">
        <v>28</v>
      </c>
      <c r="D29" t="str">
        <f t="shared" si="0"/>
        <v/>
      </c>
    </row>
    <row r="30" spans="1:4" x14ac:dyDescent="0.25">
      <c r="A30" t="s">
        <v>29</v>
      </c>
      <c r="D30">
        <f t="shared" si="0"/>
        <v>348</v>
      </c>
    </row>
    <row r="31" spans="1:4" x14ac:dyDescent="0.25">
      <c r="D31" t="str">
        <f t="shared" si="0"/>
        <v/>
      </c>
    </row>
    <row r="32" spans="1:4" x14ac:dyDescent="0.25">
      <c r="B32" s="1">
        <v>0.80700000000000005</v>
      </c>
      <c r="C32" t="s">
        <v>22</v>
      </c>
      <c r="D32" t="str">
        <f t="shared" si="0"/>
        <v/>
      </c>
    </row>
    <row r="33" spans="1:4" x14ac:dyDescent="0.25">
      <c r="B33" s="1">
        <v>0.192</v>
      </c>
      <c r="C33" t="s">
        <v>23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30</v>
      </c>
      <c r="D35">
        <f t="shared" si="0"/>
        <v>50</v>
      </c>
    </row>
    <row r="36" spans="1:4" x14ac:dyDescent="0.25">
      <c r="D36" t="str">
        <f t="shared" si="0"/>
        <v/>
      </c>
    </row>
    <row r="37" spans="1:4" x14ac:dyDescent="0.25">
      <c r="B37" s="1">
        <v>1</v>
      </c>
      <c r="C37" t="s">
        <v>23</v>
      </c>
      <c r="D37" t="str">
        <f t="shared" si="0"/>
        <v/>
      </c>
    </row>
    <row r="38" spans="1:4" x14ac:dyDescent="0.25">
      <c r="A38" t="s">
        <v>6</v>
      </c>
      <c r="B38" t="s">
        <v>28</v>
      </c>
      <c r="C38" t="s">
        <v>31</v>
      </c>
      <c r="D38" t="str">
        <f t="shared" si="0"/>
        <v/>
      </c>
    </row>
    <row r="39" spans="1:4" x14ac:dyDescent="0.25">
      <c r="A39" t="s">
        <v>30</v>
      </c>
      <c r="D39">
        <f t="shared" si="0"/>
        <v>50</v>
      </c>
    </row>
    <row r="40" spans="1:4" x14ac:dyDescent="0.25">
      <c r="D40" t="str">
        <f t="shared" si="0"/>
        <v/>
      </c>
    </row>
    <row r="41" spans="1:4" x14ac:dyDescent="0.25">
      <c r="B41" s="1">
        <v>1</v>
      </c>
      <c r="C41" t="s">
        <v>23</v>
      </c>
      <c r="D41" t="str">
        <f t="shared" si="0"/>
        <v/>
      </c>
    </row>
    <row r="42" spans="1:4" x14ac:dyDescent="0.25">
      <c r="A42" t="s">
        <v>6</v>
      </c>
      <c r="B42" t="s">
        <v>32</v>
      </c>
      <c r="C42" t="s">
        <v>33</v>
      </c>
      <c r="D42" t="str">
        <f t="shared" si="0"/>
        <v/>
      </c>
    </row>
    <row r="43" spans="1:4" x14ac:dyDescent="0.25">
      <c r="A43" t="s">
        <v>34</v>
      </c>
      <c r="D43">
        <f t="shared" si="0"/>
        <v>6</v>
      </c>
    </row>
    <row r="44" spans="1:4" x14ac:dyDescent="0.25">
      <c r="D44" t="str">
        <f t="shared" si="0"/>
        <v/>
      </c>
    </row>
    <row r="45" spans="1:4" x14ac:dyDescent="0.25">
      <c r="B45" s="1">
        <v>1</v>
      </c>
      <c r="C45" t="s">
        <v>35</v>
      </c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A47" t="s">
        <v>36</v>
      </c>
      <c r="D47">
        <f t="shared" si="0"/>
        <v>42</v>
      </c>
    </row>
    <row r="48" spans="1:4" x14ac:dyDescent="0.25">
      <c r="D48" t="str">
        <f t="shared" si="0"/>
        <v/>
      </c>
    </row>
    <row r="49" spans="1:4" x14ac:dyDescent="0.25">
      <c r="B49" s="1">
        <v>1</v>
      </c>
      <c r="C49" t="s">
        <v>35</v>
      </c>
      <c r="D49" t="str">
        <f t="shared" si="0"/>
        <v/>
      </c>
    </row>
    <row r="50" spans="1:4" x14ac:dyDescent="0.25">
      <c r="D50" t="str">
        <f t="shared" si="0"/>
        <v/>
      </c>
    </row>
    <row r="51" spans="1:4" x14ac:dyDescent="0.25">
      <c r="A51" t="s">
        <v>37</v>
      </c>
      <c r="D51">
        <f t="shared" si="0"/>
        <v>595</v>
      </c>
    </row>
    <row r="52" spans="1:4" x14ac:dyDescent="0.25">
      <c r="D52" t="str">
        <f t="shared" si="0"/>
        <v/>
      </c>
    </row>
    <row r="53" spans="1:4" x14ac:dyDescent="0.25">
      <c r="B53" s="1">
        <v>0.752</v>
      </c>
      <c r="C53" t="s">
        <v>35</v>
      </c>
      <c r="D53" t="str">
        <f t="shared" si="0"/>
        <v/>
      </c>
    </row>
    <row r="54" spans="1:4" x14ac:dyDescent="0.25">
      <c r="B54" s="1">
        <v>8.9999999999999993E-3</v>
      </c>
      <c r="C54" t="s">
        <v>38</v>
      </c>
      <c r="D54" t="str">
        <f t="shared" si="0"/>
        <v/>
      </c>
    </row>
    <row r="55" spans="1:4" x14ac:dyDescent="0.25">
      <c r="D55" t="str">
        <f t="shared" si="0"/>
        <v/>
      </c>
    </row>
    <row r="56" spans="1:4" x14ac:dyDescent="0.25">
      <c r="A56" t="s">
        <v>39</v>
      </c>
      <c r="D56">
        <f t="shared" si="0"/>
        <v>12</v>
      </c>
    </row>
    <row r="57" spans="1:4" x14ac:dyDescent="0.25">
      <c r="D57" t="str">
        <f t="shared" si="0"/>
        <v/>
      </c>
    </row>
    <row r="58" spans="1:4" x14ac:dyDescent="0.25">
      <c r="B58" s="1">
        <v>1</v>
      </c>
      <c r="C58" t="s">
        <v>40</v>
      </c>
      <c r="D58" t="str">
        <f t="shared" si="0"/>
        <v/>
      </c>
    </row>
    <row r="59" spans="1:4" x14ac:dyDescent="0.25">
      <c r="D59" t="str">
        <f t="shared" si="0"/>
        <v/>
      </c>
    </row>
    <row r="60" spans="1:4" x14ac:dyDescent="0.25">
      <c r="A60" t="s">
        <v>41</v>
      </c>
      <c r="D60">
        <f t="shared" si="0"/>
        <v>8</v>
      </c>
    </row>
    <row r="61" spans="1:4" x14ac:dyDescent="0.25">
      <c r="D61" t="str">
        <f t="shared" si="0"/>
        <v/>
      </c>
    </row>
    <row r="62" spans="1:4" x14ac:dyDescent="0.25">
      <c r="B62" s="1">
        <v>1</v>
      </c>
      <c r="C62" t="s">
        <v>40</v>
      </c>
      <c r="D62" t="str">
        <f t="shared" si="0"/>
        <v/>
      </c>
    </row>
    <row r="63" spans="1:4" x14ac:dyDescent="0.25">
      <c r="D63" t="str">
        <f t="shared" si="0"/>
        <v/>
      </c>
    </row>
    <row r="64" spans="1:4" x14ac:dyDescent="0.25">
      <c r="A64" t="s">
        <v>42</v>
      </c>
      <c r="D64">
        <f t="shared" si="0"/>
        <v>10</v>
      </c>
    </row>
    <row r="65" spans="1:4" x14ac:dyDescent="0.25">
      <c r="D65" t="str">
        <f t="shared" si="0"/>
        <v/>
      </c>
    </row>
    <row r="66" spans="1:4" x14ac:dyDescent="0.25">
      <c r="B66" s="1">
        <v>1</v>
      </c>
      <c r="C66" t="s">
        <v>43</v>
      </c>
      <c r="D66" t="str">
        <f t="shared" ref="D66:D129" si="1">IFERROR(HLOOKUP($A66,$E$2:$JS$3,2,FALSE),"")</f>
        <v/>
      </c>
    </row>
    <row r="67" spans="1:4" x14ac:dyDescent="0.25">
      <c r="D67" t="str">
        <f t="shared" si="1"/>
        <v/>
      </c>
    </row>
    <row r="68" spans="1:4" x14ac:dyDescent="0.25">
      <c r="A68" t="s">
        <v>44</v>
      </c>
      <c r="D68">
        <f t="shared" si="1"/>
        <v>11</v>
      </c>
    </row>
    <row r="69" spans="1:4" x14ac:dyDescent="0.25">
      <c r="D69" t="str">
        <f t="shared" si="1"/>
        <v/>
      </c>
    </row>
    <row r="70" spans="1:4" x14ac:dyDescent="0.25">
      <c r="B70" s="1">
        <v>1</v>
      </c>
      <c r="C70" t="s">
        <v>43</v>
      </c>
      <c r="D70" t="str">
        <f t="shared" si="1"/>
        <v/>
      </c>
    </row>
    <row r="71" spans="1:4" x14ac:dyDescent="0.25">
      <c r="D71" t="str">
        <f t="shared" si="1"/>
        <v/>
      </c>
    </row>
    <row r="72" spans="1:4" x14ac:dyDescent="0.25">
      <c r="A72" t="s">
        <v>45</v>
      </c>
      <c r="D72">
        <f t="shared" si="1"/>
        <v>8</v>
      </c>
    </row>
    <row r="73" spans="1:4" x14ac:dyDescent="0.25">
      <c r="D73" t="str">
        <f t="shared" si="1"/>
        <v/>
      </c>
    </row>
    <row r="74" spans="1:4" x14ac:dyDescent="0.25">
      <c r="B74" s="1">
        <v>1</v>
      </c>
      <c r="C74" t="s">
        <v>46</v>
      </c>
      <c r="D74" t="str">
        <f t="shared" si="1"/>
        <v/>
      </c>
    </row>
    <row r="75" spans="1:4" x14ac:dyDescent="0.25">
      <c r="D75" t="str">
        <f t="shared" si="1"/>
        <v/>
      </c>
    </row>
    <row r="76" spans="1:4" x14ac:dyDescent="0.25">
      <c r="A76" t="s">
        <v>47</v>
      </c>
      <c r="D76">
        <f t="shared" si="1"/>
        <v>27</v>
      </c>
    </row>
    <row r="77" spans="1:4" x14ac:dyDescent="0.25">
      <c r="D77" t="str">
        <f t="shared" si="1"/>
        <v/>
      </c>
    </row>
    <row r="78" spans="1:4" x14ac:dyDescent="0.25">
      <c r="B78" s="1">
        <v>0.92200000000000004</v>
      </c>
      <c r="C78" t="s">
        <v>46</v>
      </c>
      <c r="D78" t="str">
        <f t="shared" si="1"/>
        <v/>
      </c>
    </row>
    <row r="79" spans="1:4" x14ac:dyDescent="0.25">
      <c r="B79" s="1">
        <v>3.7999999999999999E-2</v>
      </c>
      <c r="C79" t="s">
        <v>48</v>
      </c>
      <c r="D79" t="str">
        <f t="shared" si="1"/>
        <v/>
      </c>
    </row>
    <row r="80" spans="1:4" x14ac:dyDescent="0.25">
      <c r="B80" s="1">
        <v>3.7999999999999999E-2</v>
      </c>
      <c r="C80" t="s">
        <v>49</v>
      </c>
      <c r="D80" t="str">
        <f t="shared" si="1"/>
        <v/>
      </c>
    </row>
    <row r="81" spans="1:4" x14ac:dyDescent="0.25">
      <c r="D81" t="str">
        <f t="shared" si="1"/>
        <v/>
      </c>
    </row>
    <row r="82" spans="1:4" x14ac:dyDescent="0.25">
      <c r="A82" t="s">
        <v>50</v>
      </c>
      <c r="D82">
        <f t="shared" si="1"/>
        <v>329</v>
      </c>
    </row>
    <row r="83" spans="1:4" x14ac:dyDescent="0.25">
      <c r="D83" t="str">
        <f t="shared" si="1"/>
        <v/>
      </c>
    </row>
    <row r="84" spans="1:4" x14ac:dyDescent="0.25">
      <c r="B84" s="1">
        <v>0.83199999999999996</v>
      </c>
      <c r="C84" t="s">
        <v>35</v>
      </c>
      <c r="D84" t="str">
        <f t="shared" si="1"/>
        <v/>
      </c>
    </row>
    <row r="85" spans="1:4" x14ac:dyDescent="0.25">
      <c r="B85" s="1">
        <v>4.0000000000000001E-3</v>
      </c>
      <c r="C85" t="s">
        <v>38</v>
      </c>
      <c r="D85" t="str">
        <f t="shared" si="1"/>
        <v/>
      </c>
    </row>
    <row r="86" spans="1:4" x14ac:dyDescent="0.25">
      <c r="A86" t="s">
        <v>6</v>
      </c>
      <c r="B86" t="s">
        <v>51</v>
      </c>
      <c r="C86" t="s">
        <v>52</v>
      </c>
      <c r="D86" t="str">
        <f t="shared" si="1"/>
        <v/>
      </c>
    </row>
    <row r="87" spans="1:4" x14ac:dyDescent="0.25">
      <c r="A87" t="s">
        <v>53</v>
      </c>
      <c r="D87">
        <f t="shared" si="1"/>
        <v>1575</v>
      </c>
    </row>
    <row r="88" spans="1:4" x14ac:dyDescent="0.25">
      <c r="D88" t="str">
        <f t="shared" si="1"/>
        <v/>
      </c>
    </row>
    <row r="89" spans="1:4" x14ac:dyDescent="0.25">
      <c r="B89" s="1">
        <v>0.14199999999999999</v>
      </c>
      <c r="C89" t="s">
        <v>16</v>
      </c>
      <c r="D89" t="str">
        <f t="shared" si="1"/>
        <v/>
      </c>
    </row>
    <row r="90" spans="1:4" x14ac:dyDescent="0.25">
      <c r="B90" s="1">
        <v>0.85699999999999998</v>
      </c>
      <c r="C90" t="s">
        <v>22</v>
      </c>
      <c r="D90" t="str">
        <f t="shared" si="1"/>
        <v/>
      </c>
    </row>
    <row r="91" spans="1:4" x14ac:dyDescent="0.25">
      <c r="D91" t="str">
        <f t="shared" si="1"/>
        <v/>
      </c>
    </row>
    <row r="92" spans="1:4" x14ac:dyDescent="0.25">
      <c r="A92" t="s">
        <v>54</v>
      </c>
      <c r="D92">
        <f t="shared" si="1"/>
        <v>2</v>
      </c>
    </row>
    <row r="93" spans="1:4" x14ac:dyDescent="0.25">
      <c r="D93" t="str">
        <f t="shared" si="1"/>
        <v/>
      </c>
    </row>
    <row r="94" spans="1:4" x14ac:dyDescent="0.25">
      <c r="B94" s="1">
        <v>1</v>
      </c>
      <c r="C94" t="s">
        <v>26</v>
      </c>
      <c r="D94" t="str">
        <f t="shared" si="1"/>
        <v/>
      </c>
    </row>
    <row r="95" spans="1:4" x14ac:dyDescent="0.25">
      <c r="D95" t="str">
        <f t="shared" si="1"/>
        <v/>
      </c>
    </row>
    <row r="96" spans="1:4" x14ac:dyDescent="0.25">
      <c r="A96" t="s">
        <v>55</v>
      </c>
      <c r="D96">
        <f t="shared" si="1"/>
        <v>11</v>
      </c>
    </row>
    <row r="97" spans="1:4" x14ac:dyDescent="0.25">
      <c r="D97" t="str">
        <f t="shared" si="1"/>
        <v/>
      </c>
    </row>
    <row r="98" spans="1:4" x14ac:dyDescent="0.25">
      <c r="B98" s="1">
        <v>1</v>
      </c>
      <c r="C98" t="s">
        <v>35</v>
      </c>
      <c r="D98" t="str">
        <f t="shared" si="1"/>
        <v/>
      </c>
    </row>
    <row r="99" spans="1:4" x14ac:dyDescent="0.25">
      <c r="D99" t="str">
        <f t="shared" si="1"/>
        <v/>
      </c>
    </row>
    <row r="100" spans="1:4" x14ac:dyDescent="0.25">
      <c r="A100" t="s">
        <v>56</v>
      </c>
      <c r="D100">
        <f t="shared" si="1"/>
        <v>52</v>
      </c>
    </row>
    <row r="101" spans="1:4" x14ac:dyDescent="0.25">
      <c r="D101" t="str">
        <f t="shared" si="1"/>
        <v/>
      </c>
    </row>
    <row r="102" spans="1:4" x14ac:dyDescent="0.25">
      <c r="B102" s="1">
        <v>0.45400000000000001</v>
      </c>
      <c r="C102" t="s">
        <v>57</v>
      </c>
      <c r="D102" t="str">
        <f t="shared" si="1"/>
        <v/>
      </c>
    </row>
    <row r="103" spans="1:4" x14ac:dyDescent="0.25">
      <c r="B103" s="1">
        <v>0.13300000000000001</v>
      </c>
      <c r="C103" t="s">
        <v>58</v>
      </c>
      <c r="D103" t="str">
        <f t="shared" si="1"/>
        <v/>
      </c>
    </row>
    <row r="104" spans="1:4" x14ac:dyDescent="0.25">
      <c r="B104" s="1">
        <v>0.11</v>
      </c>
      <c r="C104" t="s">
        <v>59</v>
      </c>
      <c r="D104" t="str">
        <f t="shared" si="1"/>
        <v/>
      </c>
    </row>
    <row r="105" spans="1:4" x14ac:dyDescent="0.25">
      <c r="B105" s="1">
        <v>0.30099999999999999</v>
      </c>
      <c r="C105" t="s">
        <v>38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60</v>
      </c>
      <c r="D107">
        <f t="shared" si="1"/>
        <v>279</v>
      </c>
    </row>
    <row r="108" spans="1:4" x14ac:dyDescent="0.25">
      <c r="D108" t="str">
        <f t="shared" si="1"/>
        <v/>
      </c>
    </row>
    <row r="109" spans="1:4" x14ac:dyDescent="0.25">
      <c r="B109" s="1">
        <v>0.98</v>
      </c>
      <c r="C109" t="s">
        <v>40</v>
      </c>
      <c r="D109" t="str">
        <f t="shared" si="1"/>
        <v/>
      </c>
    </row>
    <row r="110" spans="1:4" x14ac:dyDescent="0.25">
      <c r="B110" s="1">
        <v>8.9999999999999993E-3</v>
      </c>
      <c r="C110" t="s">
        <v>26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61</v>
      </c>
      <c r="D112">
        <f t="shared" si="1"/>
        <v>452</v>
      </c>
    </row>
    <row r="113" spans="2:4" x14ac:dyDescent="0.25">
      <c r="D113" t="str">
        <f t="shared" si="1"/>
        <v/>
      </c>
    </row>
    <row r="114" spans="2:4" x14ac:dyDescent="0.25">
      <c r="B114" s="1">
        <v>6.0000000000000001E-3</v>
      </c>
      <c r="C114" t="s">
        <v>62</v>
      </c>
      <c r="D114" t="str">
        <f t="shared" si="1"/>
        <v/>
      </c>
    </row>
    <row r="115" spans="2:4" x14ac:dyDescent="0.25">
      <c r="B115" s="1">
        <v>6.9000000000000006E-2</v>
      </c>
      <c r="C115" t="s">
        <v>43</v>
      </c>
      <c r="D115" t="str">
        <f t="shared" si="1"/>
        <v/>
      </c>
    </row>
    <row r="116" spans="2:4" x14ac:dyDescent="0.25">
      <c r="B116" s="1">
        <v>7.8E-2</v>
      </c>
      <c r="C116" t="s">
        <v>22</v>
      </c>
      <c r="D116" t="str">
        <f t="shared" si="1"/>
        <v/>
      </c>
    </row>
    <row r="117" spans="2:4" x14ac:dyDescent="0.25">
      <c r="B117" s="1">
        <v>0.08</v>
      </c>
      <c r="C117" t="s">
        <v>23</v>
      </c>
      <c r="D117" t="str">
        <f t="shared" si="1"/>
        <v/>
      </c>
    </row>
    <row r="118" spans="2:4" x14ac:dyDescent="0.25">
      <c r="B118" s="1">
        <v>1.7999999999999999E-2</v>
      </c>
      <c r="C118" t="s">
        <v>63</v>
      </c>
      <c r="D118" t="str">
        <f t="shared" si="1"/>
        <v/>
      </c>
    </row>
    <row r="119" spans="2:4" x14ac:dyDescent="0.25">
      <c r="B119" s="1">
        <v>5.8999999999999997E-2</v>
      </c>
      <c r="C119" t="s">
        <v>64</v>
      </c>
      <c r="D119" t="str">
        <f t="shared" si="1"/>
        <v/>
      </c>
    </row>
    <row r="120" spans="2:4" x14ac:dyDescent="0.25">
      <c r="B120" s="1">
        <v>5.1999999999999998E-2</v>
      </c>
      <c r="C120" t="s">
        <v>65</v>
      </c>
      <c r="D120" t="str">
        <f t="shared" si="1"/>
        <v/>
      </c>
    </row>
    <row r="121" spans="2:4" x14ac:dyDescent="0.25">
      <c r="B121" s="1">
        <v>1.0999999999999999E-2</v>
      </c>
      <c r="C121" t="s">
        <v>66</v>
      </c>
      <c r="D121" t="str">
        <f t="shared" si="1"/>
        <v/>
      </c>
    </row>
    <row r="122" spans="2:4" x14ac:dyDescent="0.25">
      <c r="B122" s="1">
        <v>0.27900000000000003</v>
      </c>
      <c r="C122" t="s">
        <v>57</v>
      </c>
      <c r="D122" t="str">
        <f t="shared" si="1"/>
        <v/>
      </c>
    </row>
    <row r="123" spans="2:4" x14ac:dyDescent="0.25">
      <c r="B123" s="1">
        <v>2.1000000000000001E-2</v>
      </c>
      <c r="C123" t="s">
        <v>67</v>
      </c>
      <c r="D123" t="str">
        <f t="shared" si="1"/>
        <v/>
      </c>
    </row>
    <row r="124" spans="2:4" x14ac:dyDescent="0.25">
      <c r="B124" s="1">
        <v>4.2999999999999997E-2</v>
      </c>
      <c r="C124" t="s">
        <v>58</v>
      </c>
      <c r="D124" t="str">
        <f t="shared" si="1"/>
        <v/>
      </c>
    </row>
    <row r="125" spans="2:4" x14ac:dyDescent="0.25">
      <c r="B125" s="1">
        <v>0.09</v>
      </c>
      <c r="C125" t="s">
        <v>49</v>
      </c>
      <c r="D125" t="str">
        <f t="shared" si="1"/>
        <v/>
      </c>
    </row>
    <row r="126" spans="2:4" x14ac:dyDescent="0.25">
      <c r="B126" s="1">
        <v>3.2000000000000001E-2</v>
      </c>
      <c r="C126" t="s">
        <v>24</v>
      </c>
      <c r="D126" t="str">
        <f t="shared" si="1"/>
        <v/>
      </c>
    </row>
    <row r="127" spans="2:4" x14ac:dyDescent="0.25">
      <c r="B127" s="1">
        <v>1.0999999999999999E-2</v>
      </c>
      <c r="C127" t="s">
        <v>59</v>
      </c>
      <c r="D127" t="str">
        <f t="shared" si="1"/>
        <v/>
      </c>
    </row>
    <row r="128" spans="2:4" x14ac:dyDescent="0.25">
      <c r="B128" s="1">
        <v>1.2E-2</v>
      </c>
      <c r="C128" t="s">
        <v>68</v>
      </c>
      <c r="D128" t="str">
        <f t="shared" si="1"/>
        <v/>
      </c>
    </row>
    <row r="129" spans="1:4" x14ac:dyDescent="0.25">
      <c r="B129" s="1">
        <v>5.3999999999999999E-2</v>
      </c>
      <c r="C129" t="s">
        <v>69</v>
      </c>
      <c r="D129" t="str">
        <f t="shared" si="1"/>
        <v/>
      </c>
    </row>
    <row r="130" spans="1:4" x14ac:dyDescent="0.25">
      <c r="B130" s="1">
        <v>5.3999999999999999E-2</v>
      </c>
      <c r="C130" t="s">
        <v>40</v>
      </c>
      <c r="D130" t="str">
        <f t="shared" ref="D130:D193" si="2">IFERROR(HLOOKUP($A130,$E$2:$JS$3,2,FALSE),"")</f>
        <v/>
      </c>
    </row>
    <row r="131" spans="1:4" x14ac:dyDescent="0.25">
      <c r="B131" s="1">
        <v>2.1000000000000001E-2</v>
      </c>
      <c r="C131" t="s">
        <v>38</v>
      </c>
      <c r="D131" t="str">
        <f t="shared" si="2"/>
        <v/>
      </c>
    </row>
    <row r="132" spans="1:4" x14ac:dyDescent="0.25">
      <c r="B132" s="1">
        <v>0</v>
      </c>
      <c r="C132" t="s">
        <v>26</v>
      </c>
      <c r="D132" t="str">
        <f t="shared" si="2"/>
        <v/>
      </c>
    </row>
    <row r="133" spans="1:4" x14ac:dyDescent="0.25">
      <c r="D133" t="str">
        <f t="shared" si="2"/>
        <v/>
      </c>
    </row>
    <row r="134" spans="1:4" x14ac:dyDescent="0.25">
      <c r="A134" t="s">
        <v>70</v>
      </c>
      <c r="D134">
        <f t="shared" si="2"/>
        <v>72</v>
      </c>
    </row>
    <row r="135" spans="1:4" x14ac:dyDescent="0.25">
      <c r="D135" t="str">
        <f t="shared" si="2"/>
        <v/>
      </c>
    </row>
    <row r="136" spans="1:4" x14ac:dyDescent="0.25">
      <c r="B136" s="1">
        <v>1</v>
      </c>
      <c r="C136" t="s">
        <v>71</v>
      </c>
      <c r="D136" t="str">
        <f t="shared" si="2"/>
        <v/>
      </c>
    </row>
    <row r="137" spans="1:4" x14ac:dyDescent="0.25">
      <c r="D137" t="str">
        <f t="shared" si="2"/>
        <v/>
      </c>
    </row>
    <row r="138" spans="1:4" x14ac:dyDescent="0.25">
      <c r="A138" t="s">
        <v>72</v>
      </c>
      <c r="D138">
        <f t="shared" si="2"/>
        <v>4</v>
      </c>
    </row>
    <row r="139" spans="1:4" x14ac:dyDescent="0.25"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73</v>
      </c>
      <c r="D141">
        <f t="shared" si="2"/>
        <v>983</v>
      </c>
    </row>
    <row r="142" spans="1:4" x14ac:dyDescent="0.25">
      <c r="D142" t="str">
        <f t="shared" si="2"/>
        <v/>
      </c>
    </row>
    <row r="143" spans="1:4" x14ac:dyDescent="0.25">
      <c r="B143" s="1">
        <v>0.98699999999999999</v>
      </c>
      <c r="C143" t="s">
        <v>38</v>
      </c>
      <c r="D143" t="str">
        <f t="shared" si="2"/>
        <v/>
      </c>
    </row>
    <row r="144" spans="1:4" x14ac:dyDescent="0.25">
      <c r="B144" s="1">
        <v>7.0000000000000001E-3</v>
      </c>
      <c r="C144" t="s">
        <v>26</v>
      </c>
      <c r="D144" t="str">
        <f t="shared" si="2"/>
        <v/>
      </c>
    </row>
    <row r="145" spans="1:4" x14ac:dyDescent="0.25">
      <c r="D145" t="str">
        <f t="shared" si="2"/>
        <v/>
      </c>
    </row>
    <row r="146" spans="1:4" x14ac:dyDescent="0.25">
      <c r="A146" t="s">
        <v>74</v>
      </c>
      <c r="D146">
        <f t="shared" si="2"/>
        <v>15</v>
      </c>
    </row>
    <row r="147" spans="1:4" x14ac:dyDescent="0.25">
      <c r="D147" t="str">
        <f t="shared" si="2"/>
        <v/>
      </c>
    </row>
    <row r="148" spans="1:4" x14ac:dyDescent="0.25">
      <c r="B148" s="1">
        <v>0.32700000000000001</v>
      </c>
      <c r="C148" t="s">
        <v>75</v>
      </c>
      <c r="D148" t="str">
        <f t="shared" si="2"/>
        <v/>
      </c>
    </row>
    <row r="149" spans="1:4" x14ac:dyDescent="0.25">
      <c r="B149" s="1">
        <v>0.49399999999999999</v>
      </c>
      <c r="C149" t="s">
        <v>65</v>
      </c>
      <c r="D149" t="str">
        <f t="shared" si="2"/>
        <v/>
      </c>
    </row>
    <row r="150" spans="1:4" x14ac:dyDescent="0.25">
      <c r="B150" s="1">
        <v>0.17799999999999999</v>
      </c>
      <c r="C150" t="s">
        <v>49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76</v>
      </c>
      <c r="D152">
        <f t="shared" si="2"/>
        <v>18</v>
      </c>
    </row>
    <row r="153" spans="1:4" x14ac:dyDescent="0.25">
      <c r="D153" t="str">
        <f t="shared" si="2"/>
        <v/>
      </c>
    </row>
    <row r="154" spans="1:4" x14ac:dyDescent="0.25">
      <c r="B154" s="1">
        <v>0.88600000000000001</v>
      </c>
      <c r="C154" t="s">
        <v>23</v>
      </c>
      <c r="D154" t="str">
        <f t="shared" si="2"/>
        <v/>
      </c>
    </row>
    <row r="155" spans="1:4" x14ac:dyDescent="0.25">
      <c r="B155" s="1">
        <v>0.113</v>
      </c>
      <c r="C155" t="s">
        <v>65</v>
      </c>
      <c r="D155" t="str">
        <f t="shared" si="2"/>
        <v/>
      </c>
    </row>
    <row r="156" spans="1:4" x14ac:dyDescent="0.25">
      <c r="A156" t="s">
        <v>6</v>
      </c>
      <c r="B156" t="s">
        <v>77</v>
      </c>
      <c r="C156" t="s">
        <v>78</v>
      </c>
      <c r="D156" t="str">
        <f t="shared" si="2"/>
        <v/>
      </c>
    </row>
    <row r="157" spans="1:4" x14ac:dyDescent="0.25">
      <c r="A157" t="s">
        <v>79</v>
      </c>
      <c r="D157">
        <f t="shared" si="2"/>
        <v>4</v>
      </c>
    </row>
    <row r="158" spans="1:4" x14ac:dyDescent="0.25">
      <c r="D158" t="str">
        <f t="shared" si="2"/>
        <v/>
      </c>
    </row>
    <row r="159" spans="1:4" x14ac:dyDescent="0.25">
      <c r="B159" s="1">
        <v>1</v>
      </c>
      <c r="C159" t="s">
        <v>80</v>
      </c>
      <c r="D159" t="str">
        <f t="shared" si="2"/>
        <v/>
      </c>
    </row>
    <row r="160" spans="1:4" x14ac:dyDescent="0.25">
      <c r="A160" t="s">
        <v>6</v>
      </c>
      <c r="B160" t="s">
        <v>81</v>
      </c>
      <c r="C160" t="s">
        <v>82</v>
      </c>
      <c r="D160" t="str">
        <f t="shared" si="2"/>
        <v/>
      </c>
    </row>
    <row r="161" spans="1:4" x14ac:dyDescent="0.25">
      <c r="A161" t="s">
        <v>83</v>
      </c>
      <c r="D161">
        <f t="shared" si="2"/>
        <v>39</v>
      </c>
    </row>
    <row r="162" spans="1:4" x14ac:dyDescent="0.25">
      <c r="D162" t="str">
        <f t="shared" si="2"/>
        <v/>
      </c>
    </row>
    <row r="163" spans="1:4" x14ac:dyDescent="0.25">
      <c r="B163" s="1">
        <v>1</v>
      </c>
      <c r="C163" t="s">
        <v>23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84</v>
      </c>
      <c r="D165">
        <f t="shared" si="2"/>
        <v>32</v>
      </c>
    </row>
    <row r="166" spans="1:4" x14ac:dyDescent="0.25">
      <c r="D166" t="str">
        <f t="shared" si="2"/>
        <v/>
      </c>
    </row>
    <row r="167" spans="1:4" x14ac:dyDescent="0.25">
      <c r="B167" s="1">
        <v>1</v>
      </c>
      <c r="C167" t="s">
        <v>17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85</v>
      </c>
      <c r="D169">
        <f t="shared" si="2"/>
        <v>2</v>
      </c>
    </row>
    <row r="170" spans="1:4" x14ac:dyDescent="0.25">
      <c r="D170" t="str">
        <f t="shared" si="2"/>
        <v/>
      </c>
    </row>
    <row r="171" spans="1:4" x14ac:dyDescent="0.25">
      <c r="B171" s="1">
        <v>1</v>
      </c>
      <c r="C171" t="s">
        <v>86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87</v>
      </c>
      <c r="D173">
        <f t="shared" si="2"/>
        <v>8</v>
      </c>
    </row>
    <row r="174" spans="1:4" x14ac:dyDescent="0.25">
      <c r="D174" t="str">
        <f t="shared" si="2"/>
        <v/>
      </c>
    </row>
    <row r="175" spans="1:4" x14ac:dyDescent="0.25">
      <c r="B175" s="1">
        <v>0.26600000000000001</v>
      </c>
      <c r="C175" t="s">
        <v>23</v>
      </c>
      <c r="D175" t="str">
        <f t="shared" si="2"/>
        <v/>
      </c>
    </row>
    <row r="176" spans="1:4" x14ac:dyDescent="0.25">
      <c r="B176" s="1">
        <v>0.26600000000000001</v>
      </c>
      <c r="C176" t="s">
        <v>38</v>
      </c>
      <c r="D176" t="str">
        <f t="shared" si="2"/>
        <v/>
      </c>
    </row>
    <row r="177" spans="1:4" x14ac:dyDescent="0.25">
      <c r="B177" s="1">
        <v>0.46600000000000003</v>
      </c>
      <c r="C177" t="s">
        <v>88</v>
      </c>
      <c r="D177" t="str">
        <f t="shared" si="2"/>
        <v/>
      </c>
    </row>
    <row r="178" spans="1:4" x14ac:dyDescent="0.25">
      <c r="D178" t="str">
        <f t="shared" si="2"/>
        <v/>
      </c>
    </row>
    <row r="179" spans="1:4" x14ac:dyDescent="0.25">
      <c r="A179" t="s">
        <v>89</v>
      </c>
      <c r="D179">
        <f t="shared" si="2"/>
        <v>8</v>
      </c>
    </row>
    <row r="180" spans="1:4" x14ac:dyDescent="0.25">
      <c r="D180" t="str">
        <f t="shared" si="2"/>
        <v/>
      </c>
    </row>
    <row r="181" spans="1:4" x14ac:dyDescent="0.25">
      <c r="B181" s="1">
        <v>0.26600000000000001</v>
      </c>
      <c r="C181" t="s">
        <v>23</v>
      </c>
      <c r="D181" t="str">
        <f t="shared" si="2"/>
        <v/>
      </c>
    </row>
    <row r="182" spans="1:4" x14ac:dyDescent="0.25">
      <c r="B182" s="1">
        <v>0.26600000000000001</v>
      </c>
      <c r="C182" t="s">
        <v>38</v>
      </c>
      <c r="D182" t="str">
        <f t="shared" si="2"/>
        <v/>
      </c>
    </row>
    <row r="183" spans="1:4" x14ac:dyDescent="0.25">
      <c r="B183" s="1">
        <v>0.46600000000000003</v>
      </c>
      <c r="C183" t="s">
        <v>88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90</v>
      </c>
      <c r="D185">
        <f t="shared" si="2"/>
        <v>833</v>
      </c>
    </row>
    <row r="186" spans="1:4" x14ac:dyDescent="0.25">
      <c r="D186" t="str">
        <f t="shared" si="2"/>
        <v/>
      </c>
    </row>
    <row r="187" spans="1:4" x14ac:dyDescent="0.25">
      <c r="B187" s="1">
        <v>4.0000000000000001E-3</v>
      </c>
      <c r="C187" t="s">
        <v>26</v>
      </c>
      <c r="D187" t="str">
        <f t="shared" si="2"/>
        <v/>
      </c>
    </row>
    <row r="188" spans="1:4" x14ac:dyDescent="0.25">
      <c r="B188" s="1">
        <v>0.216</v>
      </c>
      <c r="C188" t="s">
        <v>91</v>
      </c>
      <c r="D188" t="str">
        <f t="shared" si="2"/>
        <v/>
      </c>
    </row>
    <row r="189" spans="1:4" x14ac:dyDescent="0.25">
      <c r="B189" s="1">
        <v>0.67100000000000004</v>
      </c>
      <c r="C189" t="s">
        <v>92</v>
      </c>
      <c r="D189" t="str">
        <f t="shared" si="2"/>
        <v/>
      </c>
    </row>
    <row r="190" spans="1:4" x14ac:dyDescent="0.25">
      <c r="B190" s="1">
        <v>0.107</v>
      </c>
      <c r="C190" t="s">
        <v>93</v>
      </c>
      <c r="D190" t="str">
        <f t="shared" si="2"/>
        <v/>
      </c>
    </row>
    <row r="191" spans="1:4" x14ac:dyDescent="0.25">
      <c r="D191" t="str">
        <f t="shared" si="2"/>
        <v/>
      </c>
    </row>
    <row r="192" spans="1:4" x14ac:dyDescent="0.25">
      <c r="A192" t="s">
        <v>94</v>
      </c>
      <c r="D192">
        <f t="shared" si="2"/>
        <v>20</v>
      </c>
    </row>
    <row r="193" spans="1:4" x14ac:dyDescent="0.25">
      <c r="D193" t="str">
        <f t="shared" si="2"/>
        <v/>
      </c>
    </row>
    <row r="194" spans="1:4" x14ac:dyDescent="0.25">
      <c r="B194" s="1">
        <v>1</v>
      </c>
      <c r="C194" t="s">
        <v>23</v>
      </c>
      <c r="D194" t="str">
        <f t="shared" ref="D194:D257" si="3">IFERROR(HLOOKUP($A194,$E$2:$JS$3,2,FALSE),"")</f>
        <v/>
      </c>
    </row>
    <row r="195" spans="1:4" x14ac:dyDescent="0.25">
      <c r="D195" t="str">
        <f t="shared" si="3"/>
        <v/>
      </c>
    </row>
    <row r="196" spans="1:4" x14ac:dyDescent="0.25">
      <c r="A196" t="s">
        <v>95</v>
      </c>
      <c r="D196">
        <f t="shared" si="3"/>
        <v>65229</v>
      </c>
    </row>
    <row r="197" spans="1:4" x14ac:dyDescent="0.25">
      <c r="D197" t="str">
        <f t="shared" si="3"/>
        <v/>
      </c>
    </row>
    <row r="198" spans="1:4" x14ac:dyDescent="0.25">
      <c r="B198" s="1">
        <v>0.20499999999999999</v>
      </c>
      <c r="C198" t="s">
        <v>96</v>
      </c>
      <c r="D198" t="str">
        <f t="shared" si="3"/>
        <v/>
      </c>
    </row>
    <row r="199" spans="1:4" x14ac:dyDescent="0.25">
      <c r="B199" s="1">
        <v>6.0000000000000001E-3</v>
      </c>
      <c r="C199" t="s">
        <v>97</v>
      </c>
      <c r="D199" t="str">
        <f t="shared" si="3"/>
        <v/>
      </c>
    </row>
    <row r="200" spans="1:4" x14ac:dyDescent="0.25">
      <c r="B200" s="1">
        <v>3.2000000000000001E-2</v>
      </c>
      <c r="C200" t="s">
        <v>91</v>
      </c>
      <c r="D200" t="str">
        <f t="shared" si="3"/>
        <v/>
      </c>
    </row>
    <row r="201" spans="1:4" x14ac:dyDescent="0.25">
      <c r="B201" s="1">
        <v>0</v>
      </c>
      <c r="C201" t="s">
        <v>98</v>
      </c>
      <c r="D201" t="str">
        <f t="shared" si="3"/>
        <v/>
      </c>
    </row>
    <row r="202" spans="1:4" x14ac:dyDescent="0.25">
      <c r="B202" s="1">
        <v>0.13100000000000001</v>
      </c>
      <c r="C202" t="s">
        <v>99</v>
      </c>
      <c r="D202" t="str">
        <f t="shared" si="3"/>
        <v/>
      </c>
    </row>
    <row r="203" spans="1:4" x14ac:dyDescent="0.25">
      <c r="B203" s="1">
        <v>8.8999999999999996E-2</v>
      </c>
      <c r="C203" t="s">
        <v>100</v>
      </c>
      <c r="D203" t="str">
        <f t="shared" si="3"/>
        <v/>
      </c>
    </row>
    <row r="204" spans="1:4" x14ac:dyDescent="0.25">
      <c r="B204" s="1">
        <v>4.0000000000000001E-3</v>
      </c>
      <c r="C204" t="s">
        <v>101</v>
      </c>
      <c r="D204" t="str">
        <f t="shared" si="3"/>
        <v/>
      </c>
    </row>
    <row r="205" spans="1:4" x14ac:dyDescent="0.25">
      <c r="B205" s="1">
        <v>0.13900000000000001</v>
      </c>
      <c r="C205" t="s">
        <v>102</v>
      </c>
      <c r="D205" t="str">
        <f t="shared" si="3"/>
        <v/>
      </c>
    </row>
    <row r="206" spans="1:4" x14ac:dyDescent="0.25">
      <c r="B206" s="1">
        <v>0.39</v>
      </c>
      <c r="C206" t="s">
        <v>92</v>
      </c>
      <c r="D206" t="str">
        <f t="shared" si="3"/>
        <v/>
      </c>
    </row>
    <row r="207" spans="1:4" x14ac:dyDescent="0.25">
      <c r="D207" t="str">
        <f t="shared" si="3"/>
        <v/>
      </c>
    </row>
    <row r="208" spans="1:4" x14ac:dyDescent="0.25">
      <c r="A208" t="s">
        <v>103</v>
      </c>
      <c r="D208">
        <f t="shared" si="3"/>
        <v>48</v>
      </c>
    </row>
    <row r="209" spans="1:4" x14ac:dyDescent="0.25">
      <c r="D209" t="str">
        <f t="shared" si="3"/>
        <v/>
      </c>
    </row>
    <row r="210" spans="1:4" x14ac:dyDescent="0.25">
      <c r="B210" s="1">
        <v>0.65300000000000002</v>
      </c>
      <c r="C210" t="s">
        <v>104</v>
      </c>
      <c r="D210" t="str">
        <f t="shared" si="3"/>
        <v/>
      </c>
    </row>
    <row r="211" spans="1:4" x14ac:dyDescent="0.25">
      <c r="B211" s="1">
        <v>0.34599999999999997</v>
      </c>
      <c r="C211" t="s">
        <v>25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105</v>
      </c>
      <c r="D213">
        <f t="shared" si="3"/>
        <v>3</v>
      </c>
    </row>
    <row r="214" spans="1:4" x14ac:dyDescent="0.25">
      <c r="D214" t="str">
        <f t="shared" si="3"/>
        <v/>
      </c>
    </row>
    <row r="215" spans="1:4" x14ac:dyDescent="0.25">
      <c r="B215" s="1">
        <v>1</v>
      </c>
      <c r="C215" t="s">
        <v>16</v>
      </c>
      <c r="D215" t="str">
        <f t="shared" si="3"/>
        <v/>
      </c>
    </row>
    <row r="216" spans="1:4" x14ac:dyDescent="0.25">
      <c r="D216" t="str">
        <f t="shared" si="3"/>
        <v/>
      </c>
    </row>
    <row r="217" spans="1:4" x14ac:dyDescent="0.25">
      <c r="A217" t="s">
        <v>106</v>
      </c>
      <c r="D217">
        <f t="shared" si="3"/>
        <v>79</v>
      </c>
    </row>
    <row r="218" spans="1:4" x14ac:dyDescent="0.25">
      <c r="D218" t="str">
        <f t="shared" si="3"/>
        <v/>
      </c>
    </row>
    <row r="219" spans="1:4" x14ac:dyDescent="0.25">
      <c r="B219" s="1">
        <v>1</v>
      </c>
      <c r="C219" t="s">
        <v>24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107</v>
      </c>
      <c r="D221">
        <f t="shared" si="3"/>
        <v>72</v>
      </c>
    </row>
    <row r="222" spans="1:4" x14ac:dyDescent="0.25">
      <c r="D222" t="str">
        <f t="shared" si="3"/>
        <v/>
      </c>
    </row>
    <row r="223" spans="1:4" x14ac:dyDescent="0.25">
      <c r="B223" s="1">
        <v>1</v>
      </c>
      <c r="C223" t="s">
        <v>24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108</v>
      </c>
      <c r="D225">
        <f t="shared" si="3"/>
        <v>1534</v>
      </c>
    </row>
    <row r="226" spans="1:4" x14ac:dyDescent="0.25">
      <c r="D226" t="str">
        <f t="shared" si="3"/>
        <v/>
      </c>
    </row>
    <row r="227" spans="1:4" x14ac:dyDescent="0.25">
      <c r="B227" s="1">
        <v>3.0000000000000001E-3</v>
      </c>
      <c r="C227" t="s">
        <v>62</v>
      </c>
      <c r="D227" t="str">
        <f t="shared" si="3"/>
        <v/>
      </c>
    </row>
    <row r="228" spans="1:4" x14ac:dyDescent="0.25">
      <c r="B228" s="1">
        <v>0.99</v>
      </c>
      <c r="C228" t="s">
        <v>49</v>
      </c>
      <c r="D228" t="str">
        <f t="shared" si="3"/>
        <v/>
      </c>
    </row>
    <row r="229" spans="1:4" x14ac:dyDescent="0.25">
      <c r="B229" s="1">
        <v>6.0000000000000001E-3</v>
      </c>
      <c r="C229" t="s">
        <v>26</v>
      </c>
      <c r="D229" t="str">
        <f t="shared" si="3"/>
        <v/>
      </c>
    </row>
    <row r="230" spans="1:4" x14ac:dyDescent="0.25">
      <c r="A230" t="s">
        <v>6</v>
      </c>
      <c r="B230" t="s">
        <v>109</v>
      </c>
      <c r="C230" t="s">
        <v>110</v>
      </c>
      <c r="D230" t="str">
        <f t="shared" si="3"/>
        <v/>
      </c>
    </row>
    <row r="231" spans="1:4" x14ac:dyDescent="0.25">
      <c r="A231" t="s">
        <v>111</v>
      </c>
      <c r="D231">
        <f t="shared" si="3"/>
        <v>11</v>
      </c>
    </row>
    <row r="232" spans="1:4" x14ac:dyDescent="0.25">
      <c r="D232" t="str">
        <f t="shared" si="3"/>
        <v/>
      </c>
    </row>
    <row r="233" spans="1:4" x14ac:dyDescent="0.25">
      <c r="B233" s="1">
        <v>1</v>
      </c>
      <c r="C233" t="s">
        <v>112</v>
      </c>
      <c r="D233" t="str">
        <f t="shared" si="3"/>
        <v/>
      </c>
    </row>
    <row r="234" spans="1:4" x14ac:dyDescent="0.25">
      <c r="D234" t="str">
        <f t="shared" si="3"/>
        <v/>
      </c>
    </row>
    <row r="235" spans="1:4" x14ac:dyDescent="0.25">
      <c r="A235" t="s">
        <v>113</v>
      </c>
      <c r="D235">
        <f t="shared" si="3"/>
        <v>2328</v>
      </c>
    </row>
    <row r="236" spans="1:4" x14ac:dyDescent="0.25">
      <c r="D236" t="str">
        <f t="shared" si="3"/>
        <v/>
      </c>
    </row>
    <row r="237" spans="1:4" x14ac:dyDescent="0.25">
      <c r="B237" s="1">
        <v>4.0000000000000001E-3</v>
      </c>
      <c r="C237" t="s">
        <v>104</v>
      </c>
      <c r="D237" t="str">
        <f t="shared" si="3"/>
        <v/>
      </c>
    </row>
    <row r="238" spans="1:4" x14ac:dyDescent="0.25">
      <c r="B238" s="1">
        <v>0.34899999999999998</v>
      </c>
      <c r="C238" t="s">
        <v>114</v>
      </c>
      <c r="D238" t="str">
        <f t="shared" si="3"/>
        <v/>
      </c>
    </row>
    <row r="239" spans="1:4" x14ac:dyDescent="0.25">
      <c r="B239" s="1">
        <v>0.60699999999999998</v>
      </c>
      <c r="C239" t="s">
        <v>112</v>
      </c>
      <c r="D239" t="str">
        <f t="shared" si="3"/>
        <v/>
      </c>
    </row>
    <row r="240" spans="1:4" x14ac:dyDescent="0.25">
      <c r="B240" s="1">
        <v>3.6999999999999998E-2</v>
      </c>
      <c r="C240" t="s">
        <v>58</v>
      </c>
      <c r="D240" t="str">
        <f t="shared" si="3"/>
        <v/>
      </c>
    </row>
    <row r="241" spans="1:4" x14ac:dyDescent="0.25">
      <c r="A241" t="s">
        <v>6</v>
      </c>
      <c r="B241" t="s">
        <v>115</v>
      </c>
      <c r="D241" t="str">
        <f t="shared" si="3"/>
        <v/>
      </c>
    </row>
    <row r="242" spans="1:4" x14ac:dyDescent="0.25">
      <c r="A242" t="s">
        <v>116</v>
      </c>
      <c r="D242">
        <f t="shared" si="3"/>
        <v>43</v>
      </c>
    </row>
    <row r="243" spans="1:4" x14ac:dyDescent="0.25">
      <c r="D243" t="str">
        <f t="shared" si="3"/>
        <v/>
      </c>
    </row>
    <row r="244" spans="1:4" x14ac:dyDescent="0.25">
      <c r="B244" s="1">
        <v>1</v>
      </c>
      <c r="C244" t="s">
        <v>49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117</v>
      </c>
      <c r="D246">
        <f t="shared" si="3"/>
        <v>9</v>
      </c>
    </row>
    <row r="247" spans="1:4" x14ac:dyDescent="0.25">
      <c r="D247" t="str">
        <f t="shared" si="3"/>
        <v/>
      </c>
    </row>
    <row r="248" spans="1:4" x14ac:dyDescent="0.25">
      <c r="B248" s="1">
        <v>1</v>
      </c>
      <c r="C248" t="s">
        <v>49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118</v>
      </c>
      <c r="D250">
        <f t="shared" si="3"/>
        <v>21</v>
      </c>
    </row>
    <row r="251" spans="1:4" x14ac:dyDescent="0.25">
      <c r="D251" t="str">
        <f t="shared" si="3"/>
        <v/>
      </c>
    </row>
    <row r="252" spans="1:4" x14ac:dyDescent="0.25">
      <c r="B252" s="1">
        <v>0.85399999999999998</v>
      </c>
      <c r="C252" t="s">
        <v>57</v>
      </c>
      <c r="D252" t="str">
        <f t="shared" si="3"/>
        <v/>
      </c>
    </row>
    <row r="253" spans="1:4" x14ac:dyDescent="0.25">
      <c r="B253" s="1">
        <v>0.14499999999999999</v>
      </c>
      <c r="C253" t="s">
        <v>40</v>
      </c>
      <c r="D253" t="str">
        <f t="shared" si="3"/>
        <v/>
      </c>
    </row>
    <row r="254" spans="1:4" x14ac:dyDescent="0.25">
      <c r="D254" t="str">
        <f t="shared" si="3"/>
        <v/>
      </c>
    </row>
    <row r="255" spans="1:4" x14ac:dyDescent="0.25">
      <c r="A255" t="s">
        <v>119</v>
      </c>
      <c r="D255">
        <f t="shared" si="3"/>
        <v>17</v>
      </c>
    </row>
    <row r="256" spans="1:4" x14ac:dyDescent="0.25">
      <c r="D256" t="str">
        <f t="shared" si="3"/>
        <v/>
      </c>
    </row>
    <row r="257" spans="1:4" x14ac:dyDescent="0.25">
      <c r="B257" s="1">
        <v>1</v>
      </c>
      <c r="C257" t="s">
        <v>120</v>
      </c>
      <c r="D257" t="str">
        <f t="shared" si="3"/>
        <v/>
      </c>
    </row>
    <row r="258" spans="1:4" x14ac:dyDescent="0.25">
      <c r="D258" t="str">
        <f t="shared" ref="D258:D321" si="4">IFERROR(HLOOKUP($A258,$E$2:$JS$3,2,FALSE),"")</f>
        <v/>
      </c>
    </row>
    <row r="259" spans="1:4" x14ac:dyDescent="0.25">
      <c r="A259" t="s">
        <v>121</v>
      </c>
      <c r="D259">
        <f t="shared" si="4"/>
        <v>218</v>
      </c>
    </row>
    <row r="260" spans="1:4" x14ac:dyDescent="0.25">
      <c r="D260" t="str">
        <f t="shared" si="4"/>
        <v/>
      </c>
    </row>
    <row r="261" spans="1:4" x14ac:dyDescent="0.25">
      <c r="B261" s="1">
        <v>6.0000000000000001E-3</v>
      </c>
      <c r="C261" t="s">
        <v>122</v>
      </c>
      <c r="D261" t="str">
        <f t="shared" si="4"/>
        <v/>
      </c>
    </row>
    <row r="262" spans="1:4" x14ac:dyDescent="0.25">
      <c r="B262" s="1">
        <v>3.9E-2</v>
      </c>
      <c r="C262" t="s">
        <v>13</v>
      </c>
      <c r="D262" t="str">
        <f t="shared" si="4"/>
        <v/>
      </c>
    </row>
    <row r="263" spans="1:4" x14ac:dyDescent="0.25">
      <c r="B263" s="1">
        <v>7.3999999999999996E-2</v>
      </c>
      <c r="C263" t="s">
        <v>104</v>
      </c>
      <c r="D263" t="str">
        <f t="shared" si="4"/>
        <v/>
      </c>
    </row>
    <row r="264" spans="1:4" x14ac:dyDescent="0.25">
      <c r="B264" s="1">
        <v>2.5000000000000001E-2</v>
      </c>
      <c r="C264" t="s">
        <v>14</v>
      </c>
      <c r="D264" t="str">
        <f t="shared" si="4"/>
        <v/>
      </c>
    </row>
    <row r="265" spans="1:4" x14ac:dyDescent="0.25">
      <c r="B265" s="1">
        <v>1.4999999999999999E-2</v>
      </c>
      <c r="C265" t="s">
        <v>123</v>
      </c>
      <c r="D265" t="str">
        <f t="shared" si="4"/>
        <v/>
      </c>
    </row>
    <row r="266" spans="1:4" x14ac:dyDescent="0.25">
      <c r="B266" s="1">
        <v>4.7E-2</v>
      </c>
      <c r="C266" t="s">
        <v>15</v>
      </c>
      <c r="D266" t="str">
        <f t="shared" si="4"/>
        <v/>
      </c>
    </row>
    <row r="267" spans="1:4" x14ac:dyDescent="0.25">
      <c r="B267" s="1">
        <v>1.7999999999999999E-2</v>
      </c>
      <c r="C267" t="s">
        <v>124</v>
      </c>
      <c r="D267" t="str">
        <f t="shared" si="4"/>
        <v/>
      </c>
    </row>
    <row r="268" spans="1:4" x14ac:dyDescent="0.25">
      <c r="B268" s="1">
        <v>2.3E-2</v>
      </c>
      <c r="C268" t="s">
        <v>17</v>
      </c>
      <c r="D268" t="str">
        <f t="shared" si="4"/>
        <v/>
      </c>
    </row>
    <row r="269" spans="1:4" x14ac:dyDescent="0.25">
      <c r="B269" s="1">
        <v>4.1000000000000002E-2</v>
      </c>
      <c r="C269" t="s">
        <v>10</v>
      </c>
      <c r="D269" t="str">
        <f t="shared" si="4"/>
        <v/>
      </c>
    </row>
    <row r="270" spans="1:4" x14ac:dyDescent="0.25">
      <c r="B270" s="1">
        <v>0.02</v>
      </c>
      <c r="C270" t="s">
        <v>125</v>
      </c>
      <c r="D270" t="str">
        <f t="shared" si="4"/>
        <v/>
      </c>
    </row>
    <row r="271" spans="1:4" x14ac:dyDescent="0.25">
      <c r="B271" s="1">
        <v>1.7999999999999999E-2</v>
      </c>
      <c r="C271" t="s">
        <v>126</v>
      </c>
      <c r="D271" t="str">
        <f t="shared" si="4"/>
        <v/>
      </c>
    </row>
    <row r="272" spans="1:4" x14ac:dyDescent="0.25">
      <c r="B272" s="1">
        <v>0.66800000000000004</v>
      </c>
      <c r="C272" t="s">
        <v>25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127</v>
      </c>
      <c r="D274">
        <f t="shared" si="4"/>
        <v>3</v>
      </c>
    </row>
    <row r="275" spans="1:4" x14ac:dyDescent="0.25">
      <c r="D275" t="str">
        <f t="shared" si="4"/>
        <v/>
      </c>
    </row>
    <row r="276" spans="1:4" x14ac:dyDescent="0.25">
      <c r="B276" s="1">
        <v>1</v>
      </c>
      <c r="C276" t="s">
        <v>40</v>
      </c>
      <c r="D276" t="str">
        <f t="shared" si="4"/>
        <v/>
      </c>
    </row>
    <row r="277" spans="1:4" x14ac:dyDescent="0.25">
      <c r="D277" t="str">
        <f t="shared" si="4"/>
        <v/>
      </c>
    </row>
    <row r="278" spans="1:4" x14ac:dyDescent="0.25">
      <c r="A278" t="s">
        <v>128</v>
      </c>
      <c r="D278">
        <f t="shared" si="4"/>
        <v>51</v>
      </c>
    </row>
    <row r="279" spans="1:4" x14ac:dyDescent="0.25">
      <c r="D279" t="str">
        <f t="shared" si="4"/>
        <v/>
      </c>
    </row>
    <row r="280" spans="1:4" x14ac:dyDescent="0.25">
      <c r="B280" s="1">
        <v>2.7E-2</v>
      </c>
      <c r="C280" t="s">
        <v>16</v>
      </c>
      <c r="D280" t="str">
        <f t="shared" si="4"/>
        <v/>
      </c>
    </row>
    <row r="281" spans="1:4" x14ac:dyDescent="0.25">
      <c r="B281" s="1">
        <v>0.19500000000000001</v>
      </c>
      <c r="C281" t="s">
        <v>120</v>
      </c>
      <c r="D281" t="str">
        <f t="shared" si="4"/>
        <v/>
      </c>
    </row>
    <row r="282" spans="1:4" x14ac:dyDescent="0.25">
      <c r="B282" s="1">
        <v>0.59</v>
      </c>
      <c r="C282" t="s">
        <v>10</v>
      </c>
      <c r="D282" t="str">
        <f t="shared" si="4"/>
        <v/>
      </c>
    </row>
    <row r="283" spans="1:4" x14ac:dyDescent="0.25">
      <c r="B283" s="1">
        <v>2.1000000000000001E-2</v>
      </c>
      <c r="C283" t="s">
        <v>125</v>
      </c>
      <c r="D283" t="str">
        <f t="shared" si="4"/>
        <v/>
      </c>
    </row>
    <row r="284" spans="1:4" x14ac:dyDescent="0.25">
      <c r="B284" s="1">
        <v>7.0000000000000007E-2</v>
      </c>
      <c r="C284" t="s">
        <v>21</v>
      </c>
      <c r="D284" t="str">
        <f t="shared" si="4"/>
        <v/>
      </c>
    </row>
    <row r="285" spans="1:4" x14ac:dyDescent="0.25">
      <c r="B285" s="1">
        <v>9.2999999999999999E-2</v>
      </c>
      <c r="C285" t="s">
        <v>25</v>
      </c>
      <c r="D285" t="str">
        <f t="shared" si="4"/>
        <v/>
      </c>
    </row>
    <row r="286" spans="1:4" x14ac:dyDescent="0.25">
      <c r="A286" t="s">
        <v>6</v>
      </c>
      <c r="B286" t="s">
        <v>129</v>
      </c>
      <c r="C286" t="s">
        <v>130</v>
      </c>
      <c r="D286" t="str">
        <f t="shared" si="4"/>
        <v/>
      </c>
    </row>
    <row r="287" spans="1:4" x14ac:dyDescent="0.25">
      <c r="A287" t="s">
        <v>131</v>
      </c>
      <c r="D287">
        <f t="shared" si="4"/>
        <v>263</v>
      </c>
    </row>
    <row r="288" spans="1:4" x14ac:dyDescent="0.25">
      <c r="D288" t="str">
        <f t="shared" si="4"/>
        <v/>
      </c>
    </row>
    <row r="289" spans="1:4" x14ac:dyDescent="0.25">
      <c r="B289" s="1">
        <v>0.85799999999999998</v>
      </c>
      <c r="C289" t="s">
        <v>104</v>
      </c>
      <c r="D289" t="str">
        <f t="shared" si="4"/>
        <v/>
      </c>
    </row>
    <row r="290" spans="1:4" x14ac:dyDescent="0.25">
      <c r="B290" s="1">
        <v>0.14099999999999999</v>
      </c>
      <c r="C290" t="s">
        <v>112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t="s">
        <v>132</v>
      </c>
      <c r="D292">
        <f t="shared" si="4"/>
        <v>859</v>
      </c>
    </row>
    <row r="293" spans="1:4" x14ac:dyDescent="0.25">
      <c r="D293" t="str">
        <f t="shared" si="4"/>
        <v/>
      </c>
    </row>
    <row r="294" spans="1:4" x14ac:dyDescent="0.25">
      <c r="B294" s="1">
        <v>1</v>
      </c>
      <c r="C294" t="s">
        <v>112</v>
      </c>
      <c r="D294" t="str">
        <f t="shared" si="4"/>
        <v/>
      </c>
    </row>
    <row r="295" spans="1:4" x14ac:dyDescent="0.25">
      <c r="D295" t="str">
        <f t="shared" si="4"/>
        <v/>
      </c>
    </row>
    <row r="296" spans="1:4" x14ac:dyDescent="0.25">
      <c r="A296" t="s">
        <v>133</v>
      </c>
      <c r="D296">
        <f t="shared" si="4"/>
        <v>61</v>
      </c>
    </row>
    <row r="297" spans="1:4" x14ac:dyDescent="0.25">
      <c r="D297" t="str">
        <f t="shared" si="4"/>
        <v/>
      </c>
    </row>
    <row r="298" spans="1:4" x14ac:dyDescent="0.25">
      <c r="B298" s="1">
        <v>0.73399999999999999</v>
      </c>
      <c r="C298" t="s">
        <v>104</v>
      </c>
      <c r="D298" t="str">
        <f t="shared" si="4"/>
        <v/>
      </c>
    </row>
    <row r="299" spans="1:4" x14ac:dyDescent="0.25">
      <c r="B299" s="1">
        <v>0.26500000000000001</v>
      </c>
      <c r="C299" t="s">
        <v>75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134</v>
      </c>
      <c r="D301">
        <f t="shared" si="4"/>
        <v>2</v>
      </c>
    </row>
    <row r="302" spans="1:4" x14ac:dyDescent="0.25">
      <c r="D302" t="str">
        <f t="shared" si="4"/>
        <v/>
      </c>
    </row>
    <row r="303" spans="1:4" x14ac:dyDescent="0.25">
      <c r="B303" s="1">
        <v>1</v>
      </c>
      <c r="C303" t="s">
        <v>57</v>
      </c>
      <c r="D303" t="str">
        <f t="shared" si="4"/>
        <v/>
      </c>
    </row>
    <row r="304" spans="1:4" x14ac:dyDescent="0.25">
      <c r="D304" t="str">
        <f t="shared" si="4"/>
        <v/>
      </c>
    </row>
    <row r="305" spans="1:4" x14ac:dyDescent="0.25">
      <c r="A305" t="s">
        <v>135</v>
      </c>
      <c r="D305">
        <f t="shared" si="4"/>
        <v>48</v>
      </c>
    </row>
    <row r="306" spans="1:4" x14ac:dyDescent="0.25">
      <c r="D306" t="str">
        <f t="shared" si="4"/>
        <v/>
      </c>
    </row>
    <row r="307" spans="1:4" x14ac:dyDescent="0.25">
      <c r="B307" s="1">
        <v>1</v>
      </c>
      <c r="C307" t="s">
        <v>136</v>
      </c>
      <c r="D307" t="str">
        <f t="shared" si="4"/>
        <v/>
      </c>
    </row>
    <row r="308" spans="1:4" x14ac:dyDescent="0.25">
      <c r="D308" t="str">
        <f t="shared" si="4"/>
        <v/>
      </c>
    </row>
    <row r="309" spans="1:4" x14ac:dyDescent="0.25">
      <c r="A309" t="s">
        <v>137</v>
      </c>
      <c r="D309">
        <f t="shared" si="4"/>
        <v>666</v>
      </c>
    </row>
    <row r="310" spans="1:4" x14ac:dyDescent="0.25">
      <c r="D310" t="str">
        <f t="shared" si="4"/>
        <v/>
      </c>
    </row>
    <row r="311" spans="1:4" x14ac:dyDescent="0.25">
      <c r="B311" s="1">
        <v>8.0000000000000002E-3</v>
      </c>
      <c r="C311" t="s">
        <v>104</v>
      </c>
      <c r="D311" t="str">
        <f t="shared" si="4"/>
        <v/>
      </c>
    </row>
    <row r="312" spans="1:4" x14ac:dyDescent="0.25">
      <c r="B312" s="1">
        <v>2.1999999999999999E-2</v>
      </c>
      <c r="C312" t="s">
        <v>114</v>
      </c>
      <c r="D312" t="str">
        <f t="shared" si="4"/>
        <v/>
      </c>
    </row>
    <row r="313" spans="1:4" x14ac:dyDescent="0.25">
      <c r="B313" s="1">
        <v>0.96799999999999997</v>
      </c>
      <c r="C313" t="s">
        <v>136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138</v>
      </c>
      <c r="D315">
        <f t="shared" si="4"/>
        <v>1001</v>
      </c>
    </row>
    <row r="316" spans="1:4" x14ac:dyDescent="0.25">
      <c r="D316" t="str">
        <f t="shared" si="4"/>
        <v/>
      </c>
    </row>
    <row r="317" spans="1:4" x14ac:dyDescent="0.25">
      <c r="B317" s="1">
        <v>0.95499999999999996</v>
      </c>
      <c r="C317" t="s">
        <v>104</v>
      </c>
      <c r="D317" t="str">
        <f t="shared" si="4"/>
        <v/>
      </c>
    </row>
    <row r="318" spans="1:4" x14ac:dyDescent="0.25">
      <c r="B318" s="1">
        <v>2.4E-2</v>
      </c>
      <c r="C318" t="s">
        <v>114</v>
      </c>
      <c r="D318" t="str">
        <f t="shared" si="4"/>
        <v/>
      </c>
    </row>
    <row r="319" spans="1:4" x14ac:dyDescent="0.25">
      <c r="B319" s="1">
        <v>0.02</v>
      </c>
      <c r="C319" t="s">
        <v>112</v>
      </c>
      <c r="D319" t="str">
        <f t="shared" si="4"/>
        <v/>
      </c>
    </row>
    <row r="320" spans="1:4" x14ac:dyDescent="0.25">
      <c r="D320" t="str">
        <f t="shared" si="4"/>
        <v/>
      </c>
    </row>
    <row r="321" spans="1:4" x14ac:dyDescent="0.25">
      <c r="A321" t="s">
        <v>139</v>
      </c>
      <c r="D321">
        <f t="shared" si="4"/>
        <v>79</v>
      </c>
    </row>
    <row r="322" spans="1:4" x14ac:dyDescent="0.25">
      <c r="D322" t="str">
        <f t="shared" ref="D322:D385" si="5">IFERROR(HLOOKUP($A322,$E$2:$JS$3,2,FALSE),"")</f>
        <v/>
      </c>
    </row>
    <row r="323" spans="1:4" x14ac:dyDescent="0.25">
      <c r="B323" s="1">
        <v>1</v>
      </c>
      <c r="C323" t="s">
        <v>114</v>
      </c>
      <c r="D323" t="str">
        <f t="shared" si="5"/>
        <v/>
      </c>
    </row>
    <row r="324" spans="1:4" x14ac:dyDescent="0.25">
      <c r="D324" t="str">
        <f t="shared" si="5"/>
        <v/>
      </c>
    </row>
    <row r="325" spans="1:4" x14ac:dyDescent="0.25">
      <c r="A325" t="s">
        <v>140</v>
      </c>
      <c r="D325">
        <f t="shared" si="5"/>
        <v>7</v>
      </c>
    </row>
    <row r="326" spans="1:4" x14ac:dyDescent="0.25">
      <c r="D326" t="str">
        <f t="shared" si="5"/>
        <v/>
      </c>
    </row>
    <row r="327" spans="1:4" x14ac:dyDescent="0.25">
      <c r="B327" s="1">
        <v>0.76200000000000001</v>
      </c>
      <c r="C327" t="s">
        <v>104</v>
      </c>
      <c r="D327" t="str">
        <f t="shared" si="5"/>
        <v/>
      </c>
    </row>
    <row r="328" spans="1:4" x14ac:dyDescent="0.25">
      <c r="B328" s="1">
        <v>0.23699999999999999</v>
      </c>
      <c r="C328" t="s">
        <v>112</v>
      </c>
      <c r="D328" t="str">
        <f t="shared" si="5"/>
        <v/>
      </c>
    </row>
    <row r="329" spans="1:4" x14ac:dyDescent="0.25">
      <c r="D329" t="str">
        <f t="shared" si="5"/>
        <v/>
      </c>
    </row>
    <row r="330" spans="1:4" x14ac:dyDescent="0.25">
      <c r="A330" t="s">
        <v>141</v>
      </c>
      <c r="D330">
        <f t="shared" si="5"/>
        <v>664</v>
      </c>
    </row>
    <row r="331" spans="1:4" x14ac:dyDescent="0.25">
      <c r="D331" t="str">
        <f t="shared" si="5"/>
        <v/>
      </c>
    </row>
    <row r="332" spans="1:4" x14ac:dyDescent="0.25">
      <c r="B332" s="1">
        <v>8.0000000000000002E-3</v>
      </c>
      <c r="C332" t="s">
        <v>104</v>
      </c>
      <c r="D332" t="str">
        <f t="shared" si="5"/>
        <v/>
      </c>
    </row>
    <row r="333" spans="1:4" x14ac:dyDescent="0.25">
      <c r="B333" s="1">
        <v>2.3E-2</v>
      </c>
      <c r="C333" t="s">
        <v>114</v>
      </c>
      <c r="D333" t="str">
        <f t="shared" si="5"/>
        <v/>
      </c>
    </row>
    <row r="334" spans="1:4" x14ac:dyDescent="0.25">
      <c r="B334" s="1">
        <v>0.96799999999999997</v>
      </c>
      <c r="C334" t="s">
        <v>136</v>
      </c>
      <c r="D334" t="str">
        <f t="shared" si="5"/>
        <v/>
      </c>
    </row>
    <row r="335" spans="1:4" x14ac:dyDescent="0.25">
      <c r="D335" t="str">
        <f t="shared" si="5"/>
        <v/>
      </c>
    </row>
    <row r="336" spans="1:4" x14ac:dyDescent="0.25">
      <c r="A336" t="s">
        <v>142</v>
      </c>
      <c r="D336">
        <f t="shared" si="5"/>
        <v>39</v>
      </c>
    </row>
    <row r="337" spans="1:4" x14ac:dyDescent="0.25">
      <c r="D337" t="str">
        <f t="shared" si="5"/>
        <v/>
      </c>
    </row>
    <row r="338" spans="1:4" x14ac:dyDescent="0.25">
      <c r="B338" s="1">
        <v>1</v>
      </c>
      <c r="C338" t="s">
        <v>112</v>
      </c>
      <c r="D338" t="str">
        <f t="shared" si="5"/>
        <v/>
      </c>
    </row>
    <row r="339" spans="1:4" x14ac:dyDescent="0.25">
      <c r="D339" t="str">
        <f t="shared" si="5"/>
        <v/>
      </c>
    </row>
    <row r="340" spans="1:4" x14ac:dyDescent="0.25">
      <c r="A340" t="s">
        <v>143</v>
      </c>
      <c r="D340">
        <f t="shared" si="5"/>
        <v>157</v>
      </c>
    </row>
    <row r="341" spans="1:4" x14ac:dyDescent="0.25">
      <c r="D341" t="str">
        <f t="shared" si="5"/>
        <v/>
      </c>
    </row>
    <row r="342" spans="1:4" x14ac:dyDescent="0.25">
      <c r="B342" s="1">
        <v>1</v>
      </c>
      <c r="C342" t="s">
        <v>112</v>
      </c>
      <c r="D342" t="str">
        <f t="shared" si="5"/>
        <v/>
      </c>
    </row>
    <row r="343" spans="1:4" x14ac:dyDescent="0.25">
      <c r="D343" t="str">
        <f t="shared" si="5"/>
        <v/>
      </c>
    </row>
    <row r="344" spans="1:4" x14ac:dyDescent="0.25">
      <c r="A344" t="s">
        <v>144</v>
      </c>
      <c r="D344">
        <f t="shared" si="5"/>
        <v>2</v>
      </c>
    </row>
    <row r="345" spans="1:4" x14ac:dyDescent="0.25">
      <c r="D345" t="str">
        <f t="shared" si="5"/>
        <v/>
      </c>
    </row>
    <row r="346" spans="1:4" x14ac:dyDescent="0.25">
      <c r="B346" s="1">
        <v>1</v>
      </c>
      <c r="C346" t="s">
        <v>112</v>
      </c>
      <c r="D346" t="str">
        <f t="shared" si="5"/>
        <v/>
      </c>
    </row>
    <row r="347" spans="1:4" x14ac:dyDescent="0.25">
      <c r="D347" t="str">
        <f t="shared" si="5"/>
        <v/>
      </c>
    </row>
    <row r="348" spans="1:4" x14ac:dyDescent="0.25">
      <c r="A348" t="s">
        <v>145</v>
      </c>
      <c r="D348">
        <f t="shared" si="5"/>
        <v>40</v>
      </c>
    </row>
    <row r="349" spans="1:4" x14ac:dyDescent="0.25">
      <c r="D349" t="str">
        <f t="shared" si="5"/>
        <v/>
      </c>
    </row>
    <row r="350" spans="1:4" x14ac:dyDescent="0.25">
      <c r="B350" s="1">
        <v>0.40200000000000002</v>
      </c>
      <c r="C350" t="s">
        <v>104</v>
      </c>
      <c r="D350" t="str">
        <f t="shared" si="5"/>
        <v/>
      </c>
    </row>
    <row r="351" spans="1:4" x14ac:dyDescent="0.25">
      <c r="B351" s="1">
        <v>0.59699999999999998</v>
      </c>
      <c r="C351" t="s">
        <v>112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146</v>
      </c>
      <c r="D353">
        <f t="shared" si="5"/>
        <v>3505</v>
      </c>
    </row>
    <row r="354" spans="1:4" x14ac:dyDescent="0.25">
      <c r="D354" t="str">
        <f t="shared" si="5"/>
        <v/>
      </c>
    </row>
    <row r="355" spans="1:4" x14ac:dyDescent="0.25">
      <c r="B355" s="1">
        <v>5.0000000000000001E-3</v>
      </c>
      <c r="C355" t="s">
        <v>147</v>
      </c>
      <c r="D355" t="str">
        <f t="shared" si="5"/>
        <v/>
      </c>
    </row>
    <row r="356" spans="1:4" x14ac:dyDescent="0.25">
      <c r="B356" s="1">
        <v>0</v>
      </c>
      <c r="C356" t="s">
        <v>12</v>
      </c>
      <c r="D356" t="str">
        <f t="shared" si="5"/>
        <v/>
      </c>
    </row>
    <row r="357" spans="1:4" x14ac:dyDescent="0.25">
      <c r="B357" s="1">
        <v>4.2999999999999997E-2</v>
      </c>
      <c r="C357" t="s">
        <v>104</v>
      </c>
      <c r="D357" t="str">
        <f t="shared" si="5"/>
        <v/>
      </c>
    </row>
    <row r="358" spans="1:4" x14ac:dyDescent="0.25">
      <c r="B358" s="1">
        <v>1.6E-2</v>
      </c>
      <c r="C358" t="s">
        <v>148</v>
      </c>
      <c r="D358" t="str">
        <f t="shared" si="5"/>
        <v/>
      </c>
    </row>
    <row r="359" spans="1:4" x14ac:dyDescent="0.25">
      <c r="B359" s="1">
        <v>3.2000000000000001E-2</v>
      </c>
      <c r="C359" t="s">
        <v>149</v>
      </c>
      <c r="D359" t="str">
        <f t="shared" si="5"/>
        <v/>
      </c>
    </row>
    <row r="360" spans="1:4" x14ac:dyDescent="0.25">
      <c r="B360" s="1">
        <v>0.121</v>
      </c>
      <c r="C360" t="s">
        <v>150</v>
      </c>
      <c r="D360" t="str">
        <f t="shared" si="5"/>
        <v/>
      </c>
    </row>
    <row r="361" spans="1:4" x14ac:dyDescent="0.25">
      <c r="B361" s="1">
        <v>1.7999999999999999E-2</v>
      </c>
      <c r="C361" t="s">
        <v>123</v>
      </c>
      <c r="D361" t="str">
        <f t="shared" si="5"/>
        <v/>
      </c>
    </row>
    <row r="362" spans="1:4" x14ac:dyDescent="0.25">
      <c r="B362" s="1">
        <v>2E-3</v>
      </c>
      <c r="C362" t="s">
        <v>151</v>
      </c>
      <c r="D362" t="str">
        <f t="shared" si="5"/>
        <v/>
      </c>
    </row>
    <row r="363" spans="1:4" x14ac:dyDescent="0.25">
      <c r="B363" s="1">
        <v>0.28799999999999998</v>
      </c>
      <c r="C363" t="s">
        <v>124</v>
      </c>
      <c r="D363" t="str">
        <f t="shared" si="5"/>
        <v/>
      </c>
    </row>
    <row r="364" spans="1:4" x14ac:dyDescent="0.25">
      <c r="B364" s="1">
        <v>0.28199999999999997</v>
      </c>
      <c r="C364" t="s">
        <v>120</v>
      </c>
      <c r="D364" t="str">
        <f t="shared" si="5"/>
        <v/>
      </c>
    </row>
    <row r="365" spans="1:4" x14ac:dyDescent="0.25">
      <c r="B365" s="1">
        <v>8.9999999999999993E-3</v>
      </c>
      <c r="C365" t="s">
        <v>152</v>
      </c>
      <c r="D365" t="str">
        <f t="shared" si="5"/>
        <v/>
      </c>
    </row>
    <row r="366" spans="1:4" x14ac:dyDescent="0.25">
      <c r="B366" s="1">
        <v>0.06</v>
      </c>
      <c r="C366" t="s">
        <v>153</v>
      </c>
      <c r="D366" t="str">
        <f t="shared" si="5"/>
        <v/>
      </c>
    </row>
    <row r="367" spans="1:4" x14ac:dyDescent="0.25">
      <c r="B367" s="1">
        <v>6.0000000000000001E-3</v>
      </c>
      <c r="C367" t="s">
        <v>17</v>
      </c>
      <c r="D367" t="str">
        <f t="shared" si="5"/>
        <v/>
      </c>
    </row>
    <row r="368" spans="1:4" x14ac:dyDescent="0.25">
      <c r="B368" s="1">
        <v>2.5000000000000001E-2</v>
      </c>
      <c r="C368" t="s">
        <v>10</v>
      </c>
      <c r="D368" t="str">
        <f t="shared" si="5"/>
        <v/>
      </c>
    </row>
    <row r="369" spans="1:4" x14ac:dyDescent="0.25">
      <c r="B369" s="1">
        <v>3.0000000000000001E-3</v>
      </c>
      <c r="C369" t="s">
        <v>125</v>
      </c>
      <c r="D369" t="str">
        <f t="shared" si="5"/>
        <v/>
      </c>
    </row>
    <row r="370" spans="1:4" x14ac:dyDescent="0.25">
      <c r="B370" s="1">
        <v>6.2E-2</v>
      </c>
      <c r="C370" t="s">
        <v>126</v>
      </c>
      <c r="D370" t="str">
        <f t="shared" si="5"/>
        <v/>
      </c>
    </row>
    <row r="371" spans="1:4" x14ac:dyDescent="0.25">
      <c r="B371" s="1">
        <v>2E-3</v>
      </c>
      <c r="C371" t="s">
        <v>18</v>
      </c>
      <c r="D371" t="str">
        <f t="shared" si="5"/>
        <v/>
      </c>
    </row>
    <row r="372" spans="1:4" x14ac:dyDescent="0.25">
      <c r="B372" s="1">
        <v>7.0000000000000001E-3</v>
      </c>
      <c r="C372" t="s">
        <v>19</v>
      </c>
      <c r="D372" t="str">
        <f t="shared" si="5"/>
        <v/>
      </c>
    </row>
    <row r="373" spans="1:4" x14ac:dyDescent="0.25">
      <c r="B373" s="1">
        <v>8.9999999999999993E-3</v>
      </c>
      <c r="C373" t="s">
        <v>21</v>
      </c>
      <c r="D373" t="str">
        <f t="shared" si="5"/>
        <v/>
      </c>
    </row>
    <row r="374" spans="1:4" x14ac:dyDescent="0.25">
      <c r="B374" s="1">
        <v>1E-3</v>
      </c>
      <c r="C374" t="s">
        <v>25</v>
      </c>
      <c r="D374" t="str">
        <f t="shared" si="5"/>
        <v/>
      </c>
    </row>
    <row r="375" spans="1:4" x14ac:dyDescent="0.25">
      <c r="D375" t="str">
        <f t="shared" si="5"/>
        <v/>
      </c>
    </row>
    <row r="376" spans="1:4" x14ac:dyDescent="0.25">
      <c r="A376" t="s">
        <v>154</v>
      </c>
      <c r="D376">
        <f t="shared" si="5"/>
        <v>140</v>
      </c>
    </row>
    <row r="377" spans="1:4" x14ac:dyDescent="0.25">
      <c r="D377" t="str">
        <f t="shared" si="5"/>
        <v/>
      </c>
    </row>
    <row r="378" spans="1:4" x14ac:dyDescent="0.25">
      <c r="B378" s="1">
        <v>1</v>
      </c>
      <c r="C378" t="s">
        <v>112</v>
      </c>
      <c r="D378" t="str">
        <f t="shared" si="5"/>
        <v/>
      </c>
    </row>
    <row r="379" spans="1:4" x14ac:dyDescent="0.25">
      <c r="A379" t="s">
        <v>6</v>
      </c>
      <c r="B379" t="s">
        <v>155</v>
      </c>
      <c r="C379" t="s">
        <v>156</v>
      </c>
      <c r="D379" t="str">
        <f t="shared" si="5"/>
        <v/>
      </c>
    </row>
    <row r="380" spans="1:4" x14ac:dyDescent="0.25">
      <c r="A380" t="s">
        <v>157</v>
      </c>
      <c r="D380">
        <f t="shared" si="5"/>
        <v>88</v>
      </c>
    </row>
    <row r="381" spans="1:4" x14ac:dyDescent="0.25">
      <c r="D381" t="str">
        <f t="shared" si="5"/>
        <v/>
      </c>
    </row>
    <row r="382" spans="1:4" x14ac:dyDescent="0.25">
      <c r="B382" s="1">
        <v>0.72799999999999998</v>
      </c>
      <c r="C382" t="s">
        <v>120</v>
      </c>
      <c r="D382" t="str">
        <f t="shared" si="5"/>
        <v/>
      </c>
    </row>
    <row r="383" spans="1:4" x14ac:dyDescent="0.25">
      <c r="B383" s="1">
        <v>0.27100000000000002</v>
      </c>
      <c r="C383" t="s">
        <v>24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158</v>
      </c>
      <c r="D385">
        <f t="shared" si="5"/>
        <v>52</v>
      </c>
    </row>
    <row r="386" spans="1:4" x14ac:dyDescent="0.25">
      <c r="D386" t="str">
        <f t="shared" ref="D386:D449" si="6">IFERROR(HLOOKUP($A386,$E$2:$JS$3,2,FALSE),"")</f>
        <v/>
      </c>
    </row>
    <row r="387" spans="1:4" x14ac:dyDescent="0.25">
      <c r="B387" s="1">
        <v>1</v>
      </c>
      <c r="C387" t="s">
        <v>57</v>
      </c>
      <c r="D387" t="str">
        <f t="shared" si="6"/>
        <v/>
      </c>
    </row>
    <row r="388" spans="1:4" x14ac:dyDescent="0.25">
      <c r="A388" t="s">
        <v>6</v>
      </c>
      <c r="B388" t="s">
        <v>159</v>
      </c>
      <c r="C388" t="s">
        <v>160</v>
      </c>
      <c r="D388" t="str">
        <f t="shared" si="6"/>
        <v/>
      </c>
    </row>
    <row r="389" spans="1:4" x14ac:dyDescent="0.25">
      <c r="A389" t="s">
        <v>161</v>
      </c>
      <c r="D389">
        <f t="shared" si="6"/>
        <v>122</v>
      </c>
    </row>
    <row r="390" spans="1:4" x14ac:dyDescent="0.25">
      <c r="D390" t="str">
        <f t="shared" si="6"/>
        <v/>
      </c>
    </row>
    <row r="391" spans="1:4" x14ac:dyDescent="0.25">
      <c r="B391" s="1">
        <v>0.50900000000000001</v>
      </c>
      <c r="C391" t="s">
        <v>162</v>
      </c>
      <c r="D391" t="str">
        <f t="shared" si="6"/>
        <v/>
      </c>
    </row>
    <row r="392" spans="1:4" x14ac:dyDescent="0.25">
      <c r="B392" s="1">
        <v>3.5000000000000003E-2</v>
      </c>
      <c r="C392" t="s">
        <v>23</v>
      </c>
      <c r="D392" t="str">
        <f t="shared" si="6"/>
        <v/>
      </c>
    </row>
    <row r="393" spans="1:4" x14ac:dyDescent="0.25">
      <c r="B393" s="1">
        <v>0.252</v>
      </c>
      <c r="C393" t="s">
        <v>163</v>
      </c>
      <c r="D393" t="str">
        <f t="shared" si="6"/>
        <v/>
      </c>
    </row>
    <row r="394" spans="1:4" x14ac:dyDescent="0.25">
      <c r="B394" s="1">
        <v>0.16600000000000001</v>
      </c>
      <c r="C394" t="s">
        <v>57</v>
      </c>
      <c r="D394" t="str">
        <f t="shared" si="6"/>
        <v/>
      </c>
    </row>
    <row r="395" spans="1:4" x14ac:dyDescent="0.25">
      <c r="B395" s="1">
        <v>3.5999999999999997E-2</v>
      </c>
      <c r="C395" t="s">
        <v>59</v>
      </c>
      <c r="D395" t="str">
        <f t="shared" si="6"/>
        <v/>
      </c>
    </row>
    <row r="396" spans="1:4" x14ac:dyDescent="0.25">
      <c r="D396" t="str">
        <f t="shared" si="6"/>
        <v/>
      </c>
    </row>
    <row r="397" spans="1:4" x14ac:dyDescent="0.25">
      <c r="A397" t="s">
        <v>164</v>
      </c>
      <c r="D397">
        <f t="shared" si="6"/>
        <v>282</v>
      </c>
    </row>
    <row r="398" spans="1:4" x14ac:dyDescent="0.25">
      <c r="D398" t="str">
        <f t="shared" si="6"/>
        <v/>
      </c>
    </row>
    <row r="399" spans="1:4" x14ac:dyDescent="0.25">
      <c r="B399" s="1">
        <v>0.43</v>
      </c>
      <c r="C399" t="s">
        <v>162</v>
      </c>
      <c r="D399" t="str">
        <f t="shared" si="6"/>
        <v/>
      </c>
    </row>
    <row r="400" spans="1:4" x14ac:dyDescent="0.25">
      <c r="B400" s="1">
        <v>1.2999999999999999E-2</v>
      </c>
      <c r="C400" t="s">
        <v>23</v>
      </c>
      <c r="D400" t="str">
        <f t="shared" si="6"/>
        <v/>
      </c>
    </row>
    <row r="401" spans="1:4" x14ac:dyDescent="0.25">
      <c r="B401" s="1">
        <v>4.0000000000000001E-3</v>
      </c>
      <c r="C401" t="s">
        <v>112</v>
      </c>
      <c r="D401" t="str">
        <f t="shared" si="6"/>
        <v/>
      </c>
    </row>
    <row r="402" spans="1:4" x14ac:dyDescent="0.25">
      <c r="B402" s="1">
        <v>1.4E-2</v>
      </c>
      <c r="C402" t="s">
        <v>65</v>
      </c>
      <c r="D402" t="str">
        <f t="shared" si="6"/>
        <v/>
      </c>
    </row>
    <row r="403" spans="1:4" x14ac:dyDescent="0.25">
      <c r="B403" s="1">
        <v>1E-3</v>
      </c>
      <c r="C403" t="s">
        <v>163</v>
      </c>
      <c r="D403" t="str">
        <f t="shared" si="6"/>
        <v/>
      </c>
    </row>
    <row r="404" spans="1:4" x14ac:dyDescent="0.25">
      <c r="B404" s="1">
        <v>4.3999999999999997E-2</v>
      </c>
      <c r="C404" t="s">
        <v>66</v>
      </c>
      <c r="D404" t="str">
        <f t="shared" si="6"/>
        <v/>
      </c>
    </row>
    <row r="405" spans="1:4" x14ac:dyDescent="0.25">
      <c r="B405" s="1">
        <v>4.0000000000000001E-3</v>
      </c>
      <c r="C405" t="s">
        <v>165</v>
      </c>
      <c r="D405" t="str">
        <f t="shared" si="6"/>
        <v/>
      </c>
    </row>
    <row r="406" spans="1:4" x14ac:dyDescent="0.25">
      <c r="B406" s="1">
        <v>0.47299999999999998</v>
      </c>
      <c r="C406" t="s">
        <v>57</v>
      </c>
      <c r="D406" t="str">
        <f t="shared" si="6"/>
        <v/>
      </c>
    </row>
    <row r="407" spans="1:4" x14ac:dyDescent="0.25">
      <c r="B407" s="1">
        <v>1.2999999999999999E-2</v>
      </c>
      <c r="C407" t="s">
        <v>59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166</v>
      </c>
      <c r="D409">
        <f t="shared" si="6"/>
        <v>9</v>
      </c>
    </row>
    <row r="410" spans="1:4" x14ac:dyDescent="0.25">
      <c r="D410" t="str">
        <f t="shared" si="6"/>
        <v/>
      </c>
    </row>
    <row r="411" spans="1:4" x14ac:dyDescent="0.25">
      <c r="B411" s="1">
        <v>0.71199999999999997</v>
      </c>
      <c r="C411" t="s">
        <v>162</v>
      </c>
      <c r="D411" t="str">
        <f t="shared" si="6"/>
        <v/>
      </c>
    </row>
    <row r="412" spans="1:4" x14ac:dyDescent="0.25">
      <c r="B412" s="1">
        <v>0.28699999999999998</v>
      </c>
      <c r="C412" t="s">
        <v>66</v>
      </c>
      <c r="D412" t="str">
        <f t="shared" si="6"/>
        <v/>
      </c>
    </row>
    <row r="413" spans="1:4" x14ac:dyDescent="0.25">
      <c r="D413" t="str">
        <f t="shared" si="6"/>
        <v/>
      </c>
    </row>
    <row r="414" spans="1:4" x14ac:dyDescent="0.25">
      <c r="A414" t="s">
        <v>167</v>
      </c>
      <c r="D414">
        <f t="shared" si="6"/>
        <v>3126</v>
      </c>
    </row>
    <row r="415" spans="1:4" x14ac:dyDescent="0.25">
      <c r="D415" t="str">
        <f t="shared" si="6"/>
        <v/>
      </c>
    </row>
    <row r="416" spans="1:4" x14ac:dyDescent="0.25">
      <c r="B416" s="1">
        <v>2E-3</v>
      </c>
      <c r="C416" t="s">
        <v>104</v>
      </c>
      <c r="D416" t="str">
        <f t="shared" si="6"/>
        <v/>
      </c>
    </row>
    <row r="417" spans="1:4" x14ac:dyDescent="0.25">
      <c r="B417" s="1">
        <v>0.32500000000000001</v>
      </c>
      <c r="C417" t="s">
        <v>162</v>
      </c>
      <c r="D417" t="str">
        <f t="shared" si="6"/>
        <v/>
      </c>
    </row>
    <row r="418" spans="1:4" x14ac:dyDescent="0.25">
      <c r="B418" s="1">
        <v>1E-3</v>
      </c>
      <c r="C418" t="s">
        <v>23</v>
      </c>
      <c r="D418" t="str">
        <f t="shared" si="6"/>
        <v/>
      </c>
    </row>
    <row r="419" spans="1:4" x14ac:dyDescent="0.25">
      <c r="B419" s="1">
        <v>2.1000000000000001E-2</v>
      </c>
      <c r="C419" t="s">
        <v>114</v>
      </c>
      <c r="D419" t="str">
        <f t="shared" si="6"/>
        <v/>
      </c>
    </row>
    <row r="420" spans="1:4" x14ac:dyDescent="0.25">
      <c r="B420" s="1">
        <v>1E-3</v>
      </c>
      <c r="C420" t="s">
        <v>168</v>
      </c>
      <c r="D420" t="str">
        <f t="shared" si="6"/>
        <v/>
      </c>
    </row>
    <row r="421" spans="1:4" x14ac:dyDescent="0.25">
      <c r="B421" s="1">
        <v>3.1E-2</v>
      </c>
      <c r="C421" t="s">
        <v>136</v>
      </c>
      <c r="D421" t="str">
        <f t="shared" si="6"/>
        <v/>
      </c>
    </row>
    <row r="422" spans="1:4" x14ac:dyDescent="0.25">
      <c r="B422" s="1">
        <v>0.13900000000000001</v>
      </c>
      <c r="C422" t="s">
        <v>163</v>
      </c>
      <c r="D422" t="str">
        <f t="shared" si="6"/>
        <v/>
      </c>
    </row>
    <row r="423" spans="1:4" x14ac:dyDescent="0.25">
      <c r="B423" s="1">
        <v>0</v>
      </c>
      <c r="C423" t="s">
        <v>169</v>
      </c>
      <c r="D423" t="str">
        <f t="shared" si="6"/>
        <v/>
      </c>
    </row>
    <row r="424" spans="1:4" x14ac:dyDescent="0.25">
      <c r="B424" s="1">
        <v>0.35099999999999998</v>
      </c>
      <c r="C424" t="s">
        <v>66</v>
      </c>
      <c r="D424" t="str">
        <f t="shared" si="6"/>
        <v/>
      </c>
    </row>
    <row r="425" spans="1:4" x14ac:dyDescent="0.25">
      <c r="B425" s="1">
        <v>8.3000000000000004E-2</v>
      </c>
      <c r="C425" t="s">
        <v>165</v>
      </c>
      <c r="D425" t="str">
        <f t="shared" si="6"/>
        <v/>
      </c>
    </row>
    <row r="426" spans="1:4" x14ac:dyDescent="0.25">
      <c r="B426" s="1">
        <v>2.7E-2</v>
      </c>
      <c r="C426" t="s">
        <v>57</v>
      </c>
      <c r="D426" t="str">
        <f t="shared" si="6"/>
        <v/>
      </c>
    </row>
    <row r="427" spans="1:4" x14ac:dyDescent="0.25">
      <c r="B427" s="1">
        <v>8.0000000000000002E-3</v>
      </c>
      <c r="C427" t="s">
        <v>58</v>
      </c>
      <c r="D427" t="str">
        <f t="shared" si="6"/>
        <v/>
      </c>
    </row>
    <row r="428" spans="1:4" x14ac:dyDescent="0.25">
      <c r="B428" s="1">
        <v>1E-3</v>
      </c>
      <c r="C428" t="s">
        <v>59</v>
      </c>
      <c r="D428" t="str">
        <f t="shared" si="6"/>
        <v/>
      </c>
    </row>
    <row r="429" spans="1:4" x14ac:dyDescent="0.25">
      <c r="B429" s="1">
        <v>1E-3</v>
      </c>
      <c r="C429" t="s">
        <v>38</v>
      </c>
      <c r="D429" t="str">
        <f t="shared" si="6"/>
        <v/>
      </c>
    </row>
    <row r="430" spans="1:4" x14ac:dyDescent="0.25">
      <c r="B430" s="1">
        <v>1E-3</v>
      </c>
      <c r="C430" t="s">
        <v>26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170</v>
      </c>
      <c r="D432">
        <f t="shared" si="6"/>
        <v>461</v>
      </c>
    </row>
    <row r="433" spans="1:4" x14ac:dyDescent="0.25">
      <c r="D433" t="str">
        <f t="shared" si="6"/>
        <v/>
      </c>
    </row>
    <row r="434" spans="1:4" x14ac:dyDescent="0.25">
      <c r="B434" s="1">
        <v>0.11899999999999999</v>
      </c>
      <c r="C434" t="s">
        <v>162</v>
      </c>
      <c r="D434" t="str">
        <f t="shared" si="6"/>
        <v/>
      </c>
    </row>
    <row r="435" spans="1:4" x14ac:dyDescent="0.25">
      <c r="B435" s="1">
        <v>2.1000000000000001E-2</v>
      </c>
      <c r="C435" t="s">
        <v>136</v>
      </c>
      <c r="D435" t="str">
        <f t="shared" si="6"/>
        <v/>
      </c>
    </row>
    <row r="436" spans="1:4" x14ac:dyDescent="0.25">
      <c r="B436" s="1">
        <v>0.61099999999999999</v>
      </c>
      <c r="C436" t="s">
        <v>66</v>
      </c>
      <c r="D436" t="str">
        <f t="shared" si="6"/>
        <v/>
      </c>
    </row>
    <row r="437" spans="1:4" x14ac:dyDescent="0.25">
      <c r="B437" s="1">
        <v>0.106</v>
      </c>
      <c r="C437" t="s">
        <v>165</v>
      </c>
      <c r="D437" t="str">
        <f t="shared" si="6"/>
        <v/>
      </c>
    </row>
    <row r="438" spans="1:4" x14ac:dyDescent="0.25">
      <c r="B438" s="1">
        <v>0.14000000000000001</v>
      </c>
      <c r="C438" t="s">
        <v>58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t="s">
        <v>171</v>
      </c>
      <c r="D440">
        <f t="shared" si="6"/>
        <v>37</v>
      </c>
    </row>
    <row r="441" spans="1:4" x14ac:dyDescent="0.25">
      <c r="D441" t="str">
        <f t="shared" si="6"/>
        <v/>
      </c>
    </row>
    <row r="442" spans="1:4" x14ac:dyDescent="0.25">
      <c r="B442" s="1">
        <v>1</v>
      </c>
      <c r="C442" t="s">
        <v>165</v>
      </c>
      <c r="D442" t="str">
        <f t="shared" si="6"/>
        <v/>
      </c>
    </row>
    <row r="443" spans="1:4" x14ac:dyDescent="0.25">
      <c r="D443" t="str">
        <f t="shared" si="6"/>
        <v/>
      </c>
    </row>
    <row r="444" spans="1:4" x14ac:dyDescent="0.25">
      <c r="A444" t="s">
        <v>172</v>
      </c>
      <c r="D444">
        <f t="shared" si="6"/>
        <v>4</v>
      </c>
    </row>
    <row r="445" spans="1:4" x14ac:dyDescent="0.25">
      <c r="D445" t="str">
        <f t="shared" si="6"/>
        <v/>
      </c>
    </row>
    <row r="446" spans="1:4" x14ac:dyDescent="0.25">
      <c r="B446" s="1">
        <v>1</v>
      </c>
      <c r="C446" t="s">
        <v>165</v>
      </c>
      <c r="D446" t="str">
        <f t="shared" si="6"/>
        <v/>
      </c>
    </row>
    <row r="447" spans="1:4" x14ac:dyDescent="0.25">
      <c r="D447" t="str">
        <f t="shared" si="6"/>
        <v/>
      </c>
    </row>
    <row r="448" spans="1:4" x14ac:dyDescent="0.25">
      <c r="A448" t="s">
        <v>173</v>
      </c>
      <c r="D448">
        <f t="shared" si="6"/>
        <v>3</v>
      </c>
    </row>
    <row r="449" spans="1:4" x14ac:dyDescent="0.25">
      <c r="D449" t="str">
        <f t="shared" si="6"/>
        <v/>
      </c>
    </row>
    <row r="450" spans="1:4" x14ac:dyDescent="0.25">
      <c r="B450" s="1">
        <v>1</v>
      </c>
      <c r="C450" t="s">
        <v>57</v>
      </c>
      <c r="D450" t="str">
        <f t="shared" ref="D450:D513" si="7">IFERROR(HLOOKUP($A450,$E$2:$JS$3,2,FALSE),"")</f>
        <v/>
      </c>
    </row>
    <row r="451" spans="1:4" x14ac:dyDescent="0.25">
      <c r="D451" t="str">
        <f t="shared" si="7"/>
        <v/>
      </c>
    </row>
    <row r="452" spans="1:4" x14ac:dyDescent="0.25">
      <c r="A452" t="s">
        <v>174</v>
      </c>
      <c r="D452">
        <f t="shared" si="7"/>
        <v>39</v>
      </c>
    </row>
    <row r="453" spans="1:4" x14ac:dyDescent="0.25">
      <c r="D453" t="str">
        <f t="shared" si="7"/>
        <v/>
      </c>
    </row>
    <row r="454" spans="1:4" x14ac:dyDescent="0.25">
      <c r="B454" s="1">
        <v>0.79400000000000004</v>
      </c>
      <c r="C454" t="s">
        <v>162</v>
      </c>
      <c r="D454" t="str">
        <f t="shared" si="7"/>
        <v/>
      </c>
    </row>
    <row r="455" spans="1:4" x14ac:dyDescent="0.25">
      <c r="B455" s="1">
        <v>0.114</v>
      </c>
      <c r="C455" t="s">
        <v>165</v>
      </c>
      <c r="D455" t="str">
        <f t="shared" si="7"/>
        <v/>
      </c>
    </row>
    <row r="456" spans="1:4" x14ac:dyDescent="0.25">
      <c r="B456" s="1">
        <v>9.0999999999999998E-2</v>
      </c>
      <c r="C456" t="s">
        <v>58</v>
      </c>
      <c r="D456" t="str">
        <f t="shared" si="7"/>
        <v/>
      </c>
    </row>
    <row r="457" spans="1:4" x14ac:dyDescent="0.25">
      <c r="D457" t="str">
        <f t="shared" si="7"/>
        <v/>
      </c>
    </row>
    <row r="458" spans="1:4" x14ac:dyDescent="0.25">
      <c r="A458" s="2" t="s">
        <v>175</v>
      </c>
      <c r="D458">
        <f t="shared" si="7"/>
        <v>5</v>
      </c>
    </row>
    <row r="459" spans="1:4" x14ac:dyDescent="0.25">
      <c r="D459" t="str">
        <f t="shared" si="7"/>
        <v/>
      </c>
    </row>
    <row r="460" spans="1:4" x14ac:dyDescent="0.25">
      <c r="B460" s="1">
        <v>1</v>
      </c>
      <c r="C460" t="s">
        <v>176</v>
      </c>
      <c r="D460" t="str">
        <f t="shared" si="7"/>
        <v/>
      </c>
    </row>
    <row r="461" spans="1:4" x14ac:dyDescent="0.25">
      <c r="D461" t="str">
        <f t="shared" si="7"/>
        <v/>
      </c>
    </row>
    <row r="462" spans="1:4" x14ac:dyDescent="0.25">
      <c r="A462" t="s">
        <v>177</v>
      </c>
      <c r="D462">
        <f t="shared" si="7"/>
        <v>99</v>
      </c>
    </row>
    <row r="463" spans="1:4" x14ac:dyDescent="0.25">
      <c r="D463" t="str">
        <f t="shared" si="7"/>
        <v/>
      </c>
    </row>
    <row r="464" spans="1:4" x14ac:dyDescent="0.25">
      <c r="B464" s="1">
        <v>1</v>
      </c>
      <c r="C464" t="s">
        <v>165</v>
      </c>
      <c r="D464" t="str">
        <f t="shared" si="7"/>
        <v/>
      </c>
    </row>
    <row r="465" spans="1:4" x14ac:dyDescent="0.25">
      <c r="D465" t="str">
        <f t="shared" si="7"/>
        <v/>
      </c>
    </row>
    <row r="466" spans="1:4" x14ac:dyDescent="0.25">
      <c r="A466" t="s">
        <v>178</v>
      </c>
      <c r="D466">
        <f t="shared" si="7"/>
        <v>64</v>
      </c>
    </row>
    <row r="467" spans="1:4" x14ac:dyDescent="0.25">
      <c r="D467" t="str">
        <f t="shared" si="7"/>
        <v/>
      </c>
    </row>
    <row r="468" spans="1:4" x14ac:dyDescent="0.25">
      <c r="B468" s="1">
        <v>0.35499999999999998</v>
      </c>
      <c r="C468" t="s">
        <v>163</v>
      </c>
      <c r="D468" t="str">
        <f t="shared" si="7"/>
        <v/>
      </c>
    </row>
    <row r="469" spans="1:4" x14ac:dyDescent="0.25">
      <c r="B469" s="1">
        <v>9.6000000000000002E-2</v>
      </c>
      <c r="C469" t="s">
        <v>176</v>
      </c>
      <c r="D469" t="str">
        <f t="shared" si="7"/>
        <v/>
      </c>
    </row>
    <row r="470" spans="1:4" x14ac:dyDescent="0.25">
      <c r="B470" s="1">
        <v>0.49</v>
      </c>
      <c r="C470" t="s">
        <v>165</v>
      </c>
      <c r="D470" t="str">
        <f t="shared" si="7"/>
        <v/>
      </c>
    </row>
    <row r="471" spans="1:4" x14ac:dyDescent="0.25">
      <c r="B471" s="1">
        <v>5.7000000000000002E-2</v>
      </c>
      <c r="C471" t="s">
        <v>26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179</v>
      </c>
      <c r="D473">
        <f t="shared" si="7"/>
        <v>199</v>
      </c>
    </row>
    <row r="474" spans="1:4" x14ac:dyDescent="0.25">
      <c r="D474" t="str">
        <f t="shared" si="7"/>
        <v/>
      </c>
    </row>
    <row r="475" spans="1:4" x14ac:dyDescent="0.25">
      <c r="B475" s="1">
        <v>0.22</v>
      </c>
      <c r="C475" t="s">
        <v>162</v>
      </c>
      <c r="D475" t="str">
        <f t="shared" si="7"/>
        <v/>
      </c>
    </row>
    <row r="476" spans="1:4" x14ac:dyDescent="0.25">
      <c r="B476" s="1">
        <v>3.7999999999999999E-2</v>
      </c>
      <c r="C476" t="s">
        <v>23</v>
      </c>
      <c r="D476" t="str">
        <f t="shared" si="7"/>
        <v/>
      </c>
    </row>
    <row r="477" spans="1:4" x14ac:dyDescent="0.25">
      <c r="B477" s="1">
        <v>2.1000000000000001E-2</v>
      </c>
      <c r="C477" t="s">
        <v>65</v>
      </c>
      <c r="D477" t="str">
        <f t="shared" si="7"/>
        <v/>
      </c>
    </row>
    <row r="478" spans="1:4" x14ac:dyDescent="0.25">
      <c r="B478" s="1">
        <v>0.60399999999999998</v>
      </c>
      <c r="C478" t="s">
        <v>165</v>
      </c>
      <c r="D478" t="str">
        <f t="shared" si="7"/>
        <v/>
      </c>
    </row>
    <row r="479" spans="1:4" x14ac:dyDescent="0.25">
      <c r="B479" s="1">
        <v>0.115</v>
      </c>
      <c r="C479" t="s">
        <v>57</v>
      </c>
      <c r="D479" t="str">
        <f t="shared" si="7"/>
        <v/>
      </c>
    </row>
    <row r="480" spans="1:4" x14ac:dyDescent="0.25">
      <c r="D480" t="str">
        <f t="shared" si="7"/>
        <v/>
      </c>
    </row>
    <row r="481" spans="1:4" x14ac:dyDescent="0.25">
      <c r="A481" t="s">
        <v>180</v>
      </c>
      <c r="D481">
        <f t="shared" si="7"/>
        <v>33</v>
      </c>
    </row>
    <row r="482" spans="1:4" x14ac:dyDescent="0.25">
      <c r="D482" t="str">
        <f t="shared" si="7"/>
        <v/>
      </c>
    </row>
    <row r="483" spans="1:4" x14ac:dyDescent="0.25">
      <c r="B483" s="1">
        <v>2.1999999999999999E-2</v>
      </c>
      <c r="C483" t="s">
        <v>75</v>
      </c>
      <c r="D483" t="str">
        <f t="shared" si="7"/>
        <v/>
      </c>
    </row>
    <row r="484" spans="1:4" x14ac:dyDescent="0.25">
      <c r="B484" s="1">
        <v>0.97699999999999998</v>
      </c>
      <c r="C484" t="s">
        <v>58</v>
      </c>
      <c r="D484" t="str">
        <f t="shared" si="7"/>
        <v/>
      </c>
    </row>
    <row r="485" spans="1:4" x14ac:dyDescent="0.25">
      <c r="D485" t="str">
        <f t="shared" si="7"/>
        <v/>
      </c>
    </row>
    <row r="486" spans="1:4" x14ac:dyDescent="0.25">
      <c r="A486" t="s">
        <v>181</v>
      </c>
      <c r="D486">
        <f t="shared" si="7"/>
        <v>5</v>
      </c>
    </row>
    <row r="487" spans="1:4" x14ac:dyDescent="0.25">
      <c r="D487" t="str">
        <f t="shared" si="7"/>
        <v/>
      </c>
    </row>
    <row r="488" spans="1:4" x14ac:dyDescent="0.25">
      <c r="B488" s="1">
        <v>1</v>
      </c>
      <c r="C488" t="s">
        <v>165</v>
      </c>
      <c r="D488" t="str">
        <f t="shared" si="7"/>
        <v/>
      </c>
    </row>
    <row r="489" spans="1:4" x14ac:dyDescent="0.25">
      <c r="D489" t="str">
        <f t="shared" si="7"/>
        <v/>
      </c>
    </row>
    <row r="490" spans="1:4" x14ac:dyDescent="0.25">
      <c r="A490" t="s">
        <v>182</v>
      </c>
      <c r="D490">
        <f t="shared" si="7"/>
        <v>10</v>
      </c>
    </row>
    <row r="491" spans="1:4" x14ac:dyDescent="0.25">
      <c r="D491" t="str">
        <f t="shared" si="7"/>
        <v/>
      </c>
    </row>
    <row r="492" spans="1:4" x14ac:dyDescent="0.25">
      <c r="B492" s="1">
        <v>1</v>
      </c>
      <c r="C492" t="s">
        <v>176</v>
      </c>
      <c r="D492" t="str">
        <f t="shared" si="7"/>
        <v/>
      </c>
    </row>
    <row r="493" spans="1:4" x14ac:dyDescent="0.25">
      <c r="D493" t="str">
        <f t="shared" si="7"/>
        <v/>
      </c>
    </row>
    <row r="494" spans="1:4" x14ac:dyDescent="0.25">
      <c r="A494" t="s">
        <v>183</v>
      </c>
      <c r="D494">
        <f t="shared" si="7"/>
        <v>2</v>
      </c>
    </row>
    <row r="495" spans="1:4" x14ac:dyDescent="0.25">
      <c r="D495" t="str">
        <f t="shared" si="7"/>
        <v/>
      </c>
    </row>
    <row r="496" spans="1:4" x14ac:dyDescent="0.25">
      <c r="B496" s="1">
        <v>1</v>
      </c>
      <c r="C496" t="s">
        <v>38</v>
      </c>
      <c r="D496" t="str">
        <f t="shared" si="7"/>
        <v/>
      </c>
    </row>
    <row r="497" spans="1:4" x14ac:dyDescent="0.25">
      <c r="D497" t="str">
        <f t="shared" si="7"/>
        <v/>
      </c>
    </row>
    <row r="498" spans="1:4" x14ac:dyDescent="0.25">
      <c r="A498" t="s">
        <v>184</v>
      </c>
      <c r="D498">
        <f t="shared" si="7"/>
        <v>495</v>
      </c>
    </row>
    <row r="499" spans="1:4" x14ac:dyDescent="0.25">
      <c r="D499" t="str">
        <f t="shared" si="7"/>
        <v/>
      </c>
    </row>
    <row r="500" spans="1:4" x14ac:dyDescent="0.25">
      <c r="B500" s="1">
        <v>1.2E-2</v>
      </c>
      <c r="C500" t="s">
        <v>176</v>
      </c>
      <c r="D500" t="str">
        <f t="shared" si="7"/>
        <v/>
      </c>
    </row>
    <row r="501" spans="1:4" x14ac:dyDescent="0.25">
      <c r="B501" s="1">
        <v>0.98699999999999999</v>
      </c>
      <c r="C501" t="s">
        <v>165</v>
      </c>
      <c r="D501" t="str">
        <f t="shared" si="7"/>
        <v/>
      </c>
    </row>
    <row r="502" spans="1:4" x14ac:dyDescent="0.25">
      <c r="D502" t="str">
        <f t="shared" si="7"/>
        <v/>
      </c>
    </row>
    <row r="503" spans="1:4" x14ac:dyDescent="0.25">
      <c r="A503" t="s">
        <v>185</v>
      </c>
      <c r="D503">
        <f t="shared" si="7"/>
        <v>127</v>
      </c>
    </row>
    <row r="504" spans="1:4" x14ac:dyDescent="0.25">
      <c r="D504" t="str">
        <f t="shared" si="7"/>
        <v/>
      </c>
    </row>
    <row r="505" spans="1:4" x14ac:dyDescent="0.25">
      <c r="B505" s="1">
        <v>1</v>
      </c>
      <c r="C505" t="s">
        <v>165</v>
      </c>
      <c r="D505" t="str">
        <f t="shared" si="7"/>
        <v/>
      </c>
    </row>
    <row r="506" spans="1:4" x14ac:dyDescent="0.25">
      <c r="D506" t="str">
        <f t="shared" si="7"/>
        <v/>
      </c>
    </row>
    <row r="507" spans="1:4" x14ac:dyDescent="0.25">
      <c r="A507" t="s">
        <v>186</v>
      </c>
      <c r="D507">
        <f t="shared" si="7"/>
        <v>34</v>
      </c>
    </row>
    <row r="508" spans="1:4" x14ac:dyDescent="0.25">
      <c r="D508" t="str">
        <f t="shared" si="7"/>
        <v/>
      </c>
    </row>
    <row r="509" spans="1:4" x14ac:dyDescent="0.25">
      <c r="B509" s="1">
        <v>0.41499999999999998</v>
      </c>
      <c r="C509" t="s">
        <v>163</v>
      </c>
      <c r="D509" t="str">
        <f t="shared" si="7"/>
        <v/>
      </c>
    </row>
    <row r="510" spans="1:4" x14ac:dyDescent="0.25">
      <c r="B510" s="1">
        <v>0.24</v>
      </c>
      <c r="C510" t="s">
        <v>176</v>
      </c>
      <c r="D510" t="str">
        <f t="shared" si="7"/>
        <v/>
      </c>
    </row>
    <row r="511" spans="1:4" x14ac:dyDescent="0.25">
      <c r="B511" s="1">
        <v>0.34300000000000003</v>
      </c>
      <c r="C511" t="s">
        <v>165</v>
      </c>
      <c r="D511" t="str">
        <f t="shared" si="7"/>
        <v/>
      </c>
    </row>
    <row r="512" spans="1:4" x14ac:dyDescent="0.25">
      <c r="D512" t="str">
        <f t="shared" si="7"/>
        <v/>
      </c>
    </row>
    <row r="513" spans="1:4" x14ac:dyDescent="0.25">
      <c r="A513" t="s">
        <v>187</v>
      </c>
      <c r="D513">
        <f t="shared" si="7"/>
        <v>453</v>
      </c>
    </row>
    <row r="514" spans="1:4" x14ac:dyDescent="0.25">
      <c r="D514" t="str">
        <f t="shared" ref="D514:D577" si="8">IFERROR(HLOOKUP($A514,$E$2:$JS$3,2,FALSE),"")</f>
        <v/>
      </c>
    </row>
    <row r="515" spans="1:4" x14ac:dyDescent="0.25">
      <c r="B515" s="1">
        <v>6.0000000000000001E-3</v>
      </c>
      <c r="C515" t="s">
        <v>162</v>
      </c>
      <c r="D515" t="str">
        <f t="shared" si="8"/>
        <v/>
      </c>
    </row>
    <row r="516" spans="1:4" x14ac:dyDescent="0.25">
      <c r="B516" s="1">
        <v>0.91900000000000004</v>
      </c>
      <c r="C516" t="s">
        <v>23</v>
      </c>
      <c r="D516" t="str">
        <f t="shared" si="8"/>
        <v/>
      </c>
    </row>
    <row r="517" spans="1:4" x14ac:dyDescent="0.25">
      <c r="B517" s="1">
        <v>1.7999999999999999E-2</v>
      </c>
      <c r="C517" t="s">
        <v>65</v>
      </c>
      <c r="D517" t="str">
        <f t="shared" si="8"/>
        <v/>
      </c>
    </row>
    <row r="518" spans="1:4" x14ac:dyDescent="0.25">
      <c r="B518" s="1">
        <v>6.0000000000000001E-3</v>
      </c>
      <c r="C518" t="s">
        <v>165</v>
      </c>
      <c r="D518" t="str">
        <f t="shared" si="8"/>
        <v/>
      </c>
    </row>
    <row r="519" spans="1:4" x14ac:dyDescent="0.25">
      <c r="B519" s="1">
        <v>3.1E-2</v>
      </c>
      <c r="C519" t="s">
        <v>57</v>
      </c>
      <c r="D519" t="str">
        <f t="shared" si="8"/>
        <v/>
      </c>
    </row>
    <row r="520" spans="1:4" x14ac:dyDescent="0.25">
      <c r="B520" s="1">
        <v>1.2E-2</v>
      </c>
      <c r="C520" t="s">
        <v>49</v>
      </c>
      <c r="D520" t="str">
        <f t="shared" si="8"/>
        <v/>
      </c>
    </row>
    <row r="521" spans="1:4" x14ac:dyDescent="0.25">
      <c r="B521" s="1">
        <v>6.0000000000000001E-3</v>
      </c>
      <c r="C521" t="s">
        <v>26</v>
      </c>
      <c r="D521" t="str">
        <f t="shared" si="8"/>
        <v/>
      </c>
    </row>
    <row r="522" spans="1:4" x14ac:dyDescent="0.25">
      <c r="D522" t="str">
        <f t="shared" si="8"/>
        <v/>
      </c>
    </row>
    <row r="523" spans="1:4" x14ac:dyDescent="0.25">
      <c r="A523" t="s">
        <v>188</v>
      </c>
      <c r="D523">
        <f t="shared" si="8"/>
        <v>244</v>
      </c>
    </row>
    <row r="524" spans="1:4" x14ac:dyDescent="0.25">
      <c r="D524" t="str">
        <f t="shared" si="8"/>
        <v/>
      </c>
    </row>
    <row r="525" spans="1:4" x14ac:dyDescent="0.25">
      <c r="B525" s="1">
        <v>0.14199999999999999</v>
      </c>
      <c r="C525" t="s">
        <v>162</v>
      </c>
      <c r="D525" t="str">
        <f t="shared" si="8"/>
        <v/>
      </c>
    </row>
    <row r="526" spans="1:4" x14ac:dyDescent="0.25">
      <c r="B526" s="1">
        <v>0.154</v>
      </c>
      <c r="C526" t="s">
        <v>163</v>
      </c>
      <c r="D526" t="str">
        <f t="shared" si="8"/>
        <v/>
      </c>
    </row>
    <row r="527" spans="1:4" x14ac:dyDescent="0.25">
      <c r="B527" s="1">
        <v>0.46800000000000003</v>
      </c>
      <c r="C527" t="s">
        <v>176</v>
      </c>
      <c r="D527" t="str">
        <f t="shared" si="8"/>
        <v/>
      </c>
    </row>
    <row r="528" spans="1:4" x14ac:dyDescent="0.25">
      <c r="B528" s="1">
        <v>7.2999999999999995E-2</v>
      </c>
      <c r="C528" t="s">
        <v>165</v>
      </c>
      <c r="D528" t="str">
        <f t="shared" si="8"/>
        <v/>
      </c>
    </row>
    <row r="529" spans="1:4" x14ac:dyDescent="0.25">
      <c r="B529" s="1">
        <v>0.161</v>
      </c>
      <c r="C529" t="s">
        <v>58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189</v>
      </c>
      <c r="D531">
        <f t="shared" si="8"/>
        <v>28</v>
      </c>
    </row>
    <row r="532" spans="1:4" x14ac:dyDescent="0.25">
      <c r="D532" t="str">
        <f t="shared" si="8"/>
        <v/>
      </c>
    </row>
    <row r="533" spans="1:4" x14ac:dyDescent="0.25">
      <c r="B533" s="1">
        <v>0.20799999999999999</v>
      </c>
      <c r="C533" t="s">
        <v>162</v>
      </c>
      <c r="D533" t="str">
        <f t="shared" si="8"/>
        <v/>
      </c>
    </row>
    <row r="534" spans="1:4" x14ac:dyDescent="0.25">
      <c r="B534" s="1">
        <v>0.45800000000000002</v>
      </c>
      <c r="C534" t="s">
        <v>163</v>
      </c>
      <c r="D534" t="str">
        <f t="shared" si="8"/>
        <v/>
      </c>
    </row>
    <row r="535" spans="1:4" x14ac:dyDescent="0.25">
      <c r="B535" s="1">
        <v>0.126</v>
      </c>
      <c r="C535" t="s">
        <v>176</v>
      </c>
      <c r="D535" t="str">
        <f t="shared" si="8"/>
        <v/>
      </c>
    </row>
    <row r="536" spans="1:4" x14ac:dyDescent="0.25">
      <c r="B536" s="1">
        <v>0.20599999999999999</v>
      </c>
      <c r="C536" t="s">
        <v>165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190</v>
      </c>
      <c r="D538">
        <f t="shared" si="8"/>
        <v>72</v>
      </c>
    </row>
    <row r="539" spans="1:4" x14ac:dyDescent="0.25">
      <c r="D539" t="str">
        <f t="shared" si="8"/>
        <v/>
      </c>
    </row>
    <row r="540" spans="1:4" x14ac:dyDescent="0.25">
      <c r="B540" s="1">
        <v>0.11</v>
      </c>
      <c r="C540" t="s">
        <v>176</v>
      </c>
      <c r="D540" t="str">
        <f t="shared" si="8"/>
        <v/>
      </c>
    </row>
    <row r="541" spans="1:4" x14ac:dyDescent="0.25">
      <c r="B541" s="1">
        <v>0.34200000000000003</v>
      </c>
      <c r="C541" t="s">
        <v>165</v>
      </c>
      <c r="D541" t="str">
        <f t="shared" si="8"/>
        <v/>
      </c>
    </row>
    <row r="542" spans="1:4" x14ac:dyDescent="0.25">
      <c r="B542" s="1">
        <v>0.2</v>
      </c>
      <c r="C542" t="s">
        <v>38</v>
      </c>
      <c r="D542" t="str">
        <f t="shared" si="8"/>
        <v/>
      </c>
    </row>
    <row r="543" spans="1:4" x14ac:dyDescent="0.25">
      <c r="B543" s="1">
        <v>0.34599999999999997</v>
      </c>
      <c r="C543" t="s">
        <v>26</v>
      </c>
      <c r="D543" t="str">
        <f t="shared" si="8"/>
        <v/>
      </c>
    </row>
    <row r="544" spans="1:4" x14ac:dyDescent="0.25">
      <c r="D544" t="str">
        <f t="shared" si="8"/>
        <v/>
      </c>
    </row>
    <row r="545" spans="1:4" x14ac:dyDescent="0.25">
      <c r="A545" t="s">
        <v>191</v>
      </c>
      <c r="D545">
        <f t="shared" si="8"/>
        <v>20</v>
      </c>
    </row>
    <row r="546" spans="1:4" x14ac:dyDescent="0.25">
      <c r="D546" t="str">
        <f t="shared" si="8"/>
        <v/>
      </c>
    </row>
    <row r="547" spans="1:4" x14ac:dyDescent="0.25">
      <c r="B547" s="1">
        <v>0.249</v>
      </c>
      <c r="C547" t="s">
        <v>163</v>
      </c>
      <c r="D547" t="str">
        <f t="shared" si="8"/>
        <v/>
      </c>
    </row>
    <row r="548" spans="1:4" x14ac:dyDescent="0.25">
      <c r="B548" s="1">
        <v>0.75</v>
      </c>
      <c r="C548" t="s">
        <v>176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192</v>
      </c>
      <c r="D550">
        <f t="shared" si="8"/>
        <v>1439</v>
      </c>
    </row>
    <row r="551" spans="1:4" x14ac:dyDescent="0.25">
      <c r="D551" t="str">
        <f t="shared" si="8"/>
        <v/>
      </c>
    </row>
    <row r="552" spans="1:4" x14ac:dyDescent="0.25">
      <c r="B552" s="1">
        <v>2.9000000000000001E-2</v>
      </c>
      <c r="C552" t="s">
        <v>162</v>
      </c>
      <c r="D552" t="str">
        <f t="shared" si="8"/>
        <v/>
      </c>
    </row>
    <row r="553" spans="1:4" x14ac:dyDescent="0.25">
      <c r="B553" s="1">
        <v>0.50600000000000001</v>
      </c>
      <c r="C553" t="s">
        <v>163</v>
      </c>
      <c r="D553" t="str">
        <f t="shared" si="8"/>
        <v/>
      </c>
    </row>
    <row r="554" spans="1:4" x14ac:dyDescent="0.25">
      <c r="B554" s="1">
        <v>0.41299999999999998</v>
      </c>
      <c r="C554" t="s">
        <v>176</v>
      </c>
      <c r="D554" t="str">
        <f t="shared" si="8"/>
        <v/>
      </c>
    </row>
    <row r="555" spans="1:4" x14ac:dyDescent="0.25">
      <c r="B555" s="1">
        <v>1E-3</v>
      </c>
      <c r="C555" t="s">
        <v>165</v>
      </c>
      <c r="D555" t="str">
        <f t="shared" si="8"/>
        <v/>
      </c>
    </row>
    <row r="556" spans="1:4" x14ac:dyDescent="0.25">
      <c r="B556" s="1">
        <v>1.0999999999999999E-2</v>
      </c>
      <c r="C556" t="s">
        <v>57</v>
      </c>
      <c r="D556" t="str">
        <f t="shared" si="8"/>
        <v/>
      </c>
    </row>
    <row r="557" spans="1:4" x14ac:dyDescent="0.25">
      <c r="B557" s="1">
        <v>3.5000000000000003E-2</v>
      </c>
      <c r="C557" t="s">
        <v>58</v>
      </c>
      <c r="D557" t="str">
        <f t="shared" si="8"/>
        <v/>
      </c>
    </row>
    <row r="558" spans="1:4" x14ac:dyDescent="0.25">
      <c r="B558" s="1">
        <v>1E-3</v>
      </c>
      <c r="C558" t="s">
        <v>26</v>
      </c>
      <c r="D558" t="str">
        <f t="shared" si="8"/>
        <v/>
      </c>
    </row>
    <row r="559" spans="1:4" x14ac:dyDescent="0.25">
      <c r="D559" t="str">
        <f t="shared" si="8"/>
        <v/>
      </c>
    </row>
    <row r="560" spans="1:4" x14ac:dyDescent="0.25">
      <c r="A560" t="s">
        <v>193</v>
      </c>
      <c r="D560">
        <f t="shared" si="8"/>
        <v>9</v>
      </c>
    </row>
    <row r="561" spans="1:4" x14ac:dyDescent="0.25">
      <c r="D561" t="str">
        <f t="shared" si="8"/>
        <v/>
      </c>
    </row>
    <row r="562" spans="1:4" x14ac:dyDescent="0.25">
      <c r="B562" s="1">
        <v>1</v>
      </c>
      <c r="C562" t="s">
        <v>176</v>
      </c>
      <c r="D562" t="str">
        <f t="shared" si="8"/>
        <v/>
      </c>
    </row>
    <row r="563" spans="1:4" x14ac:dyDescent="0.25">
      <c r="D563" t="str">
        <f t="shared" si="8"/>
        <v/>
      </c>
    </row>
    <row r="564" spans="1:4" x14ac:dyDescent="0.25">
      <c r="A564" t="s">
        <v>194</v>
      </c>
      <c r="D564">
        <f t="shared" si="8"/>
        <v>47</v>
      </c>
    </row>
    <row r="565" spans="1:4" x14ac:dyDescent="0.25">
      <c r="D565" t="str">
        <f t="shared" si="8"/>
        <v/>
      </c>
    </row>
    <row r="566" spans="1:4" x14ac:dyDescent="0.25">
      <c r="B566" s="1">
        <v>7.2999999999999995E-2</v>
      </c>
      <c r="C566" t="s">
        <v>15</v>
      </c>
      <c r="D566" t="str">
        <f t="shared" si="8"/>
        <v/>
      </c>
    </row>
    <row r="567" spans="1:4" x14ac:dyDescent="0.25">
      <c r="B567" s="1">
        <v>0.245</v>
      </c>
      <c r="C567" t="s">
        <v>162</v>
      </c>
      <c r="D567" t="str">
        <f t="shared" si="8"/>
        <v/>
      </c>
    </row>
    <row r="568" spans="1:4" x14ac:dyDescent="0.25">
      <c r="B568" s="1">
        <v>0.623</v>
      </c>
      <c r="C568" t="s">
        <v>66</v>
      </c>
      <c r="D568" t="str">
        <f t="shared" si="8"/>
        <v/>
      </c>
    </row>
    <row r="569" spans="1:4" x14ac:dyDescent="0.25">
      <c r="B569" s="1">
        <v>5.7000000000000002E-2</v>
      </c>
      <c r="C569" t="s">
        <v>165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195</v>
      </c>
      <c r="D571">
        <f t="shared" si="8"/>
        <v>18</v>
      </c>
    </row>
    <row r="572" spans="1:4" x14ac:dyDescent="0.25">
      <c r="D572" t="str">
        <f t="shared" si="8"/>
        <v/>
      </c>
    </row>
    <row r="573" spans="1:4" x14ac:dyDescent="0.25">
      <c r="B573" s="1">
        <v>7.0999999999999994E-2</v>
      </c>
      <c r="C573" t="s">
        <v>162</v>
      </c>
      <c r="D573" t="str">
        <f t="shared" si="8"/>
        <v/>
      </c>
    </row>
    <row r="574" spans="1:4" x14ac:dyDescent="0.25">
      <c r="B574" s="1">
        <v>0.34100000000000003</v>
      </c>
      <c r="C574" t="s">
        <v>176</v>
      </c>
      <c r="D574" t="str">
        <f t="shared" si="8"/>
        <v/>
      </c>
    </row>
    <row r="575" spans="1:4" x14ac:dyDescent="0.25">
      <c r="B575" s="1">
        <v>0.25700000000000001</v>
      </c>
      <c r="C575" t="s">
        <v>165</v>
      </c>
      <c r="D575" t="str">
        <f t="shared" si="8"/>
        <v/>
      </c>
    </row>
    <row r="576" spans="1:4" x14ac:dyDescent="0.25">
      <c r="B576" s="1">
        <v>0.32900000000000001</v>
      </c>
      <c r="C576" t="s">
        <v>57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196</v>
      </c>
      <c r="D578">
        <f t="shared" ref="D578:D641" si="9">IFERROR(HLOOKUP($A578,$E$2:$JS$3,2,FALSE),"")</f>
        <v>197</v>
      </c>
    </row>
    <row r="579" spans="1:4" x14ac:dyDescent="0.25">
      <c r="D579" t="str">
        <f t="shared" si="9"/>
        <v/>
      </c>
    </row>
    <row r="580" spans="1:4" x14ac:dyDescent="0.25">
      <c r="B580" s="1">
        <v>0.71099999999999997</v>
      </c>
      <c r="C580" t="s">
        <v>176</v>
      </c>
      <c r="D580" t="str">
        <f t="shared" si="9"/>
        <v/>
      </c>
    </row>
    <row r="581" spans="1:4" x14ac:dyDescent="0.25">
      <c r="B581" s="1">
        <v>0.28799999999999998</v>
      </c>
      <c r="C581" t="s">
        <v>165</v>
      </c>
      <c r="D581" t="str">
        <f t="shared" si="9"/>
        <v/>
      </c>
    </row>
    <row r="582" spans="1:4" x14ac:dyDescent="0.25">
      <c r="D582" t="str">
        <f t="shared" si="9"/>
        <v/>
      </c>
    </row>
    <row r="583" spans="1:4" x14ac:dyDescent="0.25">
      <c r="A583" t="s">
        <v>197</v>
      </c>
      <c r="D583">
        <f t="shared" si="9"/>
        <v>337</v>
      </c>
    </row>
    <row r="584" spans="1:4" x14ac:dyDescent="0.25">
      <c r="D584" t="str">
        <f t="shared" si="9"/>
        <v/>
      </c>
    </row>
    <row r="585" spans="1:4" x14ac:dyDescent="0.25">
      <c r="B585" s="1">
        <v>0.192</v>
      </c>
      <c r="C585" t="s">
        <v>66</v>
      </c>
      <c r="D585" t="str">
        <f t="shared" si="9"/>
        <v/>
      </c>
    </row>
    <row r="586" spans="1:4" x14ac:dyDescent="0.25">
      <c r="B586" s="1">
        <v>0.35099999999999998</v>
      </c>
      <c r="C586" t="s">
        <v>165</v>
      </c>
      <c r="D586" t="str">
        <f t="shared" si="9"/>
        <v/>
      </c>
    </row>
    <row r="587" spans="1:4" x14ac:dyDescent="0.25">
      <c r="B587" s="1">
        <v>0.45600000000000002</v>
      </c>
      <c r="C587" t="s">
        <v>58</v>
      </c>
      <c r="D587" t="str">
        <f t="shared" si="9"/>
        <v/>
      </c>
    </row>
    <row r="588" spans="1:4" x14ac:dyDescent="0.25">
      <c r="A588" t="s">
        <v>6</v>
      </c>
      <c r="B588" t="s">
        <v>198</v>
      </c>
      <c r="C588" t="s">
        <v>199</v>
      </c>
      <c r="D588" t="str">
        <f t="shared" si="9"/>
        <v/>
      </c>
    </row>
    <row r="589" spans="1:4" x14ac:dyDescent="0.25">
      <c r="A589" t="s">
        <v>200</v>
      </c>
      <c r="D589">
        <f t="shared" si="9"/>
        <v>583</v>
      </c>
    </row>
    <row r="590" spans="1:4" x14ac:dyDescent="0.25">
      <c r="D590" t="str">
        <f t="shared" si="9"/>
        <v/>
      </c>
    </row>
    <row r="591" spans="1:4" x14ac:dyDescent="0.25">
      <c r="B591" s="1">
        <v>0.997</v>
      </c>
      <c r="C591" t="s">
        <v>65</v>
      </c>
      <c r="D591" t="str">
        <f t="shared" si="9"/>
        <v/>
      </c>
    </row>
    <row r="592" spans="1:4" x14ac:dyDescent="0.25">
      <c r="B592" s="1">
        <v>2E-3</v>
      </c>
      <c r="C592" t="s">
        <v>26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201</v>
      </c>
      <c r="D594">
        <f t="shared" si="9"/>
        <v>9</v>
      </c>
    </row>
    <row r="595" spans="1:4" x14ac:dyDescent="0.25">
      <c r="D595" t="str">
        <f t="shared" si="9"/>
        <v/>
      </c>
    </row>
    <row r="596" spans="1:4" x14ac:dyDescent="0.25">
      <c r="B596" s="1">
        <v>1</v>
      </c>
      <c r="C596" t="s">
        <v>65</v>
      </c>
      <c r="D596" t="str">
        <f t="shared" si="9"/>
        <v/>
      </c>
    </row>
    <row r="597" spans="1:4" x14ac:dyDescent="0.25">
      <c r="D597" t="str">
        <f t="shared" si="9"/>
        <v/>
      </c>
    </row>
    <row r="598" spans="1:4" x14ac:dyDescent="0.25">
      <c r="A598" t="s">
        <v>202</v>
      </c>
      <c r="D598">
        <f t="shared" si="9"/>
        <v>1</v>
      </c>
    </row>
    <row r="599" spans="1:4" x14ac:dyDescent="0.25">
      <c r="D599" t="str">
        <f t="shared" si="9"/>
        <v/>
      </c>
    </row>
    <row r="600" spans="1:4" x14ac:dyDescent="0.25">
      <c r="B600" s="1">
        <v>1</v>
      </c>
      <c r="C600" t="s">
        <v>38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203</v>
      </c>
      <c r="D602">
        <f t="shared" si="9"/>
        <v>14</v>
      </c>
    </row>
    <row r="603" spans="1:4" x14ac:dyDescent="0.25">
      <c r="D603" t="str">
        <f t="shared" si="9"/>
        <v/>
      </c>
    </row>
    <row r="604" spans="1:4" x14ac:dyDescent="0.25">
      <c r="B604" s="1">
        <v>0.755</v>
      </c>
      <c r="C604" t="s">
        <v>17</v>
      </c>
      <c r="D604" t="str">
        <f t="shared" si="9"/>
        <v/>
      </c>
    </row>
    <row r="605" spans="1:4" x14ac:dyDescent="0.25">
      <c r="B605" s="1">
        <v>0.24399999999999999</v>
      </c>
      <c r="C605" t="s">
        <v>65</v>
      </c>
      <c r="D605" t="str">
        <f t="shared" si="9"/>
        <v/>
      </c>
    </row>
    <row r="606" spans="1:4" x14ac:dyDescent="0.25">
      <c r="D606" t="str">
        <f t="shared" si="9"/>
        <v/>
      </c>
    </row>
    <row r="607" spans="1:4" x14ac:dyDescent="0.25">
      <c r="A607" t="s">
        <v>204</v>
      </c>
      <c r="D607">
        <f t="shared" si="9"/>
        <v>76</v>
      </c>
    </row>
    <row r="608" spans="1:4" x14ac:dyDescent="0.25">
      <c r="D608" t="str">
        <f t="shared" si="9"/>
        <v/>
      </c>
    </row>
    <row r="609" spans="1:4" x14ac:dyDescent="0.25">
      <c r="B609" s="1">
        <v>0.98099999999999998</v>
      </c>
      <c r="C609" t="s">
        <v>65</v>
      </c>
      <c r="D609" t="str">
        <f t="shared" si="9"/>
        <v/>
      </c>
    </row>
    <row r="610" spans="1:4" x14ac:dyDescent="0.25">
      <c r="B610" s="1">
        <v>1.7999999999999999E-2</v>
      </c>
      <c r="C610" t="s">
        <v>25</v>
      </c>
      <c r="D610" t="str">
        <f t="shared" si="9"/>
        <v/>
      </c>
    </row>
    <row r="611" spans="1:4" x14ac:dyDescent="0.25">
      <c r="A611" t="s">
        <v>6</v>
      </c>
      <c r="B611" t="s">
        <v>205</v>
      </c>
      <c r="C611" t="s">
        <v>206</v>
      </c>
      <c r="D611" t="str">
        <f t="shared" si="9"/>
        <v/>
      </c>
    </row>
    <row r="612" spans="1:4" x14ac:dyDescent="0.25">
      <c r="A612" t="s">
        <v>207</v>
      </c>
      <c r="D612">
        <f t="shared" si="9"/>
        <v>14</v>
      </c>
    </row>
    <row r="613" spans="1:4" x14ac:dyDescent="0.25">
      <c r="D613" t="str">
        <f t="shared" si="9"/>
        <v/>
      </c>
    </row>
    <row r="614" spans="1:4" x14ac:dyDescent="0.25">
      <c r="B614" s="1">
        <v>0.54700000000000004</v>
      </c>
      <c r="C614" t="s">
        <v>80</v>
      </c>
      <c r="D614" t="str">
        <f t="shared" si="9"/>
        <v/>
      </c>
    </row>
    <row r="615" spans="1:4" x14ac:dyDescent="0.25">
      <c r="B615" s="1">
        <v>0.25700000000000001</v>
      </c>
      <c r="C615" t="s">
        <v>38</v>
      </c>
      <c r="D615" t="str">
        <f t="shared" si="9"/>
        <v/>
      </c>
    </row>
    <row r="616" spans="1:4" x14ac:dyDescent="0.25">
      <c r="D616" t="str">
        <f t="shared" si="9"/>
        <v/>
      </c>
    </row>
    <row r="617" spans="1:4" x14ac:dyDescent="0.25">
      <c r="A617" t="s">
        <v>208</v>
      </c>
      <c r="D617">
        <f t="shared" si="9"/>
        <v>14</v>
      </c>
    </row>
    <row r="618" spans="1:4" x14ac:dyDescent="0.25">
      <c r="D618" t="str">
        <f t="shared" si="9"/>
        <v/>
      </c>
    </row>
    <row r="619" spans="1:4" x14ac:dyDescent="0.25">
      <c r="B619" s="1">
        <v>0.54700000000000004</v>
      </c>
      <c r="C619" t="s">
        <v>80</v>
      </c>
      <c r="D619" t="str">
        <f t="shared" si="9"/>
        <v/>
      </c>
    </row>
    <row r="620" spans="1:4" x14ac:dyDescent="0.25">
      <c r="B620" s="1">
        <v>0.25700000000000001</v>
      </c>
      <c r="C620" t="s">
        <v>38</v>
      </c>
      <c r="D620" t="str">
        <f t="shared" si="9"/>
        <v/>
      </c>
    </row>
    <row r="621" spans="1:4" x14ac:dyDescent="0.25">
      <c r="D621" t="str">
        <f t="shared" si="9"/>
        <v/>
      </c>
    </row>
    <row r="622" spans="1:4" x14ac:dyDescent="0.25">
      <c r="A622" t="s">
        <v>209</v>
      </c>
      <c r="D622">
        <f t="shared" si="9"/>
        <v>5</v>
      </c>
    </row>
    <row r="623" spans="1:4" x14ac:dyDescent="0.25">
      <c r="D623" t="str">
        <f t="shared" si="9"/>
        <v/>
      </c>
    </row>
    <row r="624" spans="1:4" x14ac:dyDescent="0.25">
      <c r="B624" s="1">
        <v>1</v>
      </c>
      <c r="C624" t="s">
        <v>80</v>
      </c>
      <c r="D624" t="str">
        <f t="shared" si="9"/>
        <v/>
      </c>
    </row>
    <row r="625" spans="1:4" x14ac:dyDescent="0.25">
      <c r="D625" t="str">
        <f t="shared" si="9"/>
        <v/>
      </c>
    </row>
    <row r="626" spans="1:4" x14ac:dyDescent="0.25">
      <c r="A626" t="s">
        <v>210</v>
      </c>
      <c r="D626">
        <f t="shared" si="9"/>
        <v>24</v>
      </c>
    </row>
    <row r="627" spans="1:4" x14ac:dyDescent="0.25">
      <c r="D627" t="str">
        <f t="shared" si="9"/>
        <v/>
      </c>
    </row>
    <row r="628" spans="1:4" x14ac:dyDescent="0.25">
      <c r="B628" s="1">
        <v>1</v>
      </c>
      <c r="C628" t="s">
        <v>80</v>
      </c>
      <c r="D628" t="str">
        <f t="shared" si="9"/>
        <v/>
      </c>
    </row>
    <row r="629" spans="1:4" x14ac:dyDescent="0.25">
      <c r="D629" t="str">
        <f t="shared" si="9"/>
        <v/>
      </c>
    </row>
    <row r="630" spans="1:4" x14ac:dyDescent="0.25">
      <c r="A630" t="s">
        <v>211</v>
      </c>
      <c r="D630">
        <f t="shared" si="9"/>
        <v>14</v>
      </c>
    </row>
    <row r="631" spans="1:4" x14ac:dyDescent="0.25">
      <c r="D631" t="str">
        <f t="shared" si="9"/>
        <v/>
      </c>
    </row>
    <row r="632" spans="1:4" x14ac:dyDescent="0.25">
      <c r="B632" s="1">
        <v>0.54700000000000004</v>
      </c>
      <c r="C632" t="s">
        <v>80</v>
      </c>
      <c r="D632" t="str">
        <f t="shared" si="9"/>
        <v/>
      </c>
    </row>
    <row r="633" spans="1:4" x14ac:dyDescent="0.25">
      <c r="B633" s="1">
        <v>0.25700000000000001</v>
      </c>
      <c r="C633" t="s">
        <v>38</v>
      </c>
      <c r="D633" t="str">
        <f t="shared" si="9"/>
        <v/>
      </c>
    </row>
    <row r="634" spans="1:4" x14ac:dyDescent="0.25">
      <c r="D634" t="str">
        <f t="shared" si="9"/>
        <v/>
      </c>
    </row>
    <row r="635" spans="1:4" x14ac:dyDescent="0.25">
      <c r="A635" t="s">
        <v>212</v>
      </c>
      <c r="D635">
        <f t="shared" si="9"/>
        <v>14</v>
      </c>
    </row>
    <row r="636" spans="1:4" x14ac:dyDescent="0.25">
      <c r="D636" t="str">
        <f t="shared" si="9"/>
        <v/>
      </c>
    </row>
    <row r="637" spans="1:4" x14ac:dyDescent="0.25">
      <c r="B637" s="1">
        <v>0.54100000000000004</v>
      </c>
      <c r="C637" t="s">
        <v>80</v>
      </c>
      <c r="D637" t="str">
        <f t="shared" si="9"/>
        <v/>
      </c>
    </row>
    <row r="638" spans="1:4" x14ac:dyDescent="0.25">
      <c r="B638" s="1">
        <v>0.26100000000000001</v>
      </c>
      <c r="C638" t="s">
        <v>38</v>
      </c>
      <c r="D638" t="str">
        <f t="shared" si="9"/>
        <v/>
      </c>
    </row>
    <row r="639" spans="1:4" x14ac:dyDescent="0.25">
      <c r="A639" t="s">
        <v>6</v>
      </c>
      <c r="B639" t="s">
        <v>213</v>
      </c>
      <c r="C639" t="s">
        <v>214</v>
      </c>
      <c r="D639" t="str">
        <f t="shared" si="9"/>
        <v/>
      </c>
    </row>
    <row r="640" spans="1:4" x14ac:dyDescent="0.25">
      <c r="A640" t="s">
        <v>215</v>
      </c>
      <c r="D640">
        <f t="shared" si="9"/>
        <v>160</v>
      </c>
    </row>
    <row r="641" spans="1:4" x14ac:dyDescent="0.25">
      <c r="D641" t="str">
        <f t="shared" si="9"/>
        <v/>
      </c>
    </row>
    <row r="642" spans="1:4" x14ac:dyDescent="0.25">
      <c r="B642" s="1">
        <v>9.4E-2</v>
      </c>
      <c r="C642" t="s">
        <v>162</v>
      </c>
      <c r="D642" t="str">
        <f t="shared" ref="D642:D705" si="10">IFERROR(HLOOKUP($A642,$E$2:$JS$3,2,FALSE),"")</f>
        <v/>
      </c>
    </row>
    <row r="643" spans="1:4" x14ac:dyDescent="0.25">
      <c r="B643" s="1">
        <v>3.2000000000000001E-2</v>
      </c>
      <c r="C643" t="s">
        <v>216</v>
      </c>
      <c r="D643" t="str">
        <f t="shared" si="10"/>
        <v/>
      </c>
    </row>
    <row r="644" spans="1:4" x14ac:dyDescent="0.25">
      <c r="B644" s="1">
        <v>0.104</v>
      </c>
      <c r="C644" t="s">
        <v>23</v>
      </c>
      <c r="D644" t="str">
        <f t="shared" si="10"/>
        <v/>
      </c>
    </row>
    <row r="645" spans="1:4" x14ac:dyDescent="0.25">
      <c r="B645" s="1">
        <v>0.01</v>
      </c>
      <c r="C645" t="s">
        <v>75</v>
      </c>
      <c r="D645" t="str">
        <f t="shared" si="10"/>
        <v/>
      </c>
    </row>
    <row r="646" spans="1:4" x14ac:dyDescent="0.25">
      <c r="B646" s="1">
        <v>0.105</v>
      </c>
      <c r="C646" t="s">
        <v>165</v>
      </c>
      <c r="D646" t="str">
        <f t="shared" si="10"/>
        <v/>
      </c>
    </row>
    <row r="647" spans="1:4" x14ac:dyDescent="0.25">
      <c r="B647" s="1">
        <v>0.35699999999999998</v>
      </c>
      <c r="C647" t="s">
        <v>57</v>
      </c>
      <c r="D647" t="str">
        <f t="shared" si="10"/>
        <v/>
      </c>
    </row>
    <row r="648" spans="1:4" x14ac:dyDescent="0.25">
      <c r="B648" s="1">
        <v>0.255</v>
      </c>
      <c r="C648" t="s">
        <v>58</v>
      </c>
      <c r="D648" t="str">
        <f t="shared" si="10"/>
        <v/>
      </c>
    </row>
    <row r="649" spans="1:4" x14ac:dyDescent="0.25">
      <c r="B649" s="1">
        <v>2.9000000000000001E-2</v>
      </c>
      <c r="C649" t="s">
        <v>49</v>
      </c>
      <c r="D649" t="str">
        <f t="shared" si="10"/>
        <v/>
      </c>
    </row>
    <row r="650" spans="1:4" x14ac:dyDescent="0.25">
      <c r="B650" s="1">
        <v>8.9999999999999993E-3</v>
      </c>
      <c r="C650" t="s">
        <v>38</v>
      </c>
      <c r="D650" t="str">
        <f t="shared" si="10"/>
        <v/>
      </c>
    </row>
    <row r="651" spans="1:4" x14ac:dyDescent="0.25">
      <c r="D651" t="str">
        <f t="shared" si="10"/>
        <v/>
      </c>
    </row>
    <row r="652" spans="1:4" x14ac:dyDescent="0.25">
      <c r="A652" t="s">
        <v>217</v>
      </c>
      <c r="D652">
        <f t="shared" si="10"/>
        <v>291</v>
      </c>
    </row>
    <row r="653" spans="1:4" x14ac:dyDescent="0.25">
      <c r="D653" t="str">
        <f t="shared" si="10"/>
        <v/>
      </c>
    </row>
    <row r="654" spans="1:4" x14ac:dyDescent="0.25">
      <c r="B654" s="1">
        <v>0.45600000000000002</v>
      </c>
      <c r="C654" t="s">
        <v>169</v>
      </c>
      <c r="D654" t="str">
        <f t="shared" si="10"/>
        <v/>
      </c>
    </row>
    <row r="655" spans="1:4" x14ac:dyDescent="0.25">
      <c r="B655" s="1">
        <v>0.54300000000000004</v>
      </c>
      <c r="C655" t="s">
        <v>58</v>
      </c>
      <c r="D655" t="str">
        <f t="shared" si="10"/>
        <v/>
      </c>
    </row>
    <row r="656" spans="1:4" x14ac:dyDescent="0.25">
      <c r="A656" t="s">
        <v>6</v>
      </c>
      <c r="B656" t="s">
        <v>218</v>
      </c>
      <c r="C656" t="s">
        <v>219</v>
      </c>
      <c r="D656" t="str">
        <f t="shared" si="10"/>
        <v/>
      </c>
    </row>
    <row r="657" spans="1:4" x14ac:dyDescent="0.25">
      <c r="A657" t="s">
        <v>220</v>
      </c>
      <c r="D657">
        <f t="shared" si="10"/>
        <v>3</v>
      </c>
    </row>
    <row r="658" spans="1:4" x14ac:dyDescent="0.25">
      <c r="D658" t="str">
        <f t="shared" si="10"/>
        <v/>
      </c>
    </row>
    <row r="659" spans="1:4" x14ac:dyDescent="0.25">
      <c r="B659" s="1">
        <v>1</v>
      </c>
      <c r="C659" t="s">
        <v>16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221</v>
      </c>
      <c r="D661">
        <f t="shared" si="10"/>
        <v>153</v>
      </c>
    </row>
    <row r="662" spans="1:4" x14ac:dyDescent="0.25">
      <c r="D662" t="str">
        <f t="shared" si="10"/>
        <v/>
      </c>
    </row>
    <row r="663" spans="1:4" x14ac:dyDescent="0.25">
      <c r="B663" s="1">
        <v>0.24099999999999999</v>
      </c>
      <c r="C663" t="s">
        <v>16</v>
      </c>
      <c r="D663" t="str">
        <f t="shared" si="10"/>
        <v/>
      </c>
    </row>
    <row r="664" spans="1:4" x14ac:dyDescent="0.25">
      <c r="B664" s="1">
        <v>0.63900000000000001</v>
      </c>
      <c r="C664" t="s">
        <v>222</v>
      </c>
      <c r="D664" t="str">
        <f t="shared" si="10"/>
        <v/>
      </c>
    </row>
    <row r="665" spans="1:4" x14ac:dyDescent="0.25">
      <c r="B665" s="1">
        <v>0.11799999999999999</v>
      </c>
      <c r="C665" t="s">
        <v>25</v>
      </c>
      <c r="D665" t="str">
        <f t="shared" si="10"/>
        <v/>
      </c>
    </row>
    <row r="666" spans="1:4" x14ac:dyDescent="0.25">
      <c r="D666" t="str">
        <f t="shared" si="10"/>
        <v/>
      </c>
    </row>
    <row r="667" spans="1:4" x14ac:dyDescent="0.25">
      <c r="A667" t="s">
        <v>223</v>
      </c>
      <c r="D667">
        <f t="shared" si="10"/>
        <v>6</v>
      </c>
    </row>
    <row r="668" spans="1:4" x14ac:dyDescent="0.25">
      <c r="D668" t="str">
        <f t="shared" si="10"/>
        <v/>
      </c>
    </row>
    <row r="669" spans="1:4" x14ac:dyDescent="0.25">
      <c r="B669" s="1">
        <v>1</v>
      </c>
      <c r="C669" t="s">
        <v>57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224</v>
      </c>
      <c r="D671">
        <f t="shared" si="10"/>
        <v>624</v>
      </c>
    </row>
    <row r="672" spans="1:4" x14ac:dyDescent="0.25">
      <c r="D672" t="str">
        <f t="shared" si="10"/>
        <v/>
      </c>
    </row>
    <row r="673" spans="1:4" x14ac:dyDescent="0.25">
      <c r="B673" s="1">
        <v>4.1000000000000002E-2</v>
      </c>
      <c r="C673" t="s">
        <v>114</v>
      </c>
      <c r="D673" t="str">
        <f t="shared" si="10"/>
        <v/>
      </c>
    </row>
    <row r="674" spans="1:4" x14ac:dyDescent="0.25">
      <c r="B674" s="1">
        <v>0.80600000000000005</v>
      </c>
      <c r="C674" t="s">
        <v>168</v>
      </c>
      <c r="D674" t="str">
        <f t="shared" si="10"/>
        <v/>
      </c>
    </row>
    <row r="675" spans="1:4" x14ac:dyDescent="0.25">
      <c r="B675" s="1">
        <v>3.2000000000000001E-2</v>
      </c>
      <c r="C675" t="s">
        <v>136</v>
      </c>
      <c r="D675" t="str">
        <f t="shared" si="10"/>
        <v/>
      </c>
    </row>
    <row r="676" spans="1:4" x14ac:dyDescent="0.25">
      <c r="B676" s="1">
        <v>2.1999999999999999E-2</v>
      </c>
      <c r="C676" t="s">
        <v>63</v>
      </c>
      <c r="D676" t="str">
        <f t="shared" si="10"/>
        <v/>
      </c>
    </row>
    <row r="677" spans="1:4" x14ac:dyDescent="0.25">
      <c r="B677" s="1">
        <v>9.7000000000000003E-2</v>
      </c>
      <c r="C677" t="s">
        <v>112</v>
      </c>
      <c r="D677" t="str">
        <f t="shared" si="10"/>
        <v/>
      </c>
    </row>
    <row r="678" spans="1:4" x14ac:dyDescent="0.25">
      <c r="D678" t="str">
        <f t="shared" si="10"/>
        <v/>
      </c>
    </row>
    <row r="679" spans="1:4" x14ac:dyDescent="0.25">
      <c r="A679" t="s">
        <v>225</v>
      </c>
      <c r="D679">
        <f t="shared" si="10"/>
        <v>402</v>
      </c>
    </row>
    <row r="680" spans="1:4" x14ac:dyDescent="0.25">
      <c r="D680" t="str">
        <f t="shared" si="10"/>
        <v/>
      </c>
    </row>
    <row r="681" spans="1:4" x14ac:dyDescent="0.25">
      <c r="B681" s="1">
        <v>0.155</v>
      </c>
      <c r="C681" t="s">
        <v>43</v>
      </c>
      <c r="D681" t="str">
        <f t="shared" si="10"/>
        <v/>
      </c>
    </row>
    <row r="682" spans="1:4" x14ac:dyDescent="0.25">
      <c r="B682" s="1">
        <v>0.84399999999999997</v>
      </c>
      <c r="C682" t="s">
        <v>49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226</v>
      </c>
      <c r="D684">
        <f t="shared" si="10"/>
        <v>2</v>
      </c>
    </row>
    <row r="685" spans="1:4" x14ac:dyDescent="0.25">
      <c r="D685" t="str">
        <f t="shared" si="10"/>
        <v/>
      </c>
    </row>
    <row r="686" spans="1:4" x14ac:dyDescent="0.25">
      <c r="B686" s="1">
        <v>1</v>
      </c>
      <c r="C686" t="s">
        <v>57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227</v>
      </c>
      <c r="D688">
        <f t="shared" si="10"/>
        <v>24</v>
      </c>
    </row>
    <row r="689" spans="1:4" x14ac:dyDescent="0.25">
      <c r="D689" t="str">
        <f t="shared" si="10"/>
        <v/>
      </c>
    </row>
    <row r="690" spans="1:4" x14ac:dyDescent="0.25">
      <c r="B690" s="1">
        <v>1</v>
      </c>
      <c r="C690" t="s">
        <v>49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228</v>
      </c>
      <c r="D692">
        <f t="shared" si="10"/>
        <v>1534</v>
      </c>
    </row>
    <row r="693" spans="1:4" x14ac:dyDescent="0.25">
      <c r="D693" t="str">
        <f t="shared" si="10"/>
        <v/>
      </c>
    </row>
    <row r="694" spans="1:4" x14ac:dyDescent="0.25">
      <c r="B694" s="1">
        <v>3.0000000000000001E-3</v>
      </c>
      <c r="C694" t="s">
        <v>62</v>
      </c>
      <c r="D694" t="str">
        <f t="shared" si="10"/>
        <v/>
      </c>
    </row>
    <row r="695" spans="1:4" x14ac:dyDescent="0.25">
      <c r="B695" s="1">
        <v>0.99</v>
      </c>
      <c r="C695" t="s">
        <v>49</v>
      </c>
      <c r="D695" t="str">
        <f t="shared" si="10"/>
        <v/>
      </c>
    </row>
    <row r="696" spans="1:4" x14ac:dyDescent="0.25">
      <c r="B696" s="1">
        <v>6.0000000000000001E-3</v>
      </c>
      <c r="C696" t="s">
        <v>26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229</v>
      </c>
      <c r="D698">
        <f t="shared" si="10"/>
        <v>1534</v>
      </c>
    </row>
    <row r="699" spans="1:4" x14ac:dyDescent="0.25">
      <c r="D699" t="str">
        <f t="shared" si="10"/>
        <v/>
      </c>
    </row>
    <row r="700" spans="1:4" x14ac:dyDescent="0.25">
      <c r="B700" s="1">
        <v>3.0000000000000001E-3</v>
      </c>
      <c r="C700" t="s">
        <v>62</v>
      </c>
      <c r="D700" t="str">
        <f t="shared" si="10"/>
        <v/>
      </c>
    </row>
    <row r="701" spans="1:4" x14ac:dyDescent="0.25">
      <c r="B701" s="1">
        <v>0.99</v>
      </c>
      <c r="C701" t="s">
        <v>49</v>
      </c>
      <c r="D701" t="str">
        <f t="shared" si="10"/>
        <v/>
      </c>
    </row>
    <row r="702" spans="1:4" x14ac:dyDescent="0.25">
      <c r="B702" s="1">
        <v>6.0000000000000001E-3</v>
      </c>
      <c r="C702" t="s">
        <v>26</v>
      </c>
      <c r="D702" t="str">
        <f t="shared" si="10"/>
        <v/>
      </c>
    </row>
    <row r="703" spans="1:4" x14ac:dyDescent="0.25">
      <c r="A703" t="s">
        <v>6</v>
      </c>
      <c r="B703" t="s">
        <v>230</v>
      </c>
      <c r="C703" t="s">
        <v>231</v>
      </c>
      <c r="D703" t="str">
        <f t="shared" si="10"/>
        <v/>
      </c>
    </row>
    <row r="704" spans="1:4" x14ac:dyDescent="0.25">
      <c r="A704" t="s">
        <v>232</v>
      </c>
      <c r="D704">
        <f t="shared" si="10"/>
        <v>1452</v>
      </c>
    </row>
    <row r="705" spans="1:4" x14ac:dyDescent="0.25">
      <c r="D705" t="str">
        <f t="shared" si="10"/>
        <v/>
      </c>
    </row>
    <row r="706" spans="1:4" x14ac:dyDescent="0.25">
      <c r="B706" s="1">
        <v>1</v>
      </c>
      <c r="C706" t="s">
        <v>23</v>
      </c>
      <c r="D706" t="str">
        <f t="shared" ref="D706:D769" si="11">IFERROR(HLOOKUP($A706,$E$2:$JS$3,2,FALSE),"")</f>
        <v/>
      </c>
    </row>
    <row r="707" spans="1:4" x14ac:dyDescent="0.25">
      <c r="D707" t="str">
        <f t="shared" si="11"/>
        <v/>
      </c>
    </row>
    <row r="708" spans="1:4" x14ac:dyDescent="0.25">
      <c r="A708" t="s">
        <v>233</v>
      </c>
      <c r="D708">
        <f t="shared" si="11"/>
        <v>978</v>
      </c>
    </row>
    <row r="709" spans="1:4" x14ac:dyDescent="0.25">
      <c r="D709" t="str">
        <f t="shared" si="11"/>
        <v/>
      </c>
    </row>
    <row r="710" spans="1:4" x14ac:dyDescent="0.25">
      <c r="B710" s="1">
        <v>0.64200000000000002</v>
      </c>
      <c r="C710" t="s">
        <v>23</v>
      </c>
      <c r="D710" t="str">
        <f t="shared" si="11"/>
        <v/>
      </c>
    </row>
    <row r="711" spans="1:4" x14ac:dyDescent="0.25">
      <c r="B711" s="1">
        <v>0.34899999999999998</v>
      </c>
      <c r="C711" t="s">
        <v>57</v>
      </c>
      <c r="D711" t="str">
        <f t="shared" si="11"/>
        <v/>
      </c>
    </row>
    <row r="712" spans="1:4" x14ac:dyDescent="0.25">
      <c r="B712" s="1">
        <v>7.0000000000000001E-3</v>
      </c>
      <c r="C712" t="s">
        <v>26</v>
      </c>
      <c r="D712" t="str">
        <f t="shared" si="11"/>
        <v/>
      </c>
    </row>
    <row r="713" spans="1:4" x14ac:dyDescent="0.25">
      <c r="D713" t="str">
        <f t="shared" si="11"/>
        <v/>
      </c>
    </row>
    <row r="714" spans="1:4" x14ac:dyDescent="0.25">
      <c r="A714" t="s">
        <v>234</v>
      </c>
      <c r="D714">
        <f t="shared" si="11"/>
        <v>45</v>
      </c>
    </row>
    <row r="715" spans="1:4" x14ac:dyDescent="0.25">
      <c r="D715" t="str">
        <f t="shared" si="11"/>
        <v/>
      </c>
    </row>
    <row r="716" spans="1:4" x14ac:dyDescent="0.25">
      <c r="B716" s="1">
        <v>1</v>
      </c>
      <c r="C716" t="s">
        <v>57</v>
      </c>
      <c r="D716" t="str">
        <f t="shared" si="11"/>
        <v/>
      </c>
    </row>
    <row r="717" spans="1:4" x14ac:dyDescent="0.25">
      <c r="D717" t="str">
        <f t="shared" si="11"/>
        <v/>
      </c>
    </row>
    <row r="718" spans="1:4" x14ac:dyDescent="0.25">
      <c r="A718" t="s">
        <v>235</v>
      </c>
      <c r="D718">
        <f t="shared" si="11"/>
        <v>68</v>
      </c>
    </row>
    <row r="719" spans="1:4" x14ac:dyDescent="0.25">
      <c r="D719" t="str">
        <f t="shared" si="11"/>
        <v/>
      </c>
    </row>
    <row r="720" spans="1:4" x14ac:dyDescent="0.25">
      <c r="B720" s="1">
        <v>3.2000000000000001E-2</v>
      </c>
      <c r="C720" t="s">
        <v>162</v>
      </c>
      <c r="D720" t="str">
        <f t="shared" si="11"/>
        <v/>
      </c>
    </row>
    <row r="721" spans="1:4" x14ac:dyDescent="0.25">
      <c r="B721" s="1">
        <v>0.17899999999999999</v>
      </c>
      <c r="C721" t="s">
        <v>23</v>
      </c>
      <c r="D721" t="str">
        <f t="shared" si="11"/>
        <v/>
      </c>
    </row>
    <row r="722" spans="1:4" x14ac:dyDescent="0.25">
      <c r="B722" s="1">
        <v>5.0999999999999997E-2</v>
      </c>
      <c r="C722" t="s">
        <v>75</v>
      </c>
      <c r="D722" t="str">
        <f t="shared" si="11"/>
        <v/>
      </c>
    </row>
    <row r="723" spans="1:4" x14ac:dyDescent="0.25">
      <c r="B723" s="1">
        <v>9.7000000000000003E-2</v>
      </c>
      <c r="C723" t="s">
        <v>64</v>
      </c>
      <c r="D723" t="str">
        <f t="shared" si="11"/>
        <v/>
      </c>
    </row>
    <row r="724" spans="1:4" x14ac:dyDescent="0.25">
      <c r="B724" s="1">
        <v>0.42199999999999999</v>
      </c>
      <c r="C724" t="s">
        <v>112</v>
      </c>
      <c r="D724" t="str">
        <f t="shared" si="11"/>
        <v/>
      </c>
    </row>
    <row r="725" spans="1:4" x14ac:dyDescent="0.25">
      <c r="B725" s="1">
        <v>0.183</v>
      </c>
      <c r="C725" t="s">
        <v>58</v>
      </c>
      <c r="D725" t="str">
        <f t="shared" si="11"/>
        <v/>
      </c>
    </row>
    <row r="726" spans="1:4" x14ac:dyDescent="0.25">
      <c r="B726" s="1">
        <v>3.3000000000000002E-2</v>
      </c>
      <c r="C726" t="s">
        <v>49</v>
      </c>
      <c r="D726" t="str">
        <f t="shared" si="11"/>
        <v/>
      </c>
    </row>
    <row r="727" spans="1:4" x14ac:dyDescent="0.25">
      <c r="D727" t="str">
        <f t="shared" si="11"/>
        <v/>
      </c>
    </row>
    <row r="728" spans="1:4" x14ac:dyDescent="0.25">
      <c r="A728" t="s">
        <v>236</v>
      </c>
      <c r="D728">
        <f t="shared" si="11"/>
        <v>608</v>
      </c>
    </row>
    <row r="729" spans="1:4" x14ac:dyDescent="0.25">
      <c r="D729" t="str">
        <f t="shared" si="11"/>
        <v/>
      </c>
    </row>
    <row r="730" spans="1:4" x14ac:dyDescent="0.25">
      <c r="B730" s="1">
        <v>7.0000000000000001E-3</v>
      </c>
      <c r="C730" t="s">
        <v>162</v>
      </c>
      <c r="D730" t="str">
        <f t="shared" si="11"/>
        <v/>
      </c>
    </row>
    <row r="731" spans="1:4" x14ac:dyDescent="0.25">
      <c r="B731" s="1">
        <v>1.0999999999999999E-2</v>
      </c>
      <c r="C731" t="s">
        <v>216</v>
      </c>
      <c r="D731" t="str">
        <f t="shared" si="11"/>
        <v/>
      </c>
    </row>
    <row r="732" spans="1:4" x14ac:dyDescent="0.25">
      <c r="B732" s="1">
        <v>0.01</v>
      </c>
      <c r="C732" t="s">
        <v>23</v>
      </c>
      <c r="D732" t="str">
        <f t="shared" si="11"/>
        <v/>
      </c>
    </row>
    <row r="733" spans="1:4" x14ac:dyDescent="0.25">
      <c r="B733" s="1">
        <v>5.0000000000000001E-3</v>
      </c>
      <c r="C733" t="s">
        <v>136</v>
      </c>
      <c r="D733" t="str">
        <f t="shared" si="11"/>
        <v/>
      </c>
    </row>
    <row r="734" spans="1:4" x14ac:dyDescent="0.25">
      <c r="B734" s="1">
        <v>5.8000000000000003E-2</v>
      </c>
      <c r="C734" t="s">
        <v>112</v>
      </c>
      <c r="D734" t="str">
        <f t="shared" si="11"/>
        <v/>
      </c>
    </row>
    <row r="735" spans="1:4" x14ac:dyDescent="0.25">
      <c r="B735" s="1">
        <v>4.1000000000000002E-2</v>
      </c>
      <c r="C735" t="s">
        <v>163</v>
      </c>
      <c r="D735" t="str">
        <f t="shared" si="11"/>
        <v/>
      </c>
    </row>
    <row r="736" spans="1:4" x14ac:dyDescent="0.25">
      <c r="B736" s="1">
        <v>9.1999999999999998E-2</v>
      </c>
      <c r="C736" t="s">
        <v>176</v>
      </c>
      <c r="D736" t="str">
        <f t="shared" si="11"/>
        <v/>
      </c>
    </row>
    <row r="737" spans="1:4" x14ac:dyDescent="0.25">
      <c r="B737" s="1">
        <v>0.17899999999999999</v>
      </c>
      <c r="C737" t="s">
        <v>165</v>
      </c>
      <c r="D737" t="str">
        <f t="shared" si="11"/>
        <v/>
      </c>
    </row>
    <row r="738" spans="1:4" x14ac:dyDescent="0.25">
      <c r="B738" s="1">
        <v>0.26800000000000002</v>
      </c>
      <c r="C738" t="s">
        <v>57</v>
      </c>
      <c r="D738" t="str">
        <f t="shared" si="11"/>
        <v/>
      </c>
    </row>
    <row r="739" spans="1:4" x14ac:dyDescent="0.25">
      <c r="B739" s="1">
        <v>0.32</v>
      </c>
      <c r="C739" t="s">
        <v>58</v>
      </c>
      <c r="D739" t="str">
        <f t="shared" si="11"/>
        <v/>
      </c>
    </row>
    <row r="740" spans="1:4" x14ac:dyDescent="0.25">
      <c r="B740" s="1">
        <v>3.0000000000000001E-3</v>
      </c>
      <c r="C740" t="s">
        <v>49</v>
      </c>
      <c r="D740" t="str">
        <f t="shared" si="11"/>
        <v/>
      </c>
    </row>
    <row r="741" spans="1:4" x14ac:dyDescent="0.25">
      <c r="D741" t="str">
        <f t="shared" si="11"/>
        <v/>
      </c>
    </row>
    <row r="742" spans="1:4" x14ac:dyDescent="0.25">
      <c r="A742" t="s">
        <v>237</v>
      </c>
      <c r="D742">
        <f t="shared" si="11"/>
        <v>699</v>
      </c>
    </row>
    <row r="743" spans="1:4" x14ac:dyDescent="0.25">
      <c r="D743" t="str">
        <f t="shared" si="11"/>
        <v/>
      </c>
    </row>
    <row r="744" spans="1:4" x14ac:dyDescent="0.25">
      <c r="B744" s="1">
        <v>4.0000000000000001E-3</v>
      </c>
      <c r="C744" t="s">
        <v>23</v>
      </c>
      <c r="D744" t="str">
        <f t="shared" si="11"/>
        <v/>
      </c>
    </row>
    <row r="745" spans="1:4" x14ac:dyDescent="0.25">
      <c r="B745" s="1">
        <v>2E-3</v>
      </c>
      <c r="C745" t="s">
        <v>163</v>
      </c>
      <c r="D745" t="str">
        <f t="shared" si="11"/>
        <v/>
      </c>
    </row>
    <row r="746" spans="1:4" x14ac:dyDescent="0.25">
      <c r="B746" s="1">
        <v>0.96099999999999997</v>
      </c>
      <c r="C746" t="s">
        <v>57</v>
      </c>
      <c r="D746" t="str">
        <f t="shared" si="11"/>
        <v/>
      </c>
    </row>
    <row r="747" spans="1:4" x14ac:dyDescent="0.25">
      <c r="B747" s="1">
        <v>2.9000000000000001E-2</v>
      </c>
      <c r="C747" t="s">
        <v>58</v>
      </c>
      <c r="D747" t="str">
        <f t="shared" si="11"/>
        <v/>
      </c>
    </row>
    <row r="748" spans="1:4" x14ac:dyDescent="0.25">
      <c r="B748" s="1">
        <v>1E-3</v>
      </c>
      <c r="C748" t="s">
        <v>26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238</v>
      </c>
      <c r="D750">
        <f t="shared" si="11"/>
        <v>556</v>
      </c>
    </row>
    <row r="751" spans="1:4" x14ac:dyDescent="0.25">
      <c r="D751" t="str">
        <f t="shared" si="11"/>
        <v/>
      </c>
    </row>
    <row r="752" spans="1:4" x14ac:dyDescent="0.25">
      <c r="B752" s="1">
        <v>6.6000000000000003E-2</v>
      </c>
      <c r="C752" t="s">
        <v>162</v>
      </c>
      <c r="D752" t="str">
        <f t="shared" si="11"/>
        <v/>
      </c>
    </row>
    <row r="753" spans="1:4" x14ac:dyDescent="0.25">
      <c r="B753" s="1">
        <v>2E-3</v>
      </c>
      <c r="C753" t="s">
        <v>216</v>
      </c>
      <c r="D753" t="str">
        <f t="shared" si="11"/>
        <v/>
      </c>
    </row>
    <row r="754" spans="1:4" x14ac:dyDescent="0.25">
      <c r="B754" s="1">
        <v>1.0999999999999999E-2</v>
      </c>
      <c r="C754" t="s">
        <v>23</v>
      </c>
      <c r="D754" t="str">
        <f t="shared" si="11"/>
        <v/>
      </c>
    </row>
    <row r="755" spans="1:4" x14ac:dyDescent="0.25">
      <c r="B755" s="1">
        <v>5.0000000000000001E-3</v>
      </c>
      <c r="C755" t="s">
        <v>75</v>
      </c>
      <c r="D755" t="str">
        <f t="shared" si="11"/>
        <v/>
      </c>
    </row>
    <row r="756" spans="1:4" x14ac:dyDescent="0.25">
      <c r="B756" s="1">
        <v>5.0000000000000001E-3</v>
      </c>
      <c r="C756" t="s">
        <v>65</v>
      </c>
      <c r="D756" t="str">
        <f t="shared" si="11"/>
        <v/>
      </c>
    </row>
    <row r="757" spans="1:4" x14ac:dyDescent="0.25">
      <c r="B757" s="1">
        <v>5.8999999999999997E-2</v>
      </c>
      <c r="C757" t="s">
        <v>163</v>
      </c>
      <c r="D757" t="str">
        <f t="shared" si="11"/>
        <v/>
      </c>
    </row>
    <row r="758" spans="1:4" x14ac:dyDescent="0.25">
      <c r="B758" s="1">
        <v>2.4E-2</v>
      </c>
      <c r="C758" t="s">
        <v>176</v>
      </c>
      <c r="D758" t="str">
        <f t="shared" si="11"/>
        <v/>
      </c>
    </row>
    <row r="759" spans="1:4" x14ac:dyDescent="0.25">
      <c r="B759" s="1">
        <v>0.45500000000000002</v>
      </c>
      <c r="C759" t="s">
        <v>169</v>
      </c>
      <c r="D759" t="str">
        <f t="shared" si="11"/>
        <v/>
      </c>
    </row>
    <row r="760" spans="1:4" x14ac:dyDescent="0.25">
      <c r="B760" s="1">
        <v>9.2999999999999999E-2</v>
      </c>
      <c r="C760" t="s">
        <v>66</v>
      </c>
      <c r="D760" t="str">
        <f t="shared" si="11"/>
        <v/>
      </c>
    </row>
    <row r="761" spans="1:4" x14ac:dyDescent="0.25">
      <c r="B761" s="1">
        <v>0.19400000000000001</v>
      </c>
      <c r="C761" t="s">
        <v>165</v>
      </c>
      <c r="D761" t="str">
        <f t="shared" si="11"/>
        <v/>
      </c>
    </row>
    <row r="762" spans="1:4" x14ac:dyDescent="0.25">
      <c r="B762" s="1">
        <v>6.6000000000000003E-2</v>
      </c>
      <c r="C762" t="s">
        <v>57</v>
      </c>
      <c r="D762" t="str">
        <f t="shared" si="11"/>
        <v/>
      </c>
    </row>
    <row r="763" spans="1:4" x14ac:dyDescent="0.25">
      <c r="B763" s="1">
        <v>1.2999999999999999E-2</v>
      </c>
      <c r="C763" t="s">
        <v>58</v>
      </c>
      <c r="D763" t="str">
        <f t="shared" si="11"/>
        <v/>
      </c>
    </row>
    <row r="764" spans="1:4" x14ac:dyDescent="0.25">
      <c r="D764" t="str">
        <f t="shared" si="11"/>
        <v/>
      </c>
    </row>
    <row r="765" spans="1:4" x14ac:dyDescent="0.25">
      <c r="A765" t="s">
        <v>239</v>
      </c>
      <c r="D765">
        <f t="shared" si="11"/>
        <v>2674</v>
      </c>
    </row>
    <row r="766" spans="1:4" x14ac:dyDescent="0.25">
      <c r="D766" t="str">
        <f t="shared" si="11"/>
        <v/>
      </c>
    </row>
    <row r="767" spans="1:4" x14ac:dyDescent="0.25">
      <c r="B767" s="1">
        <v>3.0000000000000001E-3</v>
      </c>
      <c r="C767" t="s">
        <v>22</v>
      </c>
      <c r="D767" t="str">
        <f t="shared" si="11"/>
        <v/>
      </c>
    </row>
    <row r="768" spans="1:4" x14ac:dyDescent="0.25">
      <c r="B768" s="1">
        <v>9.4E-2</v>
      </c>
      <c r="C768" t="s">
        <v>162</v>
      </c>
      <c r="D768" t="str">
        <f t="shared" si="11"/>
        <v/>
      </c>
    </row>
    <row r="769" spans="2:4" x14ac:dyDescent="0.25">
      <c r="B769" s="1">
        <v>1.0999999999999999E-2</v>
      </c>
      <c r="C769" t="s">
        <v>216</v>
      </c>
      <c r="D769" t="str">
        <f t="shared" si="11"/>
        <v/>
      </c>
    </row>
    <row r="770" spans="2:4" x14ac:dyDescent="0.25">
      <c r="B770" s="1">
        <v>9.4E-2</v>
      </c>
      <c r="C770" t="s">
        <v>23</v>
      </c>
      <c r="D770" t="str">
        <f t="shared" ref="D770:D833" si="12">IFERROR(HLOOKUP($A770,$E$2:$JS$3,2,FALSE),"")</f>
        <v/>
      </c>
    </row>
    <row r="771" spans="2:4" x14ac:dyDescent="0.25">
      <c r="B771" s="1">
        <v>1E-3</v>
      </c>
      <c r="C771" t="s">
        <v>114</v>
      </c>
      <c r="D771" t="str">
        <f t="shared" si="12"/>
        <v/>
      </c>
    </row>
    <row r="772" spans="2:4" x14ac:dyDescent="0.25">
      <c r="B772" s="1">
        <v>1E-3</v>
      </c>
      <c r="C772" t="s">
        <v>240</v>
      </c>
      <c r="D772" t="str">
        <f t="shared" si="12"/>
        <v/>
      </c>
    </row>
    <row r="773" spans="2:4" x14ac:dyDescent="0.25">
      <c r="B773" s="1">
        <v>0</v>
      </c>
      <c r="C773" t="s">
        <v>168</v>
      </c>
      <c r="D773" t="str">
        <f t="shared" si="12"/>
        <v/>
      </c>
    </row>
    <row r="774" spans="2:4" x14ac:dyDescent="0.25">
      <c r="B774" s="1">
        <v>2.4E-2</v>
      </c>
      <c r="C774" t="s">
        <v>136</v>
      </c>
      <c r="D774" t="str">
        <f t="shared" si="12"/>
        <v/>
      </c>
    </row>
    <row r="775" spans="2:4" x14ac:dyDescent="0.25">
      <c r="B775" s="1">
        <v>8.0000000000000002E-3</v>
      </c>
      <c r="C775" t="s">
        <v>75</v>
      </c>
      <c r="D775" t="str">
        <f t="shared" si="12"/>
        <v/>
      </c>
    </row>
    <row r="776" spans="2:4" x14ac:dyDescent="0.25">
      <c r="B776" s="1">
        <v>2E-3</v>
      </c>
      <c r="C776" t="s">
        <v>112</v>
      </c>
      <c r="D776" t="str">
        <f t="shared" si="12"/>
        <v/>
      </c>
    </row>
    <row r="777" spans="2:4" x14ac:dyDescent="0.25">
      <c r="B777" s="1">
        <v>5.6000000000000001E-2</v>
      </c>
      <c r="C777" t="s">
        <v>65</v>
      </c>
      <c r="D777" t="str">
        <f t="shared" si="12"/>
        <v/>
      </c>
    </row>
    <row r="778" spans="2:4" x14ac:dyDescent="0.25">
      <c r="B778" s="1">
        <v>1E-3</v>
      </c>
      <c r="C778" t="s">
        <v>48</v>
      </c>
      <c r="D778" t="str">
        <f t="shared" si="12"/>
        <v/>
      </c>
    </row>
    <row r="779" spans="2:4" x14ac:dyDescent="0.25">
      <c r="B779" s="1">
        <v>0.05</v>
      </c>
      <c r="C779" t="s">
        <v>163</v>
      </c>
      <c r="D779" t="str">
        <f t="shared" si="12"/>
        <v/>
      </c>
    </row>
    <row r="780" spans="2:4" x14ac:dyDescent="0.25">
      <c r="B780" s="1">
        <v>0.04</v>
      </c>
      <c r="C780" t="s">
        <v>176</v>
      </c>
      <c r="D780" t="str">
        <f t="shared" si="12"/>
        <v/>
      </c>
    </row>
    <row r="781" spans="2:4" x14ac:dyDescent="0.25">
      <c r="B781" s="1">
        <v>0.05</v>
      </c>
      <c r="C781" t="s">
        <v>169</v>
      </c>
      <c r="D781" t="str">
        <f t="shared" si="12"/>
        <v/>
      </c>
    </row>
    <row r="782" spans="2:4" x14ac:dyDescent="0.25">
      <c r="B782" s="1">
        <v>6.2E-2</v>
      </c>
      <c r="C782" t="s">
        <v>66</v>
      </c>
      <c r="D782" t="str">
        <f t="shared" si="12"/>
        <v/>
      </c>
    </row>
    <row r="783" spans="2:4" x14ac:dyDescent="0.25">
      <c r="B783" s="1">
        <v>0.128</v>
      </c>
      <c r="C783" t="s">
        <v>165</v>
      </c>
      <c r="D783" t="str">
        <f t="shared" si="12"/>
        <v/>
      </c>
    </row>
    <row r="784" spans="2:4" x14ac:dyDescent="0.25">
      <c r="B784" s="1">
        <v>0.21299999999999999</v>
      </c>
      <c r="C784" t="s">
        <v>57</v>
      </c>
      <c r="D784" t="str">
        <f t="shared" si="12"/>
        <v/>
      </c>
    </row>
    <row r="785" spans="1:4" x14ac:dyDescent="0.25">
      <c r="B785" s="1">
        <v>3.6999999999999998E-2</v>
      </c>
      <c r="C785" t="s">
        <v>58</v>
      </c>
      <c r="D785" t="str">
        <f t="shared" si="12"/>
        <v/>
      </c>
    </row>
    <row r="786" spans="1:4" x14ac:dyDescent="0.25">
      <c r="B786" s="1">
        <v>6.0000000000000001E-3</v>
      </c>
      <c r="C786" t="s">
        <v>241</v>
      </c>
      <c r="D786" t="str">
        <f t="shared" si="12"/>
        <v/>
      </c>
    </row>
    <row r="787" spans="1:4" x14ac:dyDescent="0.25">
      <c r="B787" s="1">
        <v>0.108</v>
      </c>
      <c r="C787" t="s">
        <v>49</v>
      </c>
      <c r="D787" t="str">
        <f t="shared" si="12"/>
        <v/>
      </c>
    </row>
    <row r="788" spans="1:4" x14ac:dyDescent="0.25">
      <c r="B788" s="1">
        <v>0</v>
      </c>
      <c r="C788" t="s">
        <v>26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242</v>
      </c>
      <c r="D790">
        <f t="shared" si="12"/>
        <v>55</v>
      </c>
    </row>
    <row r="791" spans="1:4" x14ac:dyDescent="0.25">
      <c r="D791" t="str">
        <f t="shared" si="12"/>
        <v/>
      </c>
    </row>
    <row r="792" spans="1:4" x14ac:dyDescent="0.25">
      <c r="B792" s="1">
        <v>1</v>
      </c>
      <c r="C792" t="s">
        <v>165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243</v>
      </c>
      <c r="D794">
        <f t="shared" si="12"/>
        <v>363</v>
      </c>
    </row>
    <row r="795" spans="1:4" x14ac:dyDescent="0.25">
      <c r="D795" t="str">
        <f t="shared" si="12"/>
        <v/>
      </c>
    </row>
    <row r="796" spans="1:4" x14ac:dyDescent="0.25">
      <c r="B796" s="1">
        <v>0.45300000000000001</v>
      </c>
      <c r="C796" t="s">
        <v>163</v>
      </c>
      <c r="D796" t="str">
        <f t="shared" si="12"/>
        <v/>
      </c>
    </row>
    <row r="797" spans="1:4" x14ac:dyDescent="0.25">
      <c r="B797" s="1">
        <v>0.54100000000000004</v>
      </c>
      <c r="C797" t="s">
        <v>176</v>
      </c>
      <c r="D797" t="str">
        <f t="shared" si="12"/>
        <v/>
      </c>
    </row>
    <row r="798" spans="1:4" x14ac:dyDescent="0.25">
      <c r="B798" s="1">
        <v>4.0000000000000001E-3</v>
      </c>
      <c r="C798" t="s">
        <v>26</v>
      </c>
      <c r="D798" t="str">
        <f t="shared" si="12"/>
        <v/>
      </c>
    </row>
    <row r="799" spans="1:4" x14ac:dyDescent="0.25">
      <c r="D799" t="str">
        <f t="shared" si="12"/>
        <v/>
      </c>
    </row>
    <row r="800" spans="1:4" x14ac:dyDescent="0.25">
      <c r="A800" t="s">
        <v>244</v>
      </c>
      <c r="D800">
        <f t="shared" si="12"/>
        <v>156</v>
      </c>
    </row>
    <row r="801" spans="1:4" x14ac:dyDescent="0.25">
      <c r="D801" t="str">
        <f t="shared" si="12"/>
        <v/>
      </c>
    </row>
    <row r="802" spans="1:4" x14ac:dyDescent="0.25">
      <c r="B802" s="1">
        <v>0.436</v>
      </c>
      <c r="C802" t="s">
        <v>23</v>
      </c>
      <c r="D802" t="str">
        <f t="shared" si="12"/>
        <v/>
      </c>
    </row>
    <row r="803" spans="1:4" x14ac:dyDescent="0.25">
      <c r="B803" s="1">
        <v>0.56299999999999994</v>
      </c>
      <c r="C803" t="s">
        <v>57</v>
      </c>
      <c r="D803" t="str">
        <f t="shared" si="12"/>
        <v/>
      </c>
    </row>
    <row r="804" spans="1:4" x14ac:dyDescent="0.25">
      <c r="D804" t="str">
        <f t="shared" si="12"/>
        <v/>
      </c>
    </row>
    <row r="805" spans="1:4" x14ac:dyDescent="0.25">
      <c r="A805" t="s">
        <v>245</v>
      </c>
      <c r="D805">
        <f t="shared" si="12"/>
        <v>693</v>
      </c>
    </row>
    <row r="806" spans="1:4" x14ac:dyDescent="0.25">
      <c r="D806" t="str">
        <f t="shared" si="12"/>
        <v/>
      </c>
    </row>
    <row r="807" spans="1:4" x14ac:dyDescent="0.25">
      <c r="B807" s="1">
        <v>1E-3</v>
      </c>
      <c r="C807" t="s">
        <v>104</v>
      </c>
      <c r="D807" t="str">
        <f t="shared" si="12"/>
        <v/>
      </c>
    </row>
    <row r="808" spans="1:4" x14ac:dyDescent="0.25">
      <c r="B808" s="1">
        <v>4.0000000000000001E-3</v>
      </c>
      <c r="C808" t="s">
        <v>124</v>
      </c>
      <c r="D808" t="str">
        <f t="shared" si="12"/>
        <v/>
      </c>
    </row>
    <row r="809" spans="1:4" x14ac:dyDescent="0.25">
      <c r="B809" s="1">
        <v>4.0000000000000001E-3</v>
      </c>
      <c r="C809" t="s">
        <v>120</v>
      </c>
      <c r="D809" t="str">
        <f t="shared" si="12"/>
        <v/>
      </c>
    </row>
    <row r="810" spans="1:4" x14ac:dyDescent="0.25">
      <c r="B810" s="1">
        <v>5.3999999999999999E-2</v>
      </c>
      <c r="C810" t="s">
        <v>162</v>
      </c>
      <c r="D810" t="str">
        <f t="shared" si="12"/>
        <v/>
      </c>
    </row>
    <row r="811" spans="1:4" x14ac:dyDescent="0.25">
      <c r="B811" s="1">
        <v>1.2E-2</v>
      </c>
      <c r="C811" t="s">
        <v>216</v>
      </c>
      <c r="D811" t="str">
        <f t="shared" si="12"/>
        <v/>
      </c>
    </row>
    <row r="812" spans="1:4" x14ac:dyDescent="0.25">
      <c r="B812" s="1">
        <v>1.9E-2</v>
      </c>
      <c r="C812" t="s">
        <v>23</v>
      </c>
      <c r="D812" t="str">
        <f t="shared" si="12"/>
        <v/>
      </c>
    </row>
    <row r="813" spans="1:4" x14ac:dyDescent="0.25">
      <c r="B813" s="1">
        <v>0.19600000000000001</v>
      </c>
      <c r="C813" t="s">
        <v>75</v>
      </c>
      <c r="D813" t="str">
        <f t="shared" si="12"/>
        <v/>
      </c>
    </row>
    <row r="814" spans="1:4" x14ac:dyDescent="0.25">
      <c r="B814" s="1">
        <v>1E-3</v>
      </c>
      <c r="C814" t="s">
        <v>64</v>
      </c>
      <c r="D814" t="str">
        <f t="shared" si="12"/>
        <v/>
      </c>
    </row>
    <row r="815" spans="1:4" x14ac:dyDescent="0.25">
      <c r="B815" s="1">
        <v>0.441</v>
      </c>
      <c r="C815" t="s">
        <v>112</v>
      </c>
      <c r="D815" t="str">
        <f t="shared" si="12"/>
        <v/>
      </c>
    </row>
    <row r="816" spans="1:4" x14ac:dyDescent="0.25">
      <c r="B816" s="1">
        <v>0.14199999999999999</v>
      </c>
      <c r="C816" t="s">
        <v>57</v>
      </c>
      <c r="D816" t="str">
        <f t="shared" si="12"/>
        <v/>
      </c>
    </row>
    <row r="817" spans="1:4" x14ac:dyDescent="0.25">
      <c r="B817" s="1">
        <v>0.10100000000000001</v>
      </c>
      <c r="C817" t="s">
        <v>58</v>
      </c>
      <c r="D817" t="str">
        <f t="shared" si="12"/>
        <v/>
      </c>
    </row>
    <row r="818" spans="1:4" x14ac:dyDescent="0.25">
      <c r="B818" s="1">
        <v>1.9E-2</v>
      </c>
      <c r="C818" t="s">
        <v>49</v>
      </c>
      <c r="D818" t="str">
        <f t="shared" si="12"/>
        <v/>
      </c>
    </row>
    <row r="819" spans="1:4" x14ac:dyDescent="0.25">
      <c r="A819" t="s">
        <v>6</v>
      </c>
      <c r="B819" t="s">
        <v>246</v>
      </c>
      <c r="C819" t="s">
        <v>247</v>
      </c>
      <c r="D819" t="str">
        <f t="shared" si="12"/>
        <v/>
      </c>
    </row>
    <row r="820" spans="1:4" x14ac:dyDescent="0.25">
      <c r="A820" t="s">
        <v>248</v>
      </c>
      <c r="D820">
        <f t="shared" si="12"/>
        <v>1</v>
      </c>
    </row>
    <row r="821" spans="1:4" x14ac:dyDescent="0.25">
      <c r="D821" t="str">
        <f t="shared" si="12"/>
        <v/>
      </c>
    </row>
    <row r="822" spans="1:4" x14ac:dyDescent="0.25">
      <c r="B822" s="1">
        <v>1</v>
      </c>
      <c r="C822" t="s">
        <v>38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249</v>
      </c>
      <c r="D824">
        <f t="shared" si="12"/>
        <v>12550</v>
      </c>
    </row>
    <row r="825" spans="1:4" x14ac:dyDescent="0.25">
      <c r="D825" t="str">
        <f t="shared" si="12"/>
        <v/>
      </c>
    </row>
    <row r="826" spans="1:4" x14ac:dyDescent="0.25">
      <c r="B826" s="1">
        <v>8.3000000000000004E-2</v>
      </c>
      <c r="C826" t="s">
        <v>62</v>
      </c>
      <c r="D826" t="str">
        <f t="shared" si="12"/>
        <v/>
      </c>
    </row>
    <row r="827" spans="1:4" x14ac:dyDescent="0.25">
      <c r="B827" s="1">
        <v>3.3000000000000002E-2</v>
      </c>
      <c r="C827" t="s">
        <v>250</v>
      </c>
      <c r="D827" t="str">
        <f t="shared" si="12"/>
        <v/>
      </c>
    </row>
    <row r="828" spans="1:4" x14ac:dyDescent="0.25">
      <c r="B828" s="1">
        <v>1.6E-2</v>
      </c>
      <c r="C828" t="s">
        <v>251</v>
      </c>
      <c r="D828" t="str">
        <f t="shared" si="12"/>
        <v/>
      </c>
    </row>
    <row r="829" spans="1:4" x14ac:dyDescent="0.25">
      <c r="B829" s="1">
        <v>0.05</v>
      </c>
      <c r="C829" t="s">
        <v>46</v>
      </c>
      <c r="D829" t="str">
        <f t="shared" si="12"/>
        <v/>
      </c>
    </row>
    <row r="830" spans="1:4" x14ac:dyDescent="0.25">
      <c r="B830" s="1">
        <v>2E-3</v>
      </c>
      <c r="C830" t="s">
        <v>252</v>
      </c>
      <c r="D830" t="str">
        <f t="shared" si="12"/>
        <v/>
      </c>
    </row>
    <row r="831" spans="1:4" x14ac:dyDescent="0.25">
      <c r="B831" s="1">
        <v>8.1000000000000003E-2</v>
      </c>
      <c r="C831" t="s">
        <v>43</v>
      </c>
      <c r="D831" t="str">
        <f t="shared" si="12"/>
        <v/>
      </c>
    </row>
    <row r="832" spans="1:4" x14ac:dyDescent="0.25">
      <c r="B832" s="1">
        <v>5.7000000000000002E-2</v>
      </c>
      <c r="C832" t="s">
        <v>22</v>
      </c>
      <c r="D832" t="str">
        <f t="shared" si="12"/>
        <v/>
      </c>
    </row>
    <row r="833" spans="2:4" x14ac:dyDescent="0.25">
      <c r="B833" s="1">
        <v>4.0000000000000001E-3</v>
      </c>
      <c r="C833" t="s">
        <v>23</v>
      </c>
      <c r="D833" t="str">
        <f t="shared" si="12"/>
        <v/>
      </c>
    </row>
    <row r="834" spans="2:4" x14ac:dyDescent="0.25">
      <c r="B834" s="1">
        <v>7.0000000000000001E-3</v>
      </c>
      <c r="C834" t="s">
        <v>75</v>
      </c>
      <c r="D834" t="str">
        <f t="shared" ref="D834:D897" si="13">IFERROR(HLOOKUP($A834,$E$2:$JS$3,2,FALSE),"")</f>
        <v/>
      </c>
    </row>
    <row r="835" spans="2:4" x14ac:dyDescent="0.25">
      <c r="B835" s="1">
        <v>4.0000000000000001E-3</v>
      </c>
      <c r="C835" t="s">
        <v>112</v>
      </c>
      <c r="D835" t="str">
        <f t="shared" si="13"/>
        <v/>
      </c>
    </row>
    <row r="836" spans="2:4" x14ac:dyDescent="0.25">
      <c r="B836" s="1">
        <v>7.0000000000000001E-3</v>
      </c>
      <c r="C836" t="s">
        <v>48</v>
      </c>
      <c r="D836" t="str">
        <f t="shared" si="13"/>
        <v/>
      </c>
    </row>
    <row r="837" spans="2:4" x14ac:dyDescent="0.25">
      <c r="B837" s="1">
        <v>2E-3</v>
      </c>
      <c r="C837" t="s">
        <v>66</v>
      </c>
      <c r="D837" t="str">
        <f t="shared" si="13"/>
        <v/>
      </c>
    </row>
    <row r="838" spans="2:4" x14ac:dyDescent="0.25">
      <c r="B838" s="1">
        <v>0.04</v>
      </c>
      <c r="C838" t="s">
        <v>57</v>
      </c>
      <c r="D838" t="str">
        <f t="shared" si="13"/>
        <v/>
      </c>
    </row>
    <row r="839" spans="2:4" x14ac:dyDescent="0.25">
      <c r="B839" s="1">
        <v>1.9E-2</v>
      </c>
      <c r="C839" t="s">
        <v>67</v>
      </c>
      <c r="D839" t="str">
        <f t="shared" si="13"/>
        <v/>
      </c>
    </row>
    <row r="840" spans="2:4" x14ac:dyDescent="0.25">
      <c r="B840" s="1">
        <v>2E-3</v>
      </c>
      <c r="C840" t="s">
        <v>253</v>
      </c>
      <c r="D840" t="str">
        <f t="shared" si="13"/>
        <v/>
      </c>
    </row>
    <row r="841" spans="2:4" x14ac:dyDescent="0.25">
      <c r="B841" s="1">
        <v>7.0000000000000001E-3</v>
      </c>
      <c r="C841" t="s">
        <v>58</v>
      </c>
      <c r="D841" t="str">
        <f t="shared" si="13"/>
        <v/>
      </c>
    </row>
    <row r="842" spans="2:4" x14ac:dyDescent="0.25">
      <c r="B842" s="1">
        <v>7.9000000000000001E-2</v>
      </c>
      <c r="C842" t="s">
        <v>254</v>
      </c>
      <c r="D842" t="str">
        <f t="shared" si="13"/>
        <v/>
      </c>
    </row>
    <row r="843" spans="2:4" x14ac:dyDescent="0.25">
      <c r="B843" s="1">
        <v>7.0999999999999994E-2</v>
      </c>
      <c r="C843" t="s">
        <v>35</v>
      </c>
      <c r="D843" t="str">
        <f t="shared" si="13"/>
        <v/>
      </c>
    </row>
    <row r="844" spans="2:4" x14ac:dyDescent="0.25">
      <c r="B844" s="1">
        <v>1.4E-2</v>
      </c>
      <c r="C844" t="s">
        <v>49</v>
      </c>
      <c r="D844" t="str">
        <f t="shared" si="13"/>
        <v/>
      </c>
    </row>
    <row r="845" spans="2:4" x14ac:dyDescent="0.25">
      <c r="B845" s="1">
        <v>2.8000000000000001E-2</v>
      </c>
      <c r="C845" t="s">
        <v>24</v>
      </c>
      <c r="D845" t="str">
        <f t="shared" si="13"/>
        <v/>
      </c>
    </row>
    <row r="846" spans="2:4" x14ac:dyDescent="0.25">
      <c r="B846" s="1">
        <v>2.3E-2</v>
      </c>
      <c r="C846" t="s">
        <v>25</v>
      </c>
      <c r="D846" t="str">
        <f t="shared" si="13"/>
        <v/>
      </c>
    </row>
    <row r="847" spans="2:4" x14ac:dyDescent="0.25">
      <c r="B847" s="1">
        <v>4.0000000000000001E-3</v>
      </c>
      <c r="C847" t="s">
        <v>59</v>
      </c>
      <c r="D847" t="str">
        <f t="shared" si="13"/>
        <v/>
      </c>
    </row>
    <row r="848" spans="2:4" x14ac:dyDescent="0.25">
      <c r="B848" s="1">
        <v>2E-3</v>
      </c>
      <c r="C848" t="s">
        <v>68</v>
      </c>
      <c r="D848" t="str">
        <f t="shared" si="13"/>
        <v/>
      </c>
    </row>
    <row r="849" spans="1:4" x14ac:dyDescent="0.25">
      <c r="B849" s="1">
        <v>2.8000000000000001E-2</v>
      </c>
      <c r="C849" t="s">
        <v>69</v>
      </c>
      <c r="D849" t="str">
        <f t="shared" si="13"/>
        <v/>
      </c>
    </row>
    <row r="850" spans="1:4" x14ac:dyDescent="0.25">
      <c r="B850" s="1">
        <v>8.9999999999999993E-3</v>
      </c>
      <c r="C850" t="s">
        <v>255</v>
      </c>
      <c r="D850" t="str">
        <f t="shared" si="13"/>
        <v/>
      </c>
    </row>
    <row r="851" spans="1:4" x14ac:dyDescent="0.25">
      <c r="B851" s="1">
        <v>5.1999999999999998E-2</v>
      </c>
      <c r="C851" t="s">
        <v>40</v>
      </c>
      <c r="D851" t="str">
        <f t="shared" si="13"/>
        <v/>
      </c>
    </row>
    <row r="852" spans="1:4" x14ac:dyDescent="0.25">
      <c r="B852" s="1">
        <v>3.6999999999999998E-2</v>
      </c>
      <c r="C852" t="s">
        <v>256</v>
      </c>
      <c r="D852" t="str">
        <f t="shared" si="13"/>
        <v/>
      </c>
    </row>
    <row r="853" spans="1:4" x14ac:dyDescent="0.25">
      <c r="B853" s="1">
        <v>0.22</v>
      </c>
      <c r="C853" t="s">
        <v>38</v>
      </c>
      <c r="D853" t="str">
        <f t="shared" si="13"/>
        <v/>
      </c>
    </row>
    <row r="854" spans="1:4" x14ac:dyDescent="0.25">
      <c r="B854" s="1">
        <v>4.0000000000000001E-3</v>
      </c>
      <c r="C854" t="s">
        <v>26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257</v>
      </c>
      <c r="D856">
        <f t="shared" si="13"/>
        <v>56</v>
      </c>
    </row>
    <row r="857" spans="1:4" x14ac:dyDescent="0.25">
      <c r="D857" t="str">
        <f t="shared" si="13"/>
        <v/>
      </c>
    </row>
    <row r="858" spans="1:4" x14ac:dyDescent="0.25">
      <c r="B858" s="1">
        <v>1</v>
      </c>
      <c r="C858" t="s">
        <v>25</v>
      </c>
      <c r="D858" t="str">
        <f t="shared" si="13"/>
        <v/>
      </c>
    </row>
    <row r="859" spans="1:4" x14ac:dyDescent="0.25">
      <c r="A859" t="s">
        <v>6</v>
      </c>
      <c r="B859" t="s">
        <v>258</v>
      </c>
      <c r="C859" t="s">
        <v>259</v>
      </c>
      <c r="D859" t="str">
        <f t="shared" si="13"/>
        <v/>
      </c>
    </row>
    <row r="860" spans="1:4" x14ac:dyDescent="0.25">
      <c r="A860" t="s">
        <v>260</v>
      </c>
      <c r="D860">
        <f t="shared" si="13"/>
        <v>6</v>
      </c>
    </row>
    <row r="861" spans="1:4" x14ac:dyDescent="0.25">
      <c r="D861" t="str">
        <f t="shared" si="13"/>
        <v/>
      </c>
    </row>
    <row r="862" spans="1:4" x14ac:dyDescent="0.25">
      <c r="B862" s="1">
        <v>1</v>
      </c>
      <c r="C862" t="s">
        <v>57</v>
      </c>
      <c r="D862" t="str">
        <f t="shared" si="13"/>
        <v/>
      </c>
    </row>
    <row r="863" spans="1:4" x14ac:dyDescent="0.25">
      <c r="A863" t="s">
        <v>6</v>
      </c>
      <c r="B863" t="s">
        <v>261</v>
      </c>
      <c r="C863" t="s">
        <v>262</v>
      </c>
      <c r="D863" t="str">
        <f t="shared" si="13"/>
        <v/>
      </c>
    </row>
    <row r="864" spans="1:4" x14ac:dyDescent="0.25">
      <c r="A864" t="s">
        <v>263</v>
      </c>
      <c r="D864">
        <f t="shared" si="13"/>
        <v>54</v>
      </c>
    </row>
    <row r="865" spans="1:4" x14ac:dyDescent="0.25">
      <c r="D865" t="str">
        <f t="shared" si="13"/>
        <v/>
      </c>
    </row>
    <row r="866" spans="1:4" x14ac:dyDescent="0.25">
      <c r="B866" s="1">
        <v>0.95</v>
      </c>
      <c r="C866" t="s">
        <v>104</v>
      </c>
      <c r="D866" t="str">
        <f t="shared" si="13"/>
        <v/>
      </c>
    </row>
    <row r="867" spans="1:4" x14ac:dyDescent="0.25">
      <c r="B867" s="1">
        <v>4.9000000000000002E-2</v>
      </c>
      <c r="C867" t="s">
        <v>23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s="2" t="s">
        <v>264</v>
      </c>
      <c r="D869">
        <f t="shared" si="13"/>
        <v>21</v>
      </c>
    </row>
    <row r="870" spans="1:4" x14ac:dyDescent="0.25">
      <c r="D870" t="str">
        <f t="shared" si="13"/>
        <v/>
      </c>
    </row>
    <row r="871" spans="1:4" x14ac:dyDescent="0.25">
      <c r="B871" s="1">
        <v>1</v>
      </c>
      <c r="C871" t="s">
        <v>23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265</v>
      </c>
      <c r="D873">
        <f t="shared" si="13"/>
        <v>1</v>
      </c>
    </row>
    <row r="874" spans="1:4" x14ac:dyDescent="0.25">
      <c r="D874" t="str">
        <f t="shared" si="13"/>
        <v/>
      </c>
    </row>
    <row r="875" spans="1:4" x14ac:dyDescent="0.25">
      <c r="B875" s="1">
        <v>1</v>
      </c>
      <c r="C875" t="s">
        <v>23</v>
      </c>
      <c r="D875" t="str">
        <f t="shared" si="13"/>
        <v/>
      </c>
    </row>
    <row r="876" spans="1:4" x14ac:dyDescent="0.25">
      <c r="D876" t="str">
        <f t="shared" si="13"/>
        <v/>
      </c>
    </row>
    <row r="877" spans="1:4" x14ac:dyDescent="0.25">
      <c r="A877" t="s">
        <v>266</v>
      </c>
      <c r="D877">
        <f t="shared" si="13"/>
        <v>44</v>
      </c>
    </row>
    <row r="878" spans="1:4" x14ac:dyDescent="0.25">
      <c r="D878" t="str">
        <f t="shared" si="13"/>
        <v/>
      </c>
    </row>
    <row r="879" spans="1:4" x14ac:dyDescent="0.25">
      <c r="B879" s="1">
        <v>1</v>
      </c>
      <c r="C879" t="s">
        <v>162</v>
      </c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267</v>
      </c>
      <c r="D881">
        <f t="shared" si="13"/>
        <v>473</v>
      </c>
    </row>
    <row r="882" spans="1:4" x14ac:dyDescent="0.25">
      <c r="D882" t="str">
        <f t="shared" si="13"/>
        <v/>
      </c>
    </row>
    <row r="883" spans="1:4" x14ac:dyDescent="0.25">
      <c r="B883" s="1">
        <v>0.90900000000000003</v>
      </c>
      <c r="C883" t="s">
        <v>162</v>
      </c>
      <c r="D883" t="str">
        <f t="shared" si="13"/>
        <v/>
      </c>
    </row>
    <row r="884" spans="1:4" x14ac:dyDescent="0.25">
      <c r="B884" s="1">
        <v>4.1000000000000002E-2</v>
      </c>
      <c r="C884" t="s">
        <v>66</v>
      </c>
      <c r="D884" t="str">
        <f t="shared" si="13"/>
        <v/>
      </c>
    </row>
    <row r="885" spans="1:4" x14ac:dyDescent="0.25">
      <c r="B885" s="1">
        <v>4.2000000000000003E-2</v>
      </c>
      <c r="C885" t="s">
        <v>58</v>
      </c>
      <c r="D885" t="str">
        <f t="shared" si="13"/>
        <v/>
      </c>
    </row>
    <row r="886" spans="1:4" x14ac:dyDescent="0.25">
      <c r="B886" s="1">
        <v>5.0000000000000001E-3</v>
      </c>
      <c r="C886" t="s">
        <v>26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268</v>
      </c>
      <c r="D888">
        <f t="shared" si="13"/>
        <v>10</v>
      </c>
    </row>
    <row r="889" spans="1:4" x14ac:dyDescent="0.25">
      <c r="D889" t="str">
        <f t="shared" si="13"/>
        <v/>
      </c>
    </row>
    <row r="890" spans="1:4" x14ac:dyDescent="0.25">
      <c r="B890" s="1">
        <v>1</v>
      </c>
      <c r="C890" t="s">
        <v>57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269</v>
      </c>
      <c r="D892">
        <f t="shared" si="13"/>
        <v>11</v>
      </c>
    </row>
    <row r="893" spans="1:4" x14ac:dyDescent="0.25">
      <c r="D893" t="str">
        <f t="shared" si="13"/>
        <v/>
      </c>
    </row>
    <row r="894" spans="1:4" x14ac:dyDescent="0.25">
      <c r="B894" s="1">
        <v>1</v>
      </c>
      <c r="C894" t="s">
        <v>57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270</v>
      </c>
      <c r="D896">
        <f t="shared" si="13"/>
        <v>31</v>
      </c>
    </row>
    <row r="897" spans="1:4" x14ac:dyDescent="0.25">
      <c r="D897" t="str">
        <f t="shared" si="13"/>
        <v/>
      </c>
    </row>
    <row r="898" spans="1:4" x14ac:dyDescent="0.25">
      <c r="B898" s="1">
        <v>1</v>
      </c>
      <c r="C898" t="s">
        <v>112</v>
      </c>
      <c r="D898" t="str">
        <f t="shared" ref="D898:D961" si="14">IFERROR(HLOOKUP($A898,$E$2:$JS$3,2,FALSE),"")</f>
        <v/>
      </c>
    </row>
    <row r="899" spans="1:4" x14ac:dyDescent="0.25">
      <c r="D899" t="str">
        <f t="shared" si="14"/>
        <v/>
      </c>
    </row>
    <row r="900" spans="1:4" x14ac:dyDescent="0.25">
      <c r="A900" t="s">
        <v>271</v>
      </c>
      <c r="D900">
        <f t="shared" si="14"/>
        <v>76</v>
      </c>
    </row>
    <row r="901" spans="1:4" x14ac:dyDescent="0.25">
      <c r="D901" t="str">
        <f t="shared" si="14"/>
        <v/>
      </c>
    </row>
    <row r="902" spans="1:4" x14ac:dyDescent="0.25">
      <c r="B902" s="1">
        <v>1</v>
      </c>
      <c r="C902" t="s">
        <v>112</v>
      </c>
      <c r="D902" t="str">
        <f t="shared" si="14"/>
        <v/>
      </c>
    </row>
    <row r="903" spans="1:4" x14ac:dyDescent="0.25">
      <c r="A903" t="s">
        <v>6</v>
      </c>
      <c r="B903" t="s">
        <v>272</v>
      </c>
      <c r="C903" t="s">
        <v>273</v>
      </c>
      <c r="D903" t="str">
        <f t="shared" si="14"/>
        <v/>
      </c>
    </row>
    <row r="904" spans="1:4" x14ac:dyDescent="0.25">
      <c r="A904" t="s">
        <v>274</v>
      </c>
      <c r="D904">
        <f t="shared" si="14"/>
        <v>13</v>
      </c>
    </row>
    <row r="905" spans="1:4" x14ac:dyDescent="0.25">
      <c r="D905" t="str">
        <f t="shared" si="14"/>
        <v/>
      </c>
    </row>
    <row r="906" spans="1:4" x14ac:dyDescent="0.25">
      <c r="B906" s="1">
        <v>1</v>
      </c>
      <c r="C906" t="s">
        <v>46</v>
      </c>
      <c r="D906" t="str">
        <f t="shared" si="14"/>
        <v/>
      </c>
    </row>
    <row r="907" spans="1:4" x14ac:dyDescent="0.25">
      <c r="A907" t="s">
        <v>6</v>
      </c>
      <c r="B907" t="s">
        <v>275</v>
      </c>
      <c r="C907" t="s">
        <v>276</v>
      </c>
      <c r="D907" t="str">
        <f t="shared" si="14"/>
        <v/>
      </c>
    </row>
    <row r="908" spans="1:4" x14ac:dyDescent="0.25">
      <c r="A908" t="s">
        <v>277</v>
      </c>
      <c r="D908">
        <f t="shared" si="14"/>
        <v>1648</v>
      </c>
    </row>
    <row r="909" spans="1:4" x14ac:dyDescent="0.25">
      <c r="D909" t="str">
        <f t="shared" si="14"/>
        <v/>
      </c>
    </row>
    <row r="910" spans="1:4" x14ac:dyDescent="0.25">
      <c r="B910" s="1">
        <v>0.2</v>
      </c>
      <c r="C910" t="s">
        <v>22</v>
      </c>
      <c r="D910" t="str">
        <f t="shared" si="14"/>
        <v/>
      </c>
    </row>
    <row r="911" spans="1:4" x14ac:dyDescent="0.25">
      <c r="B911" s="1">
        <v>4.2999999999999997E-2</v>
      </c>
      <c r="C911" t="s">
        <v>162</v>
      </c>
      <c r="D911" t="str">
        <f t="shared" si="14"/>
        <v/>
      </c>
    </row>
    <row r="912" spans="1:4" x14ac:dyDescent="0.25">
      <c r="B912" s="1">
        <v>4.0000000000000001E-3</v>
      </c>
      <c r="C912" t="s">
        <v>216</v>
      </c>
      <c r="D912" t="str">
        <f t="shared" si="14"/>
        <v/>
      </c>
    </row>
    <row r="913" spans="1:4" x14ac:dyDescent="0.25">
      <c r="B913" s="1">
        <v>0.20499999999999999</v>
      </c>
      <c r="C913" t="s">
        <v>23</v>
      </c>
      <c r="D913" t="str">
        <f t="shared" si="14"/>
        <v/>
      </c>
    </row>
    <row r="914" spans="1:4" x14ac:dyDescent="0.25">
      <c r="B914" s="1">
        <v>1E-3</v>
      </c>
      <c r="C914" t="s">
        <v>114</v>
      </c>
      <c r="D914" t="str">
        <f t="shared" si="14"/>
        <v/>
      </c>
    </row>
    <row r="915" spans="1:4" x14ac:dyDescent="0.25">
      <c r="B915" s="1">
        <v>7.0000000000000001E-3</v>
      </c>
      <c r="C915" t="s">
        <v>240</v>
      </c>
      <c r="D915" t="str">
        <f t="shared" si="14"/>
        <v/>
      </c>
    </row>
    <row r="916" spans="1:4" x14ac:dyDescent="0.25">
      <c r="B916" s="1">
        <v>0</v>
      </c>
      <c r="C916" t="s">
        <v>168</v>
      </c>
      <c r="D916" t="str">
        <f t="shared" si="14"/>
        <v/>
      </c>
    </row>
    <row r="917" spans="1:4" x14ac:dyDescent="0.25">
      <c r="B917" s="1">
        <v>3.0000000000000001E-3</v>
      </c>
      <c r="C917" t="s">
        <v>64</v>
      </c>
      <c r="D917" t="str">
        <f t="shared" si="14"/>
        <v/>
      </c>
    </row>
    <row r="918" spans="1:4" x14ac:dyDescent="0.25">
      <c r="B918" s="1">
        <v>1E-3</v>
      </c>
      <c r="C918" t="s">
        <v>112</v>
      </c>
      <c r="D918" t="str">
        <f t="shared" si="14"/>
        <v/>
      </c>
    </row>
    <row r="919" spans="1:4" x14ac:dyDescent="0.25">
      <c r="B919" s="1">
        <v>4.7E-2</v>
      </c>
      <c r="C919" t="s">
        <v>65</v>
      </c>
      <c r="D919" t="str">
        <f t="shared" si="14"/>
        <v/>
      </c>
    </row>
    <row r="920" spans="1:4" x14ac:dyDescent="0.25">
      <c r="B920" s="1">
        <v>0.16500000000000001</v>
      </c>
      <c r="C920" t="s">
        <v>57</v>
      </c>
      <c r="D920" t="str">
        <f t="shared" si="14"/>
        <v/>
      </c>
    </row>
    <row r="921" spans="1:4" x14ac:dyDescent="0.25">
      <c r="B921" s="1">
        <v>0.26100000000000001</v>
      </c>
      <c r="C921" t="s">
        <v>58</v>
      </c>
      <c r="D921" t="str">
        <f t="shared" si="14"/>
        <v/>
      </c>
    </row>
    <row r="922" spans="1:4" x14ac:dyDescent="0.25">
      <c r="B922" s="1">
        <v>1E-3</v>
      </c>
      <c r="C922" t="s">
        <v>241</v>
      </c>
      <c r="D922" t="str">
        <f t="shared" si="14"/>
        <v/>
      </c>
    </row>
    <row r="923" spans="1:4" x14ac:dyDescent="0.25">
      <c r="B923" s="1">
        <v>4.5999999999999999E-2</v>
      </c>
      <c r="C923" t="s">
        <v>49</v>
      </c>
      <c r="D923" t="str">
        <f t="shared" si="14"/>
        <v/>
      </c>
    </row>
    <row r="924" spans="1:4" x14ac:dyDescent="0.25">
      <c r="B924" s="1">
        <v>5.0000000000000001E-3</v>
      </c>
      <c r="C924" t="s">
        <v>59</v>
      </c>
      <c r="D924" t="str">
        <f t="shared" si="14"/>
        <v/>
      </c>
    </row>
    <row r="925" spans="1:4" x14ac:dyDescent="0.25">
      <c r="B925" s="1">
        <v>0</v>
      </c>
      <c r="C925" t="s">
        <v>40</v>
      </c>
      <c r="D925" t="str">
        <f t="shared" si="14"/>
        <v/>
      </c>
    </row>
    <row r="926" spans="1:4" x14ac:dyDescent="0.25">
      <c r="B926" s="1">
        <v>3.0000000000000001E-3</v>
      </c>
      <c r="C926" t="s">
        <v>38</v>
      </c>
      <c r="D926" t="str">
        <f t="shared" si="14"/>
        <v/>
      </c>
    </row>
    <row r="927" spans="1:4" x14ac:dyDescent="0.25">
      <c r="D927" t="str">
        <f t="shared" si="14"/>
        <v/>
      </c>
    </row>
    <row r="928" spans="1:4" x14ac:dyDescent="0.25">
      <c r="A928" t="s">
        <v>278</v>
      </c>
      <c r="D928">
        <f t="shared" si="14"/>
        <v>2482</v>
      </c>
    </row>
    <row r="929" spans="2:4" x14ac:dyDescent="0.25">
      <c r="D929" t="str">
        <f t="shared" si="14"/>
        <v/>
      </c>
    </row>
    <row r="930" spans="2:4" x14ac:dyDescent="0.25">
      <c r="B930" s="1">
        <v>0.32</v>
      </c>
      <c r="C930" t="s">
        <v>22</v>
      </c>
      <c r="D930" t="str">
        <f t="shared" si="14"/>
        <v/>
      </c>
    </row>
    <row r="931" spans="2:4" x14ac:dyDescent="0.25">
      <c r="B931" s="1">
        <v>2.5999999999999999E-2</v>
      </c>
      <c r="C931" t="s">
        <v>162</v>
      </c>
      <c r="D931" t="str">
        <f t="shared" si="14"/>
        <v/>
      </c>
    </row>
    <row r="932" spans="2:4" x14ac:dyDescent="0.25">
      <c r="B932" s="1">
        <v>0.01</v>
      </c>
      <c r="C932" t="s">
        <v>216</v>
      </c>
      <c r="D932" t="str">
        <f t="shared" si="14"/>
        <v/>
      </c>
    </row>
    <row r="933" spans="2:4" x14ac:dyDescent="0.25">
      <c r="B933" s="1">
        <v>0.23599999999999999</v>
      </c>
      <c r="C933" t="s">
        <v>23</v>
      </c>
      <c r="D933" t="str">
        <f t="shared" si="14"/>
        <v/>
      </c>
    </row>
    <row r="934" spans="2:4" x14ac:dyDescent="0.25">
      <c r="B934" s="1">
        <v>0</v>
      </c>
      <c r="C934" t="s">
        <v>114</v>
      </c>
      <c r="D934" t="str">
        <f t="shared" si="14"/>
        <v/>
      </c>
    </row>
    <row r="935" spans="2:4" x14ac:dyDescent="0.25">
      <c r="B935" s="1">
        <v>4.0000000000000001E-3</v>
      </c>
      <c r="C935" t="s">
        <v>240</v>
      </c>
      <c r="D935" t="str">
        <f t="shared" si="14"/>
        <v/>
      </c>
    </row>
    <row r="936" spans="2:4" x14ac:dyDescent="0.25">
      <c r="B936" s="1">
        <v>0</v>
      </c>
      <c r="C936" t="s">
        <v>168</v>
      </c>
      <c r="D936" t="str">
        <f t="shared" si="14"/>
        <v/>
      </c>
    </row>
    <row r="937" spans="2:4" x14ac:dyDescent="0.25">
      <c r="B937" s="1">
        <v>2E-3</v>
      </c>
      <c r="C937" t="s">
        <v>64</v>
      </c>
      <c r="D937" t="str">
        <f t="shared" si="14"/>
        <v/>
      </c>
    </row>
    <row r="938" spans="2:4" x14ac:dyDescent="0.25">
      <c r="B938" s="1">
        <v>0</v>
      </c>
      <c r="C938" t="s">
        <v>112</v>
      </c>
      <c r="D938" t="str">
        <f t="shared" si="14"/>
        <v/>
      </c>
    </row>
    <row r="939" spans="2:4" x14ac:dyDescent="0.25">
      <c r="B939" s="1">
        <v>2.8000000000000001E-2</v>
      </c>
      <c r="C939" t="s">
        <v>65</v>
      </c>
      <c r="D939" t="str">
        <f t="shared" si="14"/>
        <v/>
      </c>
    </row>
    <row r="940" spans="2:4" x14ac:dyDescent="0.25">
      <c r="B940" s="1">
        <v>0.123</v>
      </c>
      <c r="C940" t="s">
        <v>57</v>
      </c>
      <c r="D940" t="str">
        <f t="shared" si="14"/>
        <v/>
      </c>
    </row>
    <row r="941" spans="2:4" x14ac:dyDescent="0.25">
      <c r="B941" s="1">
        <v>0.158</v>
      </c>
      <c r="C941" t="s">
        <v>58</v>
      </c>
      <c r="D941" t="str">
        <f t="shared" si="14"/>
        <v/>
      </c>
    </row>
    <row r="942" spans="2:4" x14ac:dyDescent="0.25">
      <c r="B942" s="1">
        <v>1.2999999999999999E-2</v>
      </c>
      <c r="C942" t="s">
        <v>241</v>
      </c>
      <c r="D942" t="str">
        <f t="shared" si="14"/>
        <v/>
      </c>
    </row>
    <row r="943" spans="2:4" x14ac:dyDescent="0.25">
      <c r="B943" s="1">
        <v>6.7000000000000004E-2</v>
      </c>
      <c r="C943" t="s">
        <v>49</v>
      </c>
      <c r="D943" t="str">
        <f t="shared" si="14"/>
        <v/>
      </c>
    </row>
    <row r="944" spans="2:4" x14ac:dyDescent="0.25">
      <c r="B944" s="1">
        <v>3.0000000000000001E-3</v>
      </c>
      <c r="C944" t="s">
        <v>59</v>
      </c>
      <c r="D944" t="str">
        <f t="shared" si="14"/>
        <v/>
      </c>
    </row>
    <row r="945" spans="1:4" x14ac:dyDescent="0.25">
      <c r="B945" s="1">
        <v>2E-3</v>
      </c>
      <c r="C945" t="s">
        <v>38</v>
      </c>
      <c r="D945" t="str">
        <f t="shared" si="14"/>
        <v/>
      </c>
    </row>
    <row r="946" spans="1:4" x14ac:dyDescent="0.25">
      <c r="D946" t="str">
        <f t="shared" si="14"/>
        <v/>
      </c>
    </row>
    <row r="947" spans="1:4" x14ac:dyDescent="0.25">
      <c r="A947" t="s">
        <v>279</v>
      </c>
      <c r="D947">
        <f t="shared" si="14"/>
        <v>2482</v>
      </c>
    </row>
    <row r="948" spans="1:4" x14ac:dyDescent="0.25">
      <c r="D948" t="str">
        <f t="shared" si="14"/>
        <v/>
      </c>
    </row>
    <row r="949" spans="1:4" x14ac:dyDescent="0.25">
      <c r="B949" s="1">
        <v>0.32</v>
      </c>
      <c r="C949" t="s">
        <v>22</v>
      </c>
      <c r="D949" t="str">
        <f t="shared" si="14"/>
        <v/>
      </c>
    </row>
    <row r="950" spans="1:4" x14ac:dyDescent="0.25">
      <c r="B950" s="1">
        <v>2.5999999999999999E-2</v>
      </c>
      <c r="C950" t="s">
        <v>162</v>
      </c>
      <c r="D950" t="str">
        <f t="shared" si="14"/>
        <v/>
      </c>
    </row>
    <row r="951" spans="1:4" x14ac:dyDescent="0.25">
      <c r="B951" s="1">
        <v>0.01</v>
      </c>
      <c r="C951" t="s">
        <v>216</v>
      </c>
      <c r="D951" t="str">
        <f t="shared" si="14"/>
        <v/>
      </c>
    </row>
    <row r="952" spans="1:4" x14ac:dyDescent="0.25">
      <c r="B952" s="1">
        <v>0.23599999999999999</v>
      </c>
      <c r="C952" t="s">
        <v>23</v>
      </c>
      <c r="D952" t="str">
        <f t="shared" si="14"/>
        <v/>
      </c>
    </row>
    <row r="953" spans="1:4" x14ac:dyDescent="0.25">
      <c r="B953" s="1">
        <v>0</v>
      </c>
      <c r="C953" t="s">
        <v>114</v>
      </c>
      <c r="D953" t="str">
        <f t="shared" si="14"/>
        <v/>
      </c>
    </row>
    <row r="954" spans="1:4" x14ac:dyDescent="0.25">
      <c r="B954" s="1">
        <v>4.0000000000000001E-3</v>
      </c>
      <c r="C954" t="s">
        <v>240</v>
      </c>
      <c r="D954" t="str">
        <f t="shared" si="14"/>
        <v/>
      </c>
    </row>
    <row r="955" spans="1:4" x14ac:dyDescent="0.25">
      <c r="B955" s="1">
        <v>0</v>
      </c>
      <c r="C955" t="s">
        <v>168</v>
      </c>
      <c r="D955" t="str">
        <f t="shared" si="14"/>
        <v/>
      </c>
    </row>
    <row r="956" spans="1:4" x14ac:dyDescent="0.25">
      <c r="B956" s="1">
        <v>2E-3</v>
      </c>
      <c r="C956" t="s">
        <v>64</v>
      </c>
      <c r="D956" t="str">
        <f t="shared" si="14"/>
        <v/>
      </c>
    </row>
    <row r="957" spans="1:4" x14ac:dyDescent="0.25">
      <c r="B957" s="1">
        <v>0</v>
      </c>
      <c r="C957" t="s">
        <v>112</v>
      </c>
      <c r="D957" t="str">
        <f t="shared" si="14"/>
        <v/>
      </c>
    </row>
    <row r="958" spans="1:4" x14ac:dyDescent="0.25">
      <c r="B958" s="1">
        <v>2.8000000000000001E-2</v>
      </c>
      <c r="C958" t="s">
        <v>65</v>
      </c>
      <c r="D958" t="str">
        <f t="shared" si="14"/>
        <v/>
      </c>
    </row>
    <row r="959" spans="1:4" x14ac:dyDescent="0.25">
      <c r="B959" s="1">
        <v>0.123</v>
      </c>
      <c r="C959" t="s">
        <v>57</v>
      </c>
      <c r="D959" t="str">
        <f t="shared" si="14"/>
        <v/>
      </c>
    </row>
    <row r="960" spans="1:4" x14ac:dyDescent="0.25">
      <c r="B960" s="1">
        <v>0.158</v>
      </c>
      <c r="C960" t="s">
        <v>58</v>
      </c>
      <c r="D960" t="str">
        <f t="shared" si="14"/>
        <v/>
      </c>
    </row>
    <row r="961" spans="1:4" x14ac:dyDescent="0.25">
      <c r="B961" s="1">
        <v>1.2999999999999999E-2</v>
      </c>
      <c r="C961" t="s">
        <v>241</v>
      </c>
      <c r="D961" t="str">
        <f t="shared" si="14"/>
        <v/>
      </c>
    </row>
    <row r="962" spans="1:4" x14ac:dyDescent="0.25">
      <c r="B962" s="1">
        <v>6.7000000000000004E-2</v>
      </c>
      <c r="C962" t="s">
        <v>49</v>
      </c>
      <c r="D962" t="str">
        <f t="shared" ref="D962:D1025" si="15">IFERROR(HLOOKUP($A962,$E$2:$JS$3,2,FALSE),"")</f>
        <v/>
      </c>
    </row>
    <row r="963" spans="1:4" x14ac:dyDescent="0.25">
      <c r="B963" s="1">
        <v>3.0000000000000001E-3</v>
      </c>
      <c r="C963" t="s">
        <v>59</v>
      </c>
      <c r="D963" t="str">
        <f t="shared" si="15"/>
        <v/>
      </c>
    </row>
    <row r="964" spans="1:4" x14ac:dyDescent="0.25">
      <c r="B964" s="1">
        <v>2E-3</v>
      </c>
      <c r="C964" t="s">
        <v>38</v>
      </c>
      <c r="D964" t="str">
        <f t="shared" si="15"/>
        <v/>
      </c>
    </row>
    <row r="965" spans="1:4" x14ac:dyDescent="0.25">
      <c r="D965" t="str">
        <f t="shared" si="15"/>
        <v/>
      </c>
    </row>
    <row r="966" spans="1:4" x14ac:dyDescent="0.25">
      <c r="A966" t="s">
        <v>280</v>
      </c>
      <c r="D966">
        <f t="shared" si="15"/>
        <v>183</v>
      </c>
    </row>
    <row r="967" spans="1:4" x14ac:dyDescent="0.25">
      <c r="D967" t="str">
        <f t="shared" si="15"/>
        <v/>
      </c>
    </row>
    <row r="968" spans="1:4" x14ac:dyDescent="0.25">
      <c r="B968" s="1">
        <v>0.90600000000000003</v>
      </c>
      <c r="C968" t="s">
        <v>163</v>
      </c>
      <c r="D968" t="str">
        <f t="shared" si="15"/>
        <v/>
      </c>
    </row>
    <row r="969" spans="1:4" x14ac:dyDescent="0.25">
      <c r="B969" s="1">
        <v>9.2999999999999999E-2</v>
      </c>
      <c r="C969" t="s">
        <v>57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281</v>
      </c>
      <c r="D971">
        <f t="shared" si="15"/>
        <v>73</v>
      </c>
    </row>
    <row r="972" spans="1:4" x14ac:dyDescent="0.25">
      <c r="D972" t="str">
        <f t="shared" si="15"/>
        <v/>
      </c>
    </row>
    <row r="973" spans="1:4" x14ac:dyDescent="0.25">
      <c r="B973" s="1">
        <v>3.7999999999999999E-2</v>
      </c>
      <c r="C973" t="s">
        <v>176</v>
      </c>
      <c r="D973" t="str">
        <f t="shared" si="15"/>
        <v/>
      </c>
    </row>
    <row r="974" spans="1:4" x14ac:dyDescent="0.25">
      <c r="B974" s="1">
        <v>0.96099999999999997</v>
      </c>
      <c r="C974" t="s">
        <v>57</v>
      </c>
      <c r="D974" t="str">
        <f t="shared" si="15"/>
        <v/>
      </c>
    </row>
    <row r="975" spans="1:4" x14ac:dyDescent="0.25">
      <c r="D975" t="str">
        <f t="shared" si="15"/>
        <v/>
      </c>
    </row>
    <row r="976" spans="1:4" x14ac:dyDescent="0.25">
      <c r="A976" t="s">
        <v>282</v>
      </c>
      <c r="D976">
        <f t="shared" si="15"/>
        <v>4632</v>
      </c>
    </row>
    <row r="977" spans="1:4" x14ac:dyDescent="0.25">
      <c r="D977" t="str">
        <f t="shared" si="15"/>
        <v/>
      </c>
    </row>
    <row r="978" spans="1:4" x14ac:dyDescent="0.25">
      <c r="B978" s="1">
        <v>1E-3</v>
      </c>
      <c r="C978" t="s">
        <v>162</v>
      </c>
      <c r="D978" t="str">
        <f t="shared" si="15"/>
        <v/>
      </c>
    </row>
    <row r="979" spans="1:4" x14ac:dyDescent="0.25">
      <c r="B979" s="1">
        <v>0.6</v>
      </c>
      <c r="C979" t="s">
        <v>169</v>
      </c>
      <c r="D979" t="str">
        <f t="shared" si="15"/>
        <v/>
      </c>
    </row>
    <row r="980" spans="1:4" x14ac:dyDescent="0.25">
      <c r="B980" s="1">
        <v>0</v>
      </c>
      <c r="C980" t="s">
        <v>165</v>
      </c>
      <c r="D980" t="str">
        <f t="shared" si="15"/>
        <v/>
      </c>
    </row>
    <row r="981" spans="1:4" x14ac:dyDescent="0.25">
      <c r="B981" s="1">
        <v>0.39700000000000002</v>
      </c>
      <c r="C981" t="s">
        <v>58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283</v>
      </c>
      <c r="D983">
        <f t="shared" si="15"/>
        <v>43</v>
      </c>
    </row>
    <row r="984" spans="1:4" x14ac:dyDescent="0.25">
      <c r="D984" t="str">
        <f t="shared" si="15"/>
        <v/>
      </c>
    </row>
    <row r="985" spans="1:4" x14ac:dyDescent="0.25">
      <c r="B985" s="1">
        <v>1</v>
      </c>
      <c r="C985" t="s">
        <v>165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284</v>
      </c>
      <c r="D987">
        <f t="shared" si="15"/>
        <v>85</v>
      </c>
    </row>
    <row r="988" spans="1:4" x14ac:dyDescent="0.25">
      <c r="D988" t="str">
        <f t="shared" si="15"/>
        <v/>
      </c>
    </row>
    <row r="989" spans="1:4" x14ac:dyDescent="0.25">
      <c r="B989" s="1">
        <v>0.83599999999999997</v>
      </c>
      <c r="C989" t="s">
        <v>57</v>
      </c>
      <c r="D989" t="str">
        <f t="shared" si="15"/>
        <v/>
      </c>
    </row>
    <row r="990" spans="1:4" x14ac:dyDescent="0.25">
      <c r="B990" s="1">
        <v>4.5999999999999999E-2</v>
      </c>
      <c r="C990" t="s">
        <v>58</v>
      </c>
      <c r="D990" t="str">
        <f t="shared" si="15"/>
        <v/>
      </c>
    </row>
    <row r="991" spans="1:4" x14ac:dyDescent="0.25">
      <c r="D991" t="str">
        <f t="shared" si="15"/>
        <v/>
      </c>
    </row>
    <row r="992" spans="1:4" x14ac:dyDescent="0.25">
      <c r="A992" t="s">
        <v>285</v>
      </c>
      <c r="D992">
        <f t="shared" si="15"/>
        <v>1274</v>
      </c>
    </row>
    <row r="993" spans="2:4" x14ac:dyDescent="0.25">
      <c r="D993" t="str">
        <f t="shared" si="15"/>
        <v/>
      </c>
    </row>
    <row r="994" spans="2:4" x14ac:dyDescent="0.25">
      <c r="B994" s="1">
        <v>1E-3</v>
      </c>
      <c r="C994" t="s">
        <v>62</v>
      </c>
      <c r="D994" t="str">
        <f t="shared" si="15"/>
        <v/>
      </c>
    </row>
    <row r="995" spans="2:4" x14ac:dyDescent="0.25">
      <c r="B995" s="1">
        <v>1E-3</v>
      </c>
      <c r="C995" t="s">
        <v>43</v>
      </c>
      <c r="D995" t="str">
        <f t="shared" si="15"/>
        <v/>
      </c>
    </row>
    <row r="996" spans="2:4" x14ac:dyDescent="0.25">
      <c r="B996" s="1">
        <v>3.0000000000000001E-3</v>
      </c>
      <c r="C996" t="s">
        <v>22</v>
      </c>
      <c r="D996" t="str">
        <f t="shared" si="15"/>
        <v/>
      </c>
    </row>
    <row r="997" spans="2:4" x14ac:dyDescent="0.25">
      <c r="B997" s="1">
        <v>0.09</v>
      </c>
      <c r="C997" t="s">
        <v>23</v>
      </c>
      <c r="D997" t="str">
        <f t="shared" si="15"/>
        <v/>
      </c>
    </row>
    <row r="998" spans="2:4" x14ac:dyDescent="0.25">
      <c r="B998" s="1">
        <v>3.5000000000000003E-2</v>
      </c>
      <c r="C998" t="s">
        <v>114</v>
      </c>
      <c r="D998" t="str">
        <f t="shared" si="15"/>
        <v/>
      </c>
    </row>
    <row r="999" spans="2:4" x14ac:dyDescent="0.25">
      <c r="B999" s="1">
        <v>1.2999999999999999E-2</v>
      </c>
      <c r="C999" t="s">
        <v>240</v>
      </c>
      <c r="D999" t="str">
        <f t="shared" si="15"/>
        <v/>
      </c>
    </row>
    <row r="1000" spans="2:4" x14ac:dyDescent="0.25">
      <c r="B1000" s="1">
        <v>0.251</v>
      </c>
      <c r="C1000" t="s">
        <v>63</v>
      </c>
      <c r="D1000" t="str">
        <f t="shared" si="15"/>
        <v/>
      </c>
    </row>
    <row r="1001" spans="2:4" x14ac:dyDescent="0.25">
      <c r="B1001" s="1">
        <v>2.5000000000000001E-2</v>
      </c>
      <c r="C1001" t="s">
        <v>75</v>
      </c>
      <c r="D1001" t="str">
        <f t="shared" si="15"/>
        <v/>
      </c>
    </row>
    <row r="1002" spans="2:4" x14ac:dyDescent="0.25">
      <c r="B1002" s="1">
        <v>3.7999999999999999E-2</v>
      </c>
      <c r="C1002" t="s">
        <v>64</v>
      </c>
      <c r="D1002" t="str">
        <f t="shared" si="15"/>
        <v/>
      </c>
    </row>
    <row r="1003" spans="2:4" x14ac:dyDescent="0.25">
      <c r="B1003" s="1">
        <v>0.25900000000000001</v>
      </c>
      <c r="C1003" t="s">
        <v>112</v>
      </c>
      <c r="D1003" t="str">
        <f t="shared" si="15"/>
        <v/>
      </c>
    </row>
    <row r="1004" spans="2:4" x14ac:dyDescent="0.25">
      <c r="B1004" s="1">
        <v>8.2000000000000003E-2</v>
      </c>
      <c r="C1004" t="s">
        <v>57</v>
      </c>
      <c r="D1004" t="str">
        <f t="shared" si="15"/>
        <v/>
      </c>
    </row>
    <row r="1005" spans="2:4" x14ac:dyDescent="0.25">
      <c r="B1005" s="1">
        <v>5.3999999999999999E-2</v>
      </c>
      <c r="C1005" t="s">
        <v>58</v>
      </c>
      <c r="D1005" t="str">
        <f t="shared" si="15"/>
        <v/>
      </c>
    </row>
    <row r="1006" spans="2:4" x14ac:dyDescent="0.25">
      <c r="B1006" s="1">
        <v>0.13</v>
      </c>
      <c r="C1006" t="s">
        <v>49</v>
      </c>
      <c r="D1006" t="str">
        <f t="shared" si="15"/>
        <v/>
      </c>
    </row>
    <row r="1007" spans="2:4" x14ac:dyDescent="0.25">
      <c r="B1007" s="1">
        <v>6.0000000000000001E-3</v>
      </c>
      <c r="C1007" t="s">
        <v>59</v>
      </c>
      <c r="D1007" t="str">
        <f t="shared" si="15"/>
        <v/>
      </c>
    </row>
    <row r="1008" spans="2:4" x14ac:dyDescent="0.25">
      <c r="B1008" s="1">
        <v>5.0000000000000001E-3</v>
      </c>
      <c r="C1008" t="s">
        <v>26</v>
      </c>
      <c r="D1008" t="str">
        <f t="shared" si="15"/>
        <v/>
      </c>
    </row>
    <row r="1009" spans="1:4" x14ac:dyDescent="0.25">
      <c r="D1009" t="str">
        <f t="shared" si="15"/>
        <v/>
      </c>
    </row>
    <row r="1010" spans="1:4" x14ac:dyDescent="0.25">
      <c r="A1010" t="s">
        <v>286</v>
      </c>
      <c r="D1010">
        <f t="shared" si="15"/>
        <v>184</v>
      </c>
    </row>
    <row r="1011" spans="1:4" x14ac:dyDescent="0.25">
      <c r="D1011" t="str">
        <f t="shared" si="15"/>
        <v/>
      </c>
    </row>
    <row r="1012" spans="1:4" x14ac:dyDescent="0.25">
      <c r="B1012" s="1">
        <v>1.2E-2</v>
      </c>
      <c r="C1012" t="s">
        <v>162</v>
      </c>
      <c r="D1012" t="str">
        <f t="shared" si="15"/>
        <v/>
      </c>
    </row>
    <row r="1013" spans="1:4" x14ac:dyDescent="0.25">
      <c r="B1013" s="1">
        <v>7.5999999999999998E-2</v>
      </c>
      <c r="C1013" t="s">
        <v>136</v>
      </c>
      <c r="D1013" t="str">
        <f t="shared" si="15"/>
        <v/>
      </c>
    </row>
    <row r="1014" spans="1:4" x14ac:dyDescent="0.25">
      <c r="B1014" s="1">
        <v>0.875</v>
      </c>
      <c r="C1014" t="s">
        <v>169</v>
      </c>
      <c r="D1014" t="str">
        <f t="shared" si="15"/>
        <v/>
      </c>
    </row>
    <row r="1015" spans="1:4" x14ac:dyDescent="0.25">
      <c r="B1015" s="1">
        <v>3.5000000000000003E-2</v>
      </c>
      <c r="C1015" t="s">
        <v>26</v>
      </c>
      <c r="D1015" t="str">
        <f t="shared" si="15"/>
        <v/>
      </c>
    </row>
    <row r="1016" spans="1:4" x14ac:dyDescent="0.25">
      <c r="D1016" t="str">
        <f t="shared" si="15"/>
        <v/>
      </c>
    </row>
    <row r="1017" spans="1:4" x14ac:dyDescent="0.25">
      <c r="A1017" t="s">
        <v>287</v>
      </c>
      <c r="D1017">
        <f t="shared" si="15"/>
        <v>354</v>
      </c>
    </row>
    <row r="1018" spans="1:4" x14ac:dyDescent="0.25">
      <c r="D1018" t="str">
        <f t="shared" si="15"/>
        <v/>
      </c>
    </row>
    <row r="1019" spans="1:4" x14ac:dyDescent="0.25">
      <c r="B1019" s="1">
        <v>0.314</v>
      </c>
      <c r="C1019" t="s">
        <v>58</v>
      </c>
      <c r="D1019" t="str">
        <f t="shared" si="15"/>
        <v/>
      </c>
    </row>
    <row r="1020" spans="1:4" x14ac:dyDescent="0.25">
      <c r="B1020" s="1">
        <v>0.68</v>
      </c>
      <c r="C1020" t="s">
        <v>38</v>
      </c>
      <c r="D1020" t="str">
        <f t="shared" si="15"/>
        <v/>
      </c>
    </row>
    <row r="1021" spans="1:4" x14ac:dyDescent="0.25">
      <c r="B1021" s="1">
        <v>4.0000000000000001E-3</v>
      </c>
      <c r="C1021" t="s">
        <v>26</v>
      </c>
      <c r="D1021" t="str">
        <f t="shared" si="15"/>
        <v/>
      </c>
    </row>
    <row r="1022" spans="1:4" x14ac:dyDescent="0.25">
      <c r="D1022" t="str">
        <f t="shared" si="15"/>
        <v/>
      </c>
    </row>
    <row r="1023" spans="1:4" x14ac:dyDescent="0.25">
      <c r="A1023" t="s">
        <v>288</v>
      </c>
      <c r="D1023">
        <f t="shared" si="15"/>
        <v>173</v>
      </c>
    </row>
    <row r="1024" spans="1:4" x14ac:dyDescent="0.25">
      <c r="D1024" t="str">
        <f t="shared" si="15"/>
        <v/>
      </c>
    </row>
    <row r="1025" spans="1:4" x14ac:dyDescent="0.25">
      <c r="B1025" s="1">
        <v>7.6999999999999999E-2</v>
      </c>
      <c r="C1025" t="s">
        <v>162</v>
      </c>
      <c r="D1025" t="str">
        <f t="shared" si="15"/>
        <v/>
      </c>
    </row>
    <row r="1026" spans="1:4" x14ac:dyDescent="0.25">
      <c r="B1026" s="1">
        <v>2.9000000000000001E-2</v>
      </c>
      <c r="C1026" t="s">
        <v>216</v>
      </c>
      <c r="D1026" t="str">
        <f t="shared" ref="D1026:D1089" si="16">IFERROR(HLOOKUP($A1026,$E$2:$JS$3,2,FALSE),"")</f>
        <v/>
      </c>
    </row>
    <row r="1027" spans="1:4" x14ac:dyDescent="0.25">
      <c r="B1027" s="1">
        <v>5.6000000000000001E-2</v>
      </c>
      <c r="C1027" t="s">
        <v>23</v>
      </c>
      <c r="D1027" t="str">
        <f t="shared" si="16"/>
        <v/>
      </c>
    </row>
    <row r="1028" spans="1:4" x14ac:dyDescent="0.25">
      <c r="B1028" s="1">
        <v>1.2E-2</v>
      </c>
      <c r="C1028" t="s">
        <v>136</v>
      </c>
      <c r="D1028" t="str">
        <f t="shared" si="16"/>
        <v/>
      </c>
    </row>
    <row r="1029" spans="1:4" x14ac:dyDescent="0.25">
      <c r="B1029" s="1">
        <v>0.20799999999999999</v>
      </c>
      <c r="C1029" t="s">
        <v>75</v>
      </c>
      <c r="D1029" t="str">
        <f t="shared" si="16"/>
        <v/>
      </c>
    </row>
    <row r="1030" spans="1:4" x14ac:dyDescent="0.25">
      <c r="B1030" s="1">
        <v>1.6E-2</v>
      </c>
      <c r="C1030" t="s">
        <v>112</v>
      </c>
      <c r="D1030" t="str">
        <f t="shared" si="16"/>
        <v/>
      </c>
    </row>
    <row r="1031" spans="1:4" x14ac:dyDescent="0.25">
      <c r="B1031" s="1">
        <v>0.34399999999999997</v>
      </c>
      <c r="C1031" t="s">
        <v>65</v>
      </c>
      <c r="D1031" t="str">
        <f t="shared" si="16"/>
        <v/>
      </c>
    </row>
    <row r="1032" spans="1:4" x14ac:dyDescent="0.25">
      <c r="B1032" s="1">
        <v>0.215</v>
      </c>
      <c r="C1032" t="s">
        <v>57</v>
      </c>
      <c r="D1032" t="str">
        <f t="shared" si="16"/>
        <v/>
      </c>
    </row>
    <row r="1033" spans="1:4" x14ac:dyDescent="0.25">
      <c r="B1033" s="1">
        <v>3.7999999999999999E-2</v>
      </c>
      <c r="C1033" t="s">
        <v>49</v>
      </c>
      <c r="D1033" t="str">
        <f t="shared" si="16"/>
        <v/>
      </c>
    </row>
    <row r="1034" spans="1:4" x14ac:dyDescent="0.25">
      <c r="A1034" t="s">
        <v>6</v>
      </c>
      <c r="B1034" t="s">
        <v>289</v>
      </c>
      <c r="C1034" t="s">
        <v>290</v>
      </c>
      <c r="D1034" t="str">
        <f t="shared" si="16"/>
        <v/>
      </c>
    </row>
    <row r="1035" spans="1:4" x14ac:dyDescent="0.25">
      <c r="A1035" t="s">
        <v>291</v>
      </c>
      <c r="D1035">
        <f t="shared" si="16"/>
        <v>32</v>
      </c>
    </row>
    <row r="1036" spans="1:4" x14ac:dyDescent="0.25">
      <c r="D1036" t="str">
        <f t="shared" si="16"/>
        <v/>
      </c>
    </row>
    <row r="1037" spans="1:4" x14ac:dyDescent="0.25">
      <c r="B1037" s="1">
        <v>1</v>
      </c>
      <c r="C1037" t="s">
        <v>254</v>
      </c>
      <c r="D1037" t="str">
        <f t="shared" si="16"/>
        <v/>
      </c>
    </row>
    <row r="1038" spans="1:4" x14ac:dyDescent="0.25">
      <c r="D1038" t="str">
        <f t="shared" si="16"/>
        <v/>
      </c>
    </row>
    <row r="1039" spans="1:4" x14ac:dyDescent="0.25">
      <c r="A1039" t="s">
        <v>292</v>
      </c>
      <c r="D1039">
        <f t="shared" si="16"/>
        <v>12</v>
      </c>
    </row>
    <row r="1040" spans="1:4" x14ac:dyDescent="0.25">
      <c r="D1040" t="str">
        <f t="shared" si="16"/>
        <v/>
      </c>
    </row>
    <row r="1041" spans="1:4" x14ac:dyDescent="0.25">
      <c r="B1041" s="1">
        <v>1</v>
      </c>
      <c r="C1041" t="s">
        <v>38</v>
      </c>
      <c r="D1041" t="str">
        <f t="shared" si="16"/>
        <v/>
      </c>
    </row>
    <row r="1042" spans="1:4" x14ac:dyDescent="0.25">
      <c r="D1042" t="str">
        <f t="shared" si="16"/>
        <v/>
      </c>
    </row>
    <row r="1043" spans="1:4" x14ac:dyDescent="0.25">
      <c r="A1043" t="s">
        <v>293</v>
      </c>
      <c r="D1043">
        <f t="shared" si="16"/>
        <v>35</v>
      </c>
    </row>
    <row r="1044" spans="1:4" x14ac:dyDescent="0.25">
      <c r="D1044" t="str">
        <f t="shared" si="16"/>
        <v/>
      </c>
    </row>
    <row r="1045" spans="1:4" x14ac:dyDescent="0.25">
      <c r="B1045" s="1">
        <v>0.39400000000000002</v>
      </c>
      <c r="C1045" t="s">
        <v>57</v>
      </c>
      <c r="D1045" t="str">
        <f t="shared" si="16"/>
        <v/>
      </c>
    </row>
    <row r="1046" spans="1:4" x14ac:dyDescent="0.25">
      <c r="B1046" s="1">
        <v>0.60499999999999998</v>
      </c>
      <c r="C1046" t="s">
        <v>38</v>
      </c>
      <c r="D1046" t="str">
        <f t="shared" si="16"/>
        <v/>
      </c>
    </row>
    <row r="1047" spans="1:4" x14ac:dyDescent="0.25">
      <c r="D1047" t="str">
        <f t="shared" si="16"/>
        <v/>
      </c>
    </row>
    <row r="1048" spans="1:4" x14ac:dyDescent="0.25">
      <c r="A1048" t="s">
        <v>294</v>
      </c>
      <c r="D1048">
        <f t="shared" si="16"/>
        <v>32</v>
      </c>
    </row>
    <row r="1049" spans="1:4" x14ac:dyDescent="0.25">
      <c r="D1049" t="str">
        <f t="shared" si="16"/>
        <v/>
      </c>
    </row>
    <row r="1050" spans="1:4" x14ac:dyDescent="0.25">
      <c r="B1050" s="1">
        <v>1</v>
      </c>
      <c r="C1050" t="s">
        <v>295</v>
      </c>
      <c r="D1050" t="str">
        <f t="shared" si="16"/>
        <v/>
      </c>
    </row>
    <row r="1051" spans="1:4" x14ac:dyDescent="0.25">
      <c r="D1051" t="str">
        <f t="shared" si="16"/>
        <v/>
      </c>
    </row>
    <row r="1052" spans="1:4" x14ac:dyDescent="0.25">
      <c r="A1052" t="s">
        <v>296</v>
      </c>
      <c r="D1052">
        <f t="shared" si="16"/>
        <v>32</v>
      </c>
    </row>
    <row r="1053" spans="1:4" x14ac:dyDescent="0.25"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297</v>
      </c>
      <c r="D1055">
        <f t="shared" si="16"/>
        <v>93</v>
      </c>
    </row>
    <row r="1056" spans="1:4" x14ac:dyDescent="0.25">
      <c r="D1056" t="str">
        <f t="shared" si="16"/>
        <v/>
      </c>
    </row>
    <row r="1057" spans="1:4" x14ac:dyDescent="0.25">
      <c r="B1057" s="1">
        <v>0.59599999999999997</v>
      </c>
      <c r="C1057" t="s">
        <v>57</v>
      </c>
      <c r="D1057" t="str">
        <f t="shared" si="16"/>
        <v/>
      </c>
    </row>
    <row r="1058" spans="1:4" x14ac:dyDescent="0.25">
      <c r="B1058" s="1">
        <v>0.40300000000000002</v>
      </c>
      <c r="C1058" t="s">
        <v>40</v>
      </c>
      <c r="D1058" t="str">
        <f t="shared" si="16"/>
        <v/>
      </c>
    </row>
    <row r="1059" spans="1:4" x14ac:dyDescent="0.25">
      <c r="D1059" t="str">
        <f t="shared" si="16"/>
        <v/>
      </c>
    </row>
    <row r="1060" spans="1:4" x14ac:dyDescent="0.25">
      <c r="A1060" t="s">
        <v>298</v>
      </c>
      <c r="D1060">
        <f t="shared" si="16"/>
        <v>3584</v>
      </c>
    </row>
    <row r="1061" spans="1:4" x14ac:dyDescent="0.25">
      <c r="D1061" t="str">
        <f t="shared" si="16"/>
        <v/>
      </c>
    </row>
    <row r="1062" spans="1:4" x14ac:dyDescent="0.25">
      <c r="B1062" s="1">
        <v>8.9999999999999993E-3</v>
      </c>
      <c r="C1062" t="s">
        <v>62</v>
      </c>
      <c r="D1062" t="str">
        <f t="shared" si="16"/>
        <v/>
      </c>
    </row>
    <row r="1063" spans="1:4" x14ac:dyDescent="0.25">
      <c r="B1063" s="1">
        <v>2E-3</v>
      </c>
      <c r="C1063" t="s">
        <v>250</v>
      </c>
      <c r="D1063" t="str">
        <f t="shared" si="16"/>
        <v/>
      </c>
    </row>
    <row r="1064" spans="1:4" x14ac:dyDescent="0.25">
      <c r="B1064" s="1">
        <v>2E-3</v>
      </c>
      <c r="C1064" t="s">
        <v>251</v>
      </c>
      <c r="D1064" t="str">
        <f t="shared" si="16"/>
        <v/>
      </c>
    </row>
    <row r="1065" spans="1:4" x14ac:dyDescent="0.25">
      <c r="B1065" s="1">
        <v>1.2E-2</v>
      </c>
      <c r="C1065" t="s">
        <v>46</v>
      </c>
      <c r="D1065" t="str">
        <f t="shared" si="16"/>
        <v/>
      </c>
    </row>
    <row r="1066" spans="1:4" x14ac:dyDescent="0.25">
      <c r="B1066" s="1">
        <v>0.16</v>
      </c>
      <c r="C1066" t="s">
        <v>43</v>
      </c>
      <c r="D1066" t="str">
        <f t="shared" si="16"/>
        <v/>
      </c>
    </row>
    <row r="1067" spans="1:4" x14ac:dyDescent="0.25">
      <c r="B1067" s="1">
        <v>1.6E-2</v>
      </c>
      <c r="C1067" t="s">
        <v>22</v>
      </c>
      <c r="D1067" t="str">
        <f t="shared" si="16"/>
        <v/>
      </c>
    </row>
    <row r="1068" spans="1:4" x14ac:dyDescent="0.25">
      <c r="B1068" s="1">
        <v>2.4E-2</v>
      </c>
      <c r="C1068" t="s">
        <v>162</v>
      </c>
      <c r="D1068" t="str">
        <f t="shared" si="16"/>
        <v/>
      </c>
    </row>
    <row r="1069" spans="1:4" x14ac:dyDescent="0.25">
      <c r="B1069" s="1">
        <v>2E-3</v>
      </c>
      <c r="C1069" t="s">
        <v>216</v>
      </c>
      <c r="D1069" t="str">
        <f t="shared" si="16"/>
        <v/>
      </c>
    </row>
    <row r="1070" spans="1:4" x14ac:dyDescent="0.25">
      <c r="B1070" s="1">
        <v>1.4999999999999999E-2</v>
      </c>
      <c r="C1070" t="s">
        <v>23</v>
      </c>
      <c r="D1070" t="str">
        <f t="shared" si="16"/>
        <v/>
      </c>
    </row>
    <row r="1071" spans="1:4" x14ac:dyDescent="0.25">
      <c r="B1071" s="1">
        <v>1.4999999999999999E-2</v>
      </c>
      <c r="C1071" t="s">
        <v>114</v>
      </c>
      <c r="D1071" t="str">
        <f t="shared" si="16"/>
        <v/>
      </c>
    </row>
    <row r="1072" spans="1:4" x14ac:dyDescent="0.25">
      <c r="B1072" s="1">
        <v>2.1000000000000001E-2</v>
      </c>
      <c r="C1072" t="s">
        <v>240</v>
      </c>
      <c r="D1072" t="str">
        <f t="shared" si="16"/>
        <v/>
      </c>
    </row>
    <row r="1073" spans="2:4" x14ac:dyDescent="0.25">
      <c r="B1073" s="1">
        <v>0.01</v>
      </c>
      <c r="C1073" t="s">
        <v>168</v>
      </c>
      <c r="D1073" t="str">
        <f t="shared" si="16"/>
        <v/>
      </c>
    </row>
    <row r="1074" spans="2:4" x14ac:dyDescent="0.25">
      <c r="B1074" s="1">
        <v>2.8000000000000001E-2</v>
      </c>
      <c r="C1074" t="s">
        <v>136</v>
      </c>
      <c r="D1074" t="str">
        <f t="shared" si="16"/>
        <v/>
      </c>
    </row>
    <row r="1075" spans="2:4" x14ac:dyDescent="0.25">
      <c r="B1075" s="1">
        <v>3.0000000000000001E-3</v>
      </c>
      <c r="C1075" t="s">
        <v>63</v>
      </c>
      <c r="D1075" t="str">
        <f t="shared" si="16"/>
        <v/>
      </c>
    </row>
    <row r="1076" spans="2:4" x14ac:dyDescent="0.25">
      <c r="B1076" s="1">
        <v>0</v>
      </c>
      <c r="C1076" t="s">
        <v>75</v>
      </c>
      <c r="D1076" t="str">
        <f t="shared" si="16"/>
        <v/>
      </c>
    </row>
    <row r="1077" spans="2:4" x14ac:dyDescent="0.25">
      <c r="B1077" s="1">
        <v>5.7000000000000002E-2</v>
      </c>
      <c r="C1077" t="s">
        <v>64</v>
      </c>
      <c r="D1077" t="str">
        <f t="shared" si="16"/>
        <v/>
      </c>
    </row>
    <row r="1078" spans="2:4" x14ac:dyDescent="0.25">
      <c r="B1078" s="1">
        <v>6.8000000000000005E-2</v>
      </c>
      <c r="C1078" t="s">
        <v>112</v>
      </c>
      <c r="D1078" t="str">
        <f t="shared" si="16"/>
        <v/>
      </c>
    </row>
    <row r="1079" spans="2:4" x14ac:dyDescent="0.25">
      <c r="B1079" s="1">
        <v>3.6999999999999998E-2</v>
      </c>
      <c r="C1079" t="s">
        <v>65</v>
      </c>
      <c r="D1079" t="str">
        <f t="shared" si="16"/>
        <v/>
      </c>
    </row>
    <row r="1080" spans="2:4" x14ac:dyDescent="0.25">
      <c r="B1080" s="1">
        <v>0</v>
      </c>
      <c r="C1080" t="s">
        <v>299</v>
      </c>
      <c r="D1080" t="str">
        <f t="shared" si="16"/>
        <v/>
      </c>
    </row>
    <row r="1081" spans="2:4" x14ac:dyDescent="0.25">
      <c r="B1081" s="1">
        <v>2E-3</v>
      </c>
      <c r="C1081" t="s">
        <v>48</v>
      </c>
      <c r="D1081" t="str">
        <f t="shared" si="16"/>
        <v/>
      </c>
    </row>
    <row r="1082" spans="2:4" x14ac:dyDescent="0.25">
      <c r="B1082" s="1">
        <v>1.4999999999999999E-2</v>
      </c>
      <c r="C1082" t="s">
        <v>163</v>
      </c>
      <c r="D1082" t="str">
        <f t="shared" si="16"/>
        <v/>
      </c>
    </row>
    <row r="1083" spans="2:4" x14ac:dyDescent="0.25">
      <c r="B1083" s="1">
        <v>3.0000000000000001E-3</v>
      </c>
      <c r="C1083" t="s">
        <v>176</v>
      </c>
      <c r="D1083" t="str">
        <f t="shared" si="16"/>
        <v/>
      </c>
    </row>
    <row r="1084" spans="2:4" x14ac:dyDescent="0.25">
      <c r="B1084" s="1">
        <v>3.0000000000000001E-3</v>
      </c>
      <c r="C1084" t="s">
        <v>169</v>
      </c>
      <c r="D1084" t="str">
        <f t="shared" si="16"/>
        <v/>
      </c>
    </row>
    <row r="1085" spans="2:4" x14ac:dyDescent="0.25">
      <c r="B1085" s="1">
        <v>5.0000000000000001E-3</v>
      </c>
      <c r="C1085" t="s">
        <v>66</v>
      </c>
      <c r="D1085" t="str">
        <f t="shared" si="16"/>
        <v/>
      </c>
    </row>
    <row r="1086" spans="2:4" x14ac:dyDescent="0.25">
      <c r="B1086" s="1">
        <v>0.126</v>
      </c>
      <c r="C1086" t="s">
        <v>57</v>
      </c>
      <c r="D1086" t="str">
        <f t="shared" si="16"/>
        <v/>
      </c>
    </row>
    <row r="1087" spans="2:4" x14ac:dyDescent="0.25">
      <c r="B1087" s="1">
        <v>6.0000000000000001E-3</v>
      </c>
      <c r="C1087" t="s">
        <v>67</v>
      </c>
      <c r="D1087" t="str">
        <f t="shared" si="16"/>
        <v/>
      </c>
    </row>
    <row r="1088" spans="2:4" x14ac:dyDescent="0.25">
      <c r="B1088" s="1">
        <v>1E-3</v>
      </c>
      <c r="C1088" t="s">
        <v>58</v>
      </c>
      <c r="D1088" t="str">
        <f t="shared" si="16"/>
        <v/>
      </c>
    </row>
    <row r="1089" spans="1:4" x14ac:dyDescent="0.25">
      <c r="B1089" s="1">
        <v>3.0000000000000001E-3</v>
      </c>
      <c r="C1089" t="s">
        <v>254</v>
      </c>
      <c r="D1089" t="str">
        <f t="shared" si="16"/>
        <v/>
      </c>
    </row>
    <row r="1090" spans="1:4" x14ac:dyDescent="0.25">
      <c r="B1090" s="1">
        <v>0</v>
      </c>
      <c r="C1090" t="s">
        <v>35</v>
      </c>
      <c r="D1090" t="str">
        <f t="shared" ref="D1090:D1153" si="17">IFERROR(HLOOKUP($A1090,$E$2:$JS$3,2,FALSE),"")</f>
        <v/>
      </c>
    </row>
    <row r="1091" spans="1:4" x14ac:dyDescent="0.25">
      <c r="B1091" s="1">
        <v>4.0000000000000001E-3</v>
      </c>
      <c r="C1091" t="s">
        <v>222</v>
      </c>
      <c r="D1091" t="str">
        <f t="shared" si="17"/>
        <v/>
      </c>
    </row>
    <row r="1092" spans="1:4" x14ac:dyDescent="0.25">
      <c r="B1092" s="1">
        <v>0.19800000000000001</v>
      </c>
      <c r="C1092" t="s">
        <v>49</v>
      </c>
      <c r="D1092" t="str">
        <f t="shared" si="17"/>
        <v/>
      </c>
    </row>
    <row r="1093" spans="1:4" x14ac:dyDescent="0.25">
      <c r="B1093" s="1">
        <v>1.9E-2</v>
      </c>
      <c r="C1093" t="s">
        <v>24</v>
      </c>
      <c r="D1093" t="str">
        <f t="shared" si="17"/>
        <v/>
      </c>
    </row>
    <row r="1094" spans="1:4" x14ac:dyDescent="0.25">
      <c r="B1094" s="1">
        <v>0.01</v>
      </c>
      <c r="C1094" t="s">
        <v>25</v>
      </c>
      <c r="D1094" t="str">
        <f t="shared" si="17"/>
        <v/>
      </c>
    </row>
    <row r="1095" spans="1:4" x14ac:dyDescent="0.25">
      <c r="B1095" s="1">
        <v>1.0999999999999999E-2</v>
      </c>
      <c r="C1095" t="s">
        <v>59</v>
      </c>
      <c r="D1095" t="str">
        <f t="shared" si="17"/>
        <v/>
      </c>
    </row>
    <row r="1096" spans="1:4" x14ac:dyDescent="0.25">
      <c r="B1096" s="1">
        <v>1E-3</v>
      </c>
      <c r="C1096" t="s">
        <v>68</v>
      </c>
      <c r="D1096" t="str">
        <f t="shared" si="17"/>
        <v/>
      </c>
    </row>
    <row r="1097" spans="1:4" x14ac:dyDescent="0.25">
      <c r="B1097" s="1">
        <v>7.0000000000000001E-3</v>
      </c>
      <c r="C1097" t="s">
        <v>69</v>
      </c>
      <c r="D1097" t="str">
        <f t="shared" si="17"/>
        <v/>
      </c>
    </row>
    <row r="1098" spans="1:4" x14ac:dyDescent="0.25">
      <c r="B1098" s="1">
        <v>2.1000000000000001E-2</v>
      </c>
      <c r="C1098" t="s">
        <v>255</v>
      </c>
      <c r="D1098" t="str">
        <f t="shared" si="17"/>
        <v/>
      </c>
    </row>
    <row r="1099" spans="1:4" x14ac:dyDescent="0.25">
      <c r="B1099" s="1">
        <v>1.6E-2</v>
      </c>
      <c r="C1099" t="s">
        <v>40</v>
      </c>
      <c r="D1099" t="str">
        <f t="shared" si="17"/>
        <v/>
      </c>
    </row>
    <row r="1100" spans="1:4" x14ac:dyDescent="0.25">
      <c r="B1100" s="1">
        <v>6.0000000000000001E-3</v>
      </c>
      <c r="C1100" t="s">
        <v>256</v>
      </c>
      <c r="D1100" t="str">
        <f t="shared" si="17"/>
        <v/>
      </c>
    </row>
    <row r="1101" spans="1:4" x14ac:dyDescent="0.25">
      <c r="B1101" s="1">
        <v>3.9E-2</v>
      </c>
      <c r="C1101" t="s">
        <v>38</v>
      </c>
      <c r="D1101" t="str">
        <f t="shared" si="17"/>
        <v/>
      </c>
    </row>
    <row r="1102" spans="1:4" x14ac:dyDescent="0.25">
      <c r="B1102" s="1">
        <v>0</v>
      </c>
      <c r="C1102" t="s">
        <v>26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s="2" t="s">
        <v>300</v>
      </c>
      <c r="D1104">
        <f t="shared" si="17"/>
        <v>9</v>
      </c>
    </row>
    <row r="1105" spans="1:4" x14ac:dyDescent="0.25">
      <c r="D1105" t="str">
        <f t="shared" si="17"/>
        <v/>
      </c>
    </row>
    <row r="1106" spans="1:4" x14ac:dyDescent="0.25">
      <c r="B1106" s="1">
        <v>0.33200000000000002</v>
      </c>
      <c r="C1106" t="s">
        <v>38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301</v>
      </c>
      <c r="D1108">
        <f t="shared" si="17"/>
        <v>184</v>
      </c>
    </row>
    <row r="1109" spans="1:4" x14ac:dyDescent="0.25">
      <c r="D1109" t="str">
        <f t="shared" si="17"/>
        <v/>
      </c>
    </row>
    <row r="1110" spans="1:4" x14ac:dyDescent="0.25">
      <c r="B1110" s="1">
        <v>1</v>
      </c>
      <c r="C1110" t="s">
        <v>38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302</v>
      </c>
      <c r="D1112">
        <f t="shared" si="17"/>
        <v>71</v>
      </c>
    </row>
    <row r="1113" spans="1:4" x14ac:dyDescent="0.25">
      <c r="D1113" t="str">
        <f t="shared" si="17"/>
        <v/>
      </c>
    </row>
    <row r="1114" spans="1:4" x14ac:dyDescent="0.25">
      <c r="B1114" s="1">
        <v>2.3E-2</v>
      </c>
      <c r="C1114" t="s">
        <v>65</v>
      </c>
      <c r="D1114" t="str">
        <f t="shared" si="17"/>
        <v/>
      </c>
    </row>
    <row r="1115" spans="1:4" x14ac:dyDescent="0.25">
      <c r="B1115" s="1">
        <v>1.0999999999999999E-2</v>
      </c>
      <c r="C1115" t="s">
        <v>66</v>
      </c>
      <c r="D1115" t="str">
        <f t="shared" si="17"/>
        <v/>
      </c>
    </row>
    <row r="1116" spans="1:4" x14ac:dyDescent="0.25">
      <c r="B1116" s="1">
        <v>4.7E-2</v>
      </c>
      <c r="C1116" t="s">
        <v>57</v>
      </c>
      <c r="D1116" t="str">
        <f t="shared" si="17"/>
        <v/>
      </c>
    </row>
    <row r="1117" spans="1:4" x14ac:dyDescent="0.25">
      <c r="B1117" s="1">
        <v>1.0999999999999999E-2</v>
      </c>
      <c r="C1117" t="s">
        <v>58</v>
      </c>
      <c r="D1117" t="str">
        <f t="shared" si="17"/>
        <v/>
      </c>
    </row>
    <row r="1118" spans="1:4" x14ac:dyDescent="0.25">
      <c r="B1118" s="1">
        <v>3.5000000000000003E-2</v>
      </c>
      <c r="C1118" t="s">
        <v>49</v>
      </c>
      <c r="D1118" t="str">
        <f t="shared" si="17"/>
        <v/>
      </c>
    </row>
    <row r="1119" spans="1:4" x14ac:dyDescent="0.25">
      <c r="B1119" s="1">
        <v>1.0999999999999999E-2</v>
      </c>
      <c r="C1119" t="s">
        <v>59</v>
      </c>
      <c r="D1119" t="str">
        <f t="shared" si="17"/>
        <v/>
      </c>
    </row>
    <row r="1120" spans="1:4" x14ac:dyDescent="0.25">
      <c r="B1120" s="1">
        <v>1.0999999999999999E-2</v>
      </c>
      <c r="C1120" t="s">
        <v>40</v>
      </c>
      <c r="D1120" t="str">
        <f t="shared" si="17"/>
        <v/>
      </c>
    </row>
    <row r="1121" spans="1:4" x14ac:dyDescent="0.25">
      <c r="B1121" s="1">
        <v>0.65600000000000003</v>
      </c>
      <c r="C1121" t="s">
        <v>38</v>
      </c>
      <c r="D1121" t="str">
        <f t="shared" si="17"/>
        <v/>
      </c>
    </row>
    <row r="1122" spans="1:4" x14ac:dyDescent="0.25">
      <c r="B1122" s="1">
        <v>0.188</v>
      </c>
      <c r="C1122" t="s">
        <v>26</v>
      </c>
      <c r="D1122" t="str">
        <f t="shared" si="17"/>
        <v/>
      </c>
    </row>
    <row r="1123" spans="1:4" x14ac:dyDescent="0.25">
      <c r="A1123" t="s">
        <v>6</v>
      </c>
      <c r="B1123" t="s">
        <v>303</v>
      </c>
      <c r="C1123" t="s">
        <v>304</v>
      </c>
      <c r="D1123" t="str">
        <f t="shared" si="17"/>
        <v/>
      </c>
    </row>
    <row r="1124" spans="1:4" x14ac:dyDescent="0.25">
      <c r="A1124" t="s">
        <v>305</v>
      </c>
      <c r="D1124">
        <f t="shared" si="17"/>
        <v>80</v>
      </c>
    </row>
    <row r="1125" spans="1:4" x14ac:dyDescent="0.25">
      <c r="D1125" t="str">
        <f t="shared" si="17"/>
        <v/>
      </c>
    </row>
    <row r="1126" spans="1:4" x14ac:dyDescent="0.25">
      <c r="B1126" s="1">
        <v>0.73399999999999999</v>
      </c>
      <c r="C1126" t="s">
        <v>162</v>
      </c>
      <c r="D1126" t="str">
        <f t="shared" si="17"/>
        <v/>
      </c>
    </row>
    <row r="1127" spans="1:4" x14ac:dyDescent="0.25">
      <c r="B1127" s="1">
        <v>1.2E-2</v>
      </c>
      <c r="C1127" t="s">
        <v>23</v>
      </c>
      <c r="D1127" t="str">
        <f t="shared" si="17"/>
        <v/>
      </c>
    </row>
    <row r="1128" spans="1:4" x14ac:dyDescent="0.25">
      <c r="B1128" s="1">
        <v>0.14599999999999999</v>
      </c>
      <c r="C1128" t="s">
        <v>57</v>
      </c>
      <c r="D1128" t="str">
        <f t="shared" si="17"/>
        <v/>
      </c>
    </row>
    <row r="1129" spans="1:4" x14ac:dyDescent="0.25">
      <c r="B1129" s="1">
        <v>9.0999999999999998E-2</v>
      </c>
      <c r="C1129" t="s">
        <v>58</v>
      </c>
      <c r="D1129" t="str">
        <f t="shared" si="17"/>
        <v/>
      </c>
    </row>
    <row r="1130" spans="1:4" x14ac:dyDescent="0.25">
      <c r="B1130" s="1">
        <v>1.4999999999999999E-2</v>
      </c>
      <c r="C1130" t="s">
        <v>49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306</v>
      </c>
      <c r="D1132">
        <f t="shared" si="17"/>
        <v>863</v>
      </c>
    </row>
    <row r="1133" spans="1:4" x14ac:dyDescent="0.25">
      <c r="D1133" t="str">
        <f t="shared" si="17"/>
        <v/>
      </c>
    </row>
    <row r="1134" spans="1:4" x14ac:dyDescent="0.25">
      <c r="B1134" s="1">
        <v>1.2999999999999999E-2</v>
      </c>
      <c r="C1134" t="s">
        <v>22</v>
      </c>
      <c r="D1134" t="str">
        <f t="shared" si="17"/>
        <v/>
      </c>
    </row>
    <row r="1135" spans="1:4" x14ac:dyDescent="0.25">
      <c r="B1135" s="1">
        <v>6.8000000000000005E-2</v>
      </c>
      <c r="C1135" t="s">
        <v>162</v>
      </c>
      <c r="D1135" t="str">
        <f t="shared" si="17"/>
        <v/>
      </c>
    </row>
    <row r="1136" spans="1:4" x14ac:dyDescent="0.25">
      <c r="B1136" s="1">
        <v>3.0000000000000001E-3</v>
      </c>
      <c r="C1136" t="s">
        <v>216</v>
      </c>
      <c r="D1136" t="str">
        <f t="shared" si="17"/>
        <v/>
      </c>
    </row>
    <row r="1137" spans="1:4" x14ac:dyDescent="0.25">
      <c r="B1137" s="1">
        <v>0.186</v>
      </c>
      <c r="C1137" t="s">
        <v>23</v>
      </c>
      <c r="D1137" t="str">
        <f t="shared" si="17"/>
        <v/>
      </c>
    </row>
    <row r="1138" spans="1:4" x14ac:dyDescent="0.25">
      <c r="B1138" s="1">
        <v>3.0000000000000001E-3</v>
      </c>
      <c r="C1138" t="s">
        <v>114</v>
      </c>
      <c r="D1138" t="str">
        <f t="shared" si="17"/>
        <v/>
      </c>
    </row>
    <row r="1139" spans="1:4" x14ac:dyDescent="0.25">
      <c r="B1139" s="1">
        <v>1E-3</v>
      </c>
      <c r="C1139" t="s">
        <v>240</v>
      </c>
      <c r="D1139" t="str">
        <f t="shared" si="17"/>
        <v/>
      </c>
    </row>
    <row r="1140" spans="1:4" x14ac:dyDescent="0.25">
      <c r="B1140" s="1">
        <v>2E-3</v>
      </c>
      <c r="C1140" t="s">
        <v>168</v>
      </c>
      <c r="D1140" t="str">
        <f t="shared" si="17"/>
        <v/>
      </c>
    </row>
    <row r="1141" spans="1:4" x14ac:dyDescent="0.25">
      <c r="B1141" s="1">
        <v>2.4E-2</v>
      </c>
      <c r="C1141" t="s">
        <v>75</v>
      </c>
      <c r="D1141" t="str">
        <f t="shared" si="17"/>
        <v/>
      </c>
    </row>
    <row r="1142" spans="1:4" x14ac:dyDescent="0.25">
      <c r="B1142" s="1">
        <v>0</v>
      </c>
      <c r="C1142" t="s">
        <v>64</v>
      </c>
      <c r="D1142" t="str">
        <f t="shared" si="17"/>
        <v/>
      </c>
    </row>
    <row r="1143" spans="1:4" x14ac:dyDescent="0.25">
      <c r="B1143" s="1">
        <v>1E-3</v>
      </c>
      <c r="C1143" t="s">
        <v>112</v>
      </c>
      <c r="D1143" t="str">
        <f t="shared" si="17"/>
        <v/>
      </c>
    </row>
    <row r="1144" spans="1:4" x14ac:dyDescent="0.25">
      <c r="B1144" s="1">
        <v>0.11600000000000001</v>
      </c>
      <c r="C1144" t="s">
        <v>65</v>
      </c>
      <c r="D1144" t="str">
        <f t="shared" si="17"/>
        <v/>
      </c>
    </row>
    <row r="1145" spans="1:4" x14ac:dyDescent="0.25">
      <c r="B1145" s="1">
        <v>0.19700000000000001</v>
      </c>
      <c r="C1145" t="s">
        <v>57</v>
      </c>
      <c r="D1145" t="str">
        <f t="shared" si="17"/>
        <v/>
      </c>
    </row>
    <row r="1146" spans="1:4" x14ac:dyDescent="0.25">
      <c r="B1146" s="1">
        <v>0.313</v>
      </c>
      <c r="C1146" t="s">
        <v>58</v>
      </c>
      <c r="D1146" t="str">
        <f t="shared" si="17"/>
        <v/>
      </c>
    </row>
    <row r="1147" spans="1:4" x14ac:dyDescent="0.25">
      <c r="B1147" s="1">
        <v>5.7000000000000002E-2</v>
      </c>
      <c r="C1147" t="s">
        <v>49</v>
      </c>
      <c r="D1147" t="str">
        <f t="shared" si="17"/>
        <v/>
      </c>
    </row>
    <row r="1148" spans="1:4" x14ac:dyDescent="0.25">
      <c r="B1148" s="1">
        <v>8.9999999999999993E-3</v>
      </c>
      <c r="C1148" t="s">
        <v>59</v>
      </c>
      <c r="D1148" t="str">
        <f t="shared" si="17"/>
        <v/>
      </c>
    </row>
    <row r="1149" spans="1:4" x14ac:dyDescent="0.25">
      <c r="D1149" t="str">
        <f t="shared" si="17"/>
        <v/>
      </c>
    </row>
    <row r="1150" spans="1:4" x14ac:dyDescent="0.25">
      <c r="A1150" t="s">
        <v>307</v>
      </c>
      <c r="D1150">
        <f t="shared" si="17"/>
        <v>93</v>
      </c>
    </row>
    <row r="1151" spans="1:4" x14ac:dyDescent="0.25">
      <c r="D1151" t="str">
        <f t="shared" si="17"/>
        <v/>
      </c>
    </row>
    <row r="1152" spans="1:4" x14ac:dyDescent="0.25">
      <c r="B1152" s="1">
        <v>0.189</v>
      </c>
      <c r="C1152" t="s">
        <v>162</v>
      </c>
      <c r="D1152" t="str">
        <f t="shared" si="17"/>
        <v/>
      </c>
    </row>
    <row r="1153" spans="1:4" x14ac:dyDescent="0.25">
      <c r="B1153" s="1">
        <v>0.11799999999999999</v>
      </c>
      <c r="C1153" t="s">
        <v>163</v>
      </c>
      <c r="D1153" t="str">
        <f t="shared" si="17"/>
        <v/>
      </c>
    </row>
    <row r="1154" spans="1:4" x14ac:dyDescent="0.25">
      <c r="B1154" s="1">
        <v>0.19</v>
      </c>
      <c r="C1154" t="s">
        <v>57</v>
      </c>
      <c r="D1154" t="str">
        <f t="shared" ref="D1154:D1217" si="18">IFERROR(HLOOKUP($A1154,$E$2:$JS$3,2,FALSE),"")</f>
        <v/>
      </c>
    </row>
    <row r="1155" spans="1:4" x14ac:dyDescent="0.25">
      <c r="B1155" s="1">
        <v>6.8000000000000005E-2</v>
      </c>
      <c r="C1155" t="s">
        <v>58</v>
      </c>
      <c r="D1155" t="str">
        <f t="shared" si="18"/>
        <v/>
      </c>
    </row>
    <row r="1156" spans="1:4" x14ac:dyDescent="0.25">
      <c r="B1156" s="1">
        <v>3.5999999999999997E-2</v>
      </c>
      <c r="C1156" t="s">
        <v>24</v>
      </c>
      <c r="D1156" t="str">
        <f t="shared" si="18"/>
        <v/>
      </c>
    </row>
    <row r="1157" spans="1:4" x14ac:dyDescent="0.25">
      <c r="B1157" s="1">
        <v>0.39600000000000002</v>
      </c>
      <c r="C1157" t="s">
        <v>38</v>
      </c>
      <c r="D1157" t="str">
        <f t="shared" si="18"/>
        <v/>
      </c>
    </row>
    <row r="1158" spans="1:4" x14ac:dyDescent="0.25">
      <c r="D1158" t="str">
        <f t="shared" si="18"/>
        <v/>
      </c>
    </row>
    <row r="1159" spans="1:4" x14ac:dyDescent="0.25">
      <c r="A1159" t="s">
        <v>308</v>
      </c>
      <c r="D1159">
        <f t="shared" si="18"/>
        <v>16</v>
      </c>
    </row>
    <row r="1160" spans="1:4" x14ac:dyDescent="0.25">
      <c r="D1160" t="str">
        <f t="shared" si="18"/>
        <v/>
      </c>
    </row>
    <row r="1161" spans="1:4" x14ac:dyDescent="0.25">
      <c r="B1161" s="1">
        <v>0.50900000000000001</v>
      </c>
      <c r="C1161" t="s">
        <v>104</v>
      </c>
      <c r="D1161" t="str">
        <f t="shared" si="18"/>
        <v/>
      </c>
    </row>
    <row r="1162" spans="1:4" x14ac:dyDescent="0.25">
      <c r="B1162" s="1">
        <v>0.49</v>
      </c>
      <c r="C1162" t="s">
        <v>163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309</v>
      </c>
      <c r="D1164">
        <f t="shared" si="18"/>
        <v>10</v>
      </c>
    </row>
    <row r="1165" spans="1:4" x14ac:dyDescent="0.25">
      <c r="D1165" t="str">
        <f t="shared" si="18"/>
        <v/>
      </c>
    </row>
    <row r="1166" spans="1:4" x14ac:dyDescent="0.25">
      <c r="B1166" s="1">
        <v>0.86599999999999999</v>
      </c>
      <c r="C1166" t="s">
        <v>162</v>
      </c>
      <c r="D1166" t="str">
        <f t="shared" si="18"/>
        <v/>
      </c>
    </row>
    <row r="1167" spans="1:4" x14ac:dyDescent="0.25">
      <c r="B1167" s="1">
        <v>0.13300000000000001</v>
      </c>
      <c r="C1167" t="s">
        <v>57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310</v>
      </c>
      <c r="D1169">
        <f t="shared" si="18"/>
        <v>7</v>
      </c>
    </row>
    <row r="1170" spans="1:4" x14ac:dyDescent="0.25">
      <c r="D1170" t="str">
        <f t="shared" si="18"/>
        <v/>
      </c>
    </row>
    <row r="1171" spans="1:4" x14ac:dyDescent="0.25">
      <c r="B1171" s="1">
        <v>1</v>
      </c>
      <c r="C1171" t="s">
        <v>64</v>
      </c>
      <c r="D1171" t="str">
        <f t="shared" si="18"/>
        <v/>
      </c>
    </row>
    <row r="1172" spans="1:4" x14ac:dyDescent="0.25">
      <c r="D1172" t="str">
        <f t="shared" si="18"/>
        <v/>
      </c>
    </row>
    <row r="1173" spans="1:4" x14ac:dyDescent="0.25">
      <c r="A1173" t="s">
        <v>311</v>
      </c>
      <c r="D1173">
        <f t="shared" si="18"/>
        <v>42</v>
      </c>
    </row>
    <row r="1174" spans="1:4" x14ac:dyDescent="0.25">
      <c r="D1174" t="str">
        <f t="shared" si="18"/>
        <v/>
      </c>
    </row>
    <row r="1175" spans="1:4" x14ac:dyDescent="0.25">
      <c r="B1175" s="1">
        <v>0.56799999999999995</v>
      </c>
      <c r="C1175" t="s">
        <v>64</v>
      </c>
      <c r="D1175" t="str">
        <f t="shared" si="18"/>
        <v/>
      </c>
    </row>
    <row r="1176" spans="1:4" x14ac:dyDescent="0.25">
      <c r="B1176" s="1">
        <v>0.43099999999999999</v>
      </c>
      <c r="C1176" t="s">
        <v>57</v>
      </c>
      <c r="D1176" t="str">
        <f t="shared" si="18"/>
        <v/>
      </c>
    </row>
    <row r="1177" spans="1:4" x14ac:dyDescent="0.25">
      <c r="D1177" t="str">
        <f t="shared" si="18"/>
        <v/>
      </c>
    </row>
    <row r="1178" spans="1:4" x14ac:dyDescent="0.25">
      <c r="A1178" t="s">
        <v>312</v>
      </c>
      <c r="D1178">
        <f t="shared" si="18"/>
        <v>364</v>
      </c>
    </row>
    <row r="1179" spans="1:4" x14ac:dyDescent="0.25">
      <c r="D1179" t="str">
        <f t="shared" si="18"/>
        <v/>
      </c>
    </row>
    <row r="1180" spans="1:4" x14ac:dyDescent="0.25">
      <c r="B1180" s="1">
        <v>1.9E-2</v>
      </c>
      <c r="C1180" t="s">
        <v>23</v>
      </c>
      <c r="D1180" t="str">
        <f t="shared" si="18"/>
        <v/>
      </c>
    </row>
    <row r="1181" spans="1:4" x14ac:dyDescent="0.25">
      <c r="B1181" s="1">
        <v>1.2999999999999999E-2</v>
      </c>
      <c r="C1181" t="s">
        <v>64</v>
      </c>
      <c r="D1181" t="str">
        <f t="shared" si="18"/>
        <v/>
      </c>
    </row>
    <row r="1182" spans="1:4" x14ac:dyDescent="0.25">
      <c r="B1182" s="1">
        <v>0.40500000000000003</v>
      </c>
      <c r="C1182" t="s">
        <v>57</v>
      </c>
      <c r="D1182" t="str">
        <f t="shared" si="18"/>
        <v/>
      </c>
    </row>
    <row r="1183" spans="1:4" x14ac:dyDescent="0.25">
      <c r="B1183" s="1">
        <v>0.27</v>
      </c>
      <c r="C1183" t="s">
        <v>58</v>
      </c>
      <c r="D1183" t="str">
        <f t="shared" si="18"/>
        <v/>
      </c>
    </row>
    <row r="1184" spans="1:4" x14ac:dyDescent="0.25">
      <c r="B1184" s="1">
        <v>0.28799999999999998</v>
      </c>
      <c r="C1184" t="s">
        <v>49</v>
      </c>
      <c r="D1184" t="str">
        <f t="shared" si="18"/>
        <v/>
      </c>
    </row>
    <row r="1185" spans="1:4" x14ac:dyDescent="0.25">
      <c r="B1185" s="1">
        <v>2E-3</v>
      </c>
      <c r="C1185" t="s">
        <v>26</v>
      </c>
      <c r="D1185" t="str">
        <f t="shared" si="18"/>
        <v/>
      </c>
    </row>
    <row r="1186" spans="1:4" x14ac:dyDescent="0.25">
      <c r="D1186" t="str">
        <f t="shared" si="18"/>
        <v/>
      </c>
    </row>
    <row r="1187" spans="1:4" x14ac:dyDescent="0.25">
      <c r="A1187" t="s">
        <v>313</v>
      </c>
      <c r="D1187">
        <f t="shared" si="18"/>
        <v>576</v>
      </c>
    </row>
    <row r="1188" spans="1:4" x14ac:dyDescent="0.25">
      <c r="D1188" t="str">
        <f t="shared" si="18"/>
        <v/>
      </c>
    </row>
    <row r="1189" spans="1:4" x14ac:dyDescent="0.25">
      <c r="B1189" s="1">
        <v>2.5999999999999999E-2</v>
      </c>
      <c r="C1189" t="s">
        <v>314</v>
      </c>
      <c r="D1189" t="str">
        <f t="shared" si="18"/>
        <v/>
      </c>
    </row>
    <row r="1190" spans="1:4" x14ac:dyDescent="0.25">
      <c r="B1190" s="1">
        <v>1.7999999999999999E-2</v>
      </c>
      <c r="C1190" t="s">
        <v>162</v>
      </c>
      <c r="D1190" t="str">
        <f t="shared" si="18"/>
        <v/>
      </c>
    </row>
    <row r="1191" spans="1:4" x14ac:dyDescent="0.25">
      <c r="B1191" s="1">
        <v>0.18099999999999999</v>
      </c>
      <c r="C1191" t="s">
        <v>136</v>
      </c>
      <c r="D1191" t="str">
        <f t="shared" si="18"/>
        <v/>
      </c>
    </row>
    <row r="1192" spans="1:4" x14ac:dyDescent="0.25">
      <c r="B1192" s="1">
        <v>0.26300000000000001</v>
      </c>
      <c r="C1192" t="s">
        <v>57</v>
      </c>
      <c r="D1192" t="str">
        <f t="shared" si="18"/>
        <v/>
      </c>
    </row>
    <row r="1193" spans="1:4" x14ac:dyDescent="0.25">
      <c r="B1193" s="1">
        <v>0.50800000000000001</v>
      </c>
      <c r="C1193" t="s">
        <v>58</v>
      </c>
      <c r="D1193" t="str">
        <f t="shared" si="18"/>
        <v/>
      </c>
    </row>
    <row r="1194" spans="1:4" x14ac:dyDescent="0.25">
      <c r="B1194" s="1">
        <v>1E-3</v>
      </c>
      <c r="C1194" t="s">
        <v>26</v>
      </c>
      <c r="D1194" t="str">
        <f t="shared" si="18"/>
        <v/>
      </c>
    </row>
    <row r="1195" spans="1:4" x14ac:dyDescent="0.25">
      <c r="D1195" t="str">
        <f t="shared" si="18"/>
        <v/>
      </c>
    </row>
    <row r="1196" spans="1:4" x14ac:dyDescent="0.25">
      <c r="A1196" t="s">
        <v>315</v>
      </c>
      <c r="D1196">
        <f t="shared" si="18"/>
        <v>18</v>
      </c>
    </row>
    <row r="1197" spans="1:4" x14ac:dyDescent="0.25">
      <c r="D1197" t="str">
        <f t="shared" si="18"/>
        <v/>
      </c>
    </row>
    <row r="1198" spans="1:4" x14ac:dyDescent="0.25">
      <c r="B1198" s="1">
        <v>1</v>
      </c>
      <c r="C1198" t="s">
        <v>23</v>
      </c>
      <c r="D1198" t="str">
        <f t="shared" si="18"/>
        <v/>
      </c>
    </row>
    <row r="1199" spans="1:4" x14ac:dyDescent="0.25">
      <c r="D1199" t="str">
        <f t="shared" si="18"/>
        <v/>
      </c>
    </row>
    <row r="1200" spans="1:4" x14ac:dyDescent="0.25">
      <c r="A1200" t="s">
        <v>316</v>
      </c>
      <c r="D1200">
        <f t="shared" si="18"/>
        <v>4</v>
      </c>
    </row>
    <row r="1201" spans="1:4" x14ac:dyDescent="0.25">
      <c r="D1201" t="str">
        <f t="shared" si="18"/>
        <v/>
      </c>
    </row>
    <row r="1202" spans="1:4" x14ac:dyDescent="0.25">
      <c r="B1202" s="1">
        <v>1</v>
      </c>
      <c r="C1202" t="s">
        <v>66</v>
      </c>
      <c r="D1202" t="str">
        <f t="shared" si="18"/>
        <v/>
      </c>
    </row>
    <row r="1203" spans="1:4" x14ac:dyDescent="0.25">
      <c r="D1203" t="str">
        <f t="shared" si="18"/>
        <v/>
      </c>
    </row>
    <row r="1204" spans="1:4" x14ac:dyDescent="0.25">
      <c r="A1204" t="s">
        <v>317</v>
      </c>
      <c r="D1204">
        <f t="shared" si="18"/>
        <v>570</v>
      </c>
    </row>
    <row r="1205" spans="1:4" x14ac:dyDescent="0.25">
      <c r="D1205" t="str">
        <f t="shared" si="18"/>
        <v/>
      </c>
    </row>
    <row r="1206" spans="1:4" x14ac:dyDescent="0.25">
      <c r="B1206" s="1">
        <v>3.0000000000000001E-3</v>
      </c>
      <c r="C1206" t="s">
        <v>66</v>
      </c>
      <c r="D1206" t="str">
        <f t="shared" si="18"/>
        <v/>
      </c>
    </row>
    <row r="1207" spans="1:4" x14ac:dyDescent="0.25">
      <c r="B1207" s="1">
        <v>0.996</v>
      </c>
      <c r="C1207" t="s">
        <v>165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318</v>
      </c>
      <c r="D1209">
        <f t="shared" si="18"/>
        <v>283</v>
      </c>
    </row>
    <row r="1210" spans="1:4" x14ac:dyDescent="0.25">
      <c r="D1210" t="str">
        <f t="shared" si="18"/>
        <v/>
      </c>
    </row>
    <row r="1211" spans="1:4" x14ac:dyDescent="0.25">
      <c r="B1211" s="1">
        <v>1</v>
      </c>
      <c r="C1211" t="s">
        <v>165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319</v>
      </c>
      <c r="D1213">
        <f t="shared" si="18"/>
        <v>58</v>
      </c>
    </row>
    <row r="1214" spans="1:4" x14ac:dyDescent="0.25">
      <c r="D1214" t="str">
        <f t="shared" si="18"/>
        <v/>
      </c>
    </row>
    <row r="1215" spans="1:4" x14ac:dyDescent="0.25">
      <c r="B1215" s="1">
        <v>1</v>
      </c>
      <c r="C1215" t="s">
        <v>165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320</v>
      </c>
      <c r="D1217">
        <f t="shared" si="18"/>
        <v>183</v>
      </c>
    </row>
    <row r="1218" spans="1:4" x14ac:dyDescent="0.25">
      <c r="D1218" t="str">
        <f t="shared" ref="D1218:D1281" si="19">IFERROR(HLOOKUP($A1218,$E$2:$JS$3,2,FALSE),"")</f>
        <v/>
      </c>
    </row>
    <row r="1219" spans="1:4" x14ac:dyDescent="0.25">
      <c r="B1219" s="1">
        <v>1</v>
      </c>
      <c r="C1219" t="s">
        <v>165</v>
      </c>
      <c r="D1219" t="str">
        <f t="shared" si="19"/>
        <v/>
      </c>
    </row>
    <row r="1220" spans="1:4" x14ac:dyDescent="0.25">
      <c r="D1220" t="str">
        <f t="shared" si="19"/>
        <v/>
      </c>
    </row>
    <row r="1221" spans="1:4" x14ac:dyDescent="0.25">
      <c r="A1221" t="s">
        <v>321</v>
      </c>
      <c r="D1221">
        <f t="shared" si="19"/>
        <v>4</v>
      </c>
    </row>
    <row r="1222" spans="1:4" x14ac:dyDescent="0.25">
      <c r="D1222" t="str">
        <f t="shared" si="19"/>
        <v/>
      </c>
    </row>
    <row r="1223" spans="1:4" x14ac:dyDescent="0.25">
      <c r="B1223" s="1">
        <v>1</v>
      </c>
      <c r="C1223" t="s">
        <v>165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322</v>
      </c>
      <c r="D1225">
        <f t="shared" si="19"/>
        <v>1</v>
      </c>
    </row>
    <row r="1226" spans="1:4" x14ac:dyDescent="0.25">
      <c r="D1226" t="str">
        <f t="shared" si="19"/>
        <v/>
      </c>
    </row>
    <row r="1227" spans="1:4" x14ac:dyDescent="0.25">
      <c r="B1227" s="1">
        <v>1</v>
      </c>
      <c r="C1227" t="s">
        <v>57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323</v>
      </c>
      <c r="D1229">
        <f t="shared" si="19"/>
        <v>442</v>
      </c>
    </row>
    <row r="1230" spans="1:4" x14ac:dyDescent="0.25">
      <c r="D1230" t="str">
        <f t="shared" si="19"/>
        <v/>
      </c>
    </row>
    <row r="1231" spans="1:4" x14ac:dyDescent="0.25">
      <c r="B1231" s="1">
        <v>3.0000000000000001E-3</v>
      </c>
      <c r="C1231" t="s">
        <v>216</v>
      </c>
      <c r="D1231" t="str">
        <f t="shared" si="19"/>
        <v/>
      </c>
    </row>
    <row r="1232" spans="1:4" x14ac:dyDescent="0.25">
      <c r="B1232" s="1">
        <v>0.27900000000000003</v>
      </c>
      <c r="C1232" t="s">
        <v>23</v>
      </c>
      <c r="D1232" t="str">
        <f t="shared" si="19"/>
        <v/>
      </c>
    </row>
    <row r="1233" spans="1:4" x14ac:dyDescent="0.25">
      <c r="B1233" s="1">
        <v>4.0000000000000001E-3</v>
      </c>
      <c r="C1233" t="s">
        <v>114</v>
      </c>
      <c r="D1233" t="str">
        <f t="shared" si="19"/>
        <v/>
      </c>
    </row>
    <row r="1234" spans="1:4" x14ac:dyDescent="0.25">
      <c r="B1234" s="1">
        <v>5.0000000000000001E-3</v>
      </c>
      <c r="C1234" t="s">
        <v>240</v>
      </c>
      <c r="D1234" t="str">
        <f t="shared" si="19"/>
        <v/>
      </c>
    </row>
    <row r="1235" spans="1:4" x14ac:dyDescent="0.25">
      <c r="B1235" s="1">
        <v>3.0000000000000001E-3</v>
      </c>
      <c r="C1235" t="s">
        <v>168</v>
      </c>
      <c r="D1235" t="str">
        <f t="shared" si="19"/>
        <v/>
      </c>
    </row>
    <row r="1236" spans="1:4" x14ac:dyDescent="0.25">
      <c r="B1236" s="1">
        <v>7.5999999999999998E-2</v>
      </c>
      <c r="C1236" t="s">
        <v>65</v>
      </c>
      <c r="D1236" t="str">
        <f t="shared" si="19"/>
        <v/>
      </c>
    </row>
    <row r="1237" spans="1:4" x14ac:dyDescent="0.25">
      <c r="B1237" s="1">
        <v>5.0000000000000001E-3</v>
      </c>
      <c r="C1237" t="s">
        <v>48</v>
      </c>
      <c r="D1237" t="str">
        <f t="shared" si="19"/>
        <v/>
      </c>
    </row>
    <row r="1238" spans="1:4" x14ac:dyDescent="0.25">
      <c r="B1238" s="1">
        <v>0.24399999999999999</v>
      </c>
      <c r="C1238" t="s">
        <v>57</v>
      </c>
      <c r="D1238" t="str">
        <f t="shared" si="19"/>
        <v/>
      </c>
    </row>
    <row r="1239" spans="1:4" x14ac:dyDescent="0.25">
      <c r="B1239" s="1">
        <v>1.9E-2</v>
      </c>
      <c r="C1239" t="s">
        <v>241</v>
      </c>
      <c r="D1239" t="str">
        <f t="shared" si="19"/>
        <v/>
      </c>
    </row>
    <row r="1240" spans="1:4" x14ac:dyDescent="0.25">
      <c r="B1240" s="1">
        <v>0.35699999999999998</v>
      </c>
      <c r="C1240" t="s">
        <v>49</v>
      </c>
      <c r="D1240" t="str">
        <f t="shared" si="19"/>
        <v/>
      </c>
    </row>
    <row r="1241" spans="1:4" x14ac:dyDescent="0.25">
      <c r="D1241" t="str">
        <f t="shared" si="19"/>
        <v/>
      </c>
    </row>
    <row r="1242" spans="1:4" x14ac:dyDescent="0.25">
      <c r="A1242" t="s">
        <v>324</v>
      </c>
      <c r="D1242">
        <f t="shared" si="19"/>
        <v>757</v>
      </c>
    </row>
    <row r="1243" spans="1:4" x14ac:dyDescent="0.25">
      <c r="D1243" t="str">
        <f t="shared" si="19"/>
        <v/>
      </c>
    </row>
    <row r="1244" spans="1:4" x14ac:dyDescent="0.25">
      <c r="B1244" s="1">
        <v>0.11600000000000001</v>
      </c>
      <c r="C1244" t="s">
        <v>216</v>
      </c>
      <c r="D1244" t="str">
        <f t="shared" si="19"/>
        <v/>
      </c>
    </row>
    <row r="1245" spans="1:4" x14ac:dyDescent="0.25">
      <c r="B1245" s="1">
        <v>0.222</v>
      </c>
      <c r="C1245" t="s">
        <v>23</v>
      </c>
      <c r="D1245" t="str">
        <f t="shared" si="19"/>
        <v/>
      </c>
    </row>
    <row r="1246" spans="1:4" x14ac:dyDescent="0.25">
      <c r="B1246" s="1">
        <v>2.4E-2</v>
      </c>
      <c r="C1246" t="s">
        <v>112</v>
      </c>
      <c r="D1246" t="str">
        <f t="shared" si="19"/>
        <v/>
      </c>
    </row>
    <row r="1247" spans="1:4" x14ac:dyDescent="0.25">
      <c r="B1247" s="1">
        <v>1.2E-2</v>
      </c>
      <c r="C1247" t="s">
        <v>65</v>
      </c>
      <c r="D1247" t="str">
        <f t="shared" si="19"/>
        <v/>
      </c>
    </row>
    <row r="1248" spans="1:4" x14ac:dyDescent="0.25">
      <c r="B1248" s="1">
        <v>4.0000000000000001E-3</v>
      </c>
      <c r="C1248" t="s">
        <v>163</v>
      </c>
      <c r="D1248" t="str">
        <f t="shared" si="19"/>
        <v/>
      </c>
    </row>
    <row r="1249" spans="1:4" x14ac:dyDescent="0.25">
      <c r="B1249" s="1">
        <v>1.4999999999999999E-2</v>
      </c>
      <c r="C1249" t="s">
        <v>176</v>
      </c>
      <c r="D1249" t="str">
        <f t="shared" si="19"/>
        <v/>
      </c>
    </row>
    <row r="1250" spans="1:4" x14ac:dyDescent="0.25">
      <c r="B1250" s="1">
        <v>0.50700000000000001</v>
      </c>
      <c r="C1250" t="s">
        <v>57</v>
      </c>
      <c r="D1250" t="str">
        <f t="shared" si="19"/>
        <v/>
      </c>
    </row>
    <row r="1251" spans="1:4" x14ac:dyDescent="0.25">
      <c r="B1251" s="1">
        <v>8.0000000000000002E-3</v>
      </c>
      <c r="C1251" t="s">
        <v>58</v>
      </c>
      <c r="D1251" t="str">
        <f t="shared" si="19"/>
        <v/>
      </c>
    </row>
    <row r="1252" spans="1:4" x14ac:dyDescent="0.25">
      <c r="B1252" s="1">
        <v>8.5999999999999993E-2</v>
      </c>
      <c r="C1252" t="s">
        <v>49</v>
      </c>
      <c r="D1252" t="str">
        <f t="shared" si="19"/>
        <v/>
      </c>
    </row>
    <row r="1253" spans="1:4" x14ac:dyDescent="0.25">
      <c r="D1253" t="str">
        <f t="shared" si="19"/>
        <v/>
      </c>
    </row>
    <row r="1254" spans="1:4" x14ac:dyDescent="0.25">
      <c r="A1254" t="s">
        <v>325</v>
      </c>
      <c r="D1254">
        <f t="shared" si="19"/>
        <v>54</v>
      </c>
    </row>
    <row r="1255" spans="1:4" x14ac:dyDescent="0.25">
      <c r="D1255" t="str">
        <f t="shared" si="19"/>
        <v/>
      </c>
    </row>
    <row r="1256" spans="1:4" x14ac:dyDescent="0.25">
      <c r="B1256" s="1">
        <v>1</v>
      </c>
      <c r="C1256" t="s">
        <v>165</v>
      </c>
      <c r="D1256" t="str">
        <f t="shared" si="19"/>
        <v/>
      </c>
    </row>
    <row r="1257" spans="1:4" x14ac:dyDescent="0.25">
      <c r="D1257" t="str">
        <f t="shared" si="19"/>
        <v/>
      </c>
    </row>
    <row r="1258" spans="1:4" x14ac:dyDescent="0.25">
      <c r="A1258" t="s">
        <v>326</v>
      </c>
      <c r="D1258">
        <f t="shared" si="19"/>
        <v>1</v>
      </c>
    </row>
    <row r="1259" spans="1:4" x14ac:dyDescent="0.25">
      <c r="D1259" t="str">
        <f t="shared" si="19"/>
        <v/>
      </c>
    </row>
    <row r="1260" spans="1:4" x14ac:dyDescent="0.25">
      <c r="B1260" s="1">
        <v>1</v>
      </c>
      <c r="C1260" t="s">
        <v>46</v>
      </c>
      <c r="D1260" t="str">
        <f t="shared" si="19"/>
        <v/>
      </c>
    </row>
    <row r="1261" spans="1:4" x14ac:dyDescent="0.25">
      <c r="D1261" t="str">
        <f t="shared" si="19"/>
        <v/>
      </c>
    </row>
    <row r="1262" spans="1:4" x14ac:dyDescent="0.25">
      <c r="A1262" t="s">
        <v>327</v>
      </c>
      <c r="D1262">
        <f t="shared" si="19"/>
        <v>357</v>
      </c>
    </row>
    <row r="1263" spans="1:4" x14ac:dyDescent="0.25">
      <c r="D1263" t="str">
        <f t="shared" si="19"/>
        <v/>
      </c>
    </row>
    <row r="1264" spans="1:4" x14ac:dyDescent="0.25">
      <c r="B1264" s="1">
        <v>1</v>
      </c>
      <c r="C1264" t="s">
        <v>165</v>
      </c>
      <c r="D1264" t="str">
        <f t="shared" si="19"/>
        <v/>
      </c>
    </row>
    <row r="1265" spans="1:4" x14ac:dyDescent="0.25">
      <c r="D1265" t="str">
        <f t="shared" si="19"/>
        <v/>
      </c>
    </row>
    <row r="1266" spans="1:4" x14ac:dyDescent="0.25">
      <c r="A1266" t="s">
        <v>328</v>
      </c>
      <c r="D1266">
        <f t="shared" si="19"/>
        <v>588</v>
      </c>
    </row>
    <row r="1267" spans="1:4" x14ac:dyDescent="0.25">
      <c r="D1267" t="str">
        <f t="shared" si="19"/>
        <v/>
      </c>
    </row>
    <row r="1268" spans="1:4" x14ac:dyDescent="0.25">
      <c r="B1268" s="1">
        <v>1</v>
      </c>
      <c r="C1268" t="s">
        <v>165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A1270" t="s">
        <v>329</v>
      </c>
      <c r="D1270">
        <f t="shared" si="19"/>
        <v>19</v>
      </c>
    </row>
    <row r="1271" spans="1:4" x14ac:dyDescent="0.25">
      <c r="D1271" t="str">
        <f t="shared" si="19"/>
        <v/>
      </c>
    </row>
    <row r="1272" spans="1:4" x14ac:dyDescent="0.25">
      <c r="B1272" s="1">
        <v>0.41399999999999998</v>
      </c>
      <c r="C1272" t="s">
        <v>162</v>
      </c>
      <c r="D1272" t="str">
        <f t="shared" si="19"/>
        <v/>
      </c>
    </row>
    <row r="1273" spans="1:4" x14ac:dyDescent="0.25">
      <c r="B1273" s="1">
        <v>0.58499999999999996</v>
      </c>
      <c r="C1273" t="s">
        <v>165</v>
      </c>
      <c r="D1273" t="str">
        <f t="shared" si="19"/>
        <v/>
      </c>
    </row>
    <row r="1274" spans="1:4" x14ac:dyDescent="0.25">
      <c r="D1274" t="str">
        <f t="shared" si="19"/>
        <v/>
      </c>
    </row>
    <row r="1275" spans="1:4" x14ac:dyDescent="0.25">
      <c r="A1275" t="s">
        <v>330</v>
      </c>
      <c r="D1275">
        <f t="shared" si="19"/>
        <v>10</v>
      </c>
    </row>
    <row r="1276" spans="1:4" x14ac:dyDescent="0.25">
      <c r="D1276" t="str">
        <f t="shared" si="19"/>
        <v/>
      </c>
    </row>
    <row r="1277" spans="1:4" x14ac:dyDescent="0.25">
      <c r="B1277" s="1">
        <v>1</v>
      </c>
      <c r="C1277" t="s">
        <v>165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331</v>
      </c>
      <c r="D1279">
        <f t="shared" si="19"/>
        <v>614</v>
      </c>
    </row>
    <row r="1280" spans="1:4" x14ac:dyDescent="0.25">
      <c r="D1280" t="str">
        <f t="shared" si="19"/>
        <v/>
      </c>
    </row>
    <row r="1281" spans="1:4" x14ac:dyDescent="0.25">
      <c r="B1281" s="1">
        <v>2E-3</v>
      </c>
      <c r="C1281" t="s">
        <v>66</v>
      </c>
      <c r="D1281" t="str">
        <f t="shared" si="19"/>
        <v/>
      </c>
    </row>
    <row r="1282" spans="1:4" x14ac:dyDescent="0.25">
      <c r="B1282" s="1">
        <v>0.42599999999999999</v>
      </c>
      <c r="C1282" t="s">
        <v>165</v>
      </c>
      <c r="D1282" t="str">
        <f t="shared" ref="D1282:D1345" si="20">IFERROR(HLOOKUP($A1282,$E$2:$JS$3,2,FALSE),"")</f>
        <v/>
      </c>
    </row>
    <row r="1283" spans="1:4" x14ac:dyDescent="0.25">
      <c r="B1283" s="1">
        <v>0.57099999999999995</v>
      </c>
      <c r="C1283" t="s">
        <v>58</v>
      </c>
      <c r="D1283" t="str">
        <f t="shared" si="20"/>
        <v/>
      </c>
    </row>
    <row r="1284" spans="1:4" x14ac:dyDescent="0.25">
      <c r="D1284" t="str">
        <f t="shared" si="20"/>
        <v/>
      </c>
    </row>
    <row r="1285" spans="1:4" x14ac:dyDescent="0.25">
      <c r="A1285" t="s">
        <v>332</v>
      </c>
      <c r="D1285">
        <f t="shared" si="20"/>
        <v>10</v>
      </c>
    </row>
    <row r="1286" spans="1:4" x14ac:dyDescent="0.25">
      <c r="D1286" t="str">
        <f t="shared" si="20"/>
        <v/>
      </c>
    </row>
    <row r="1287" spans="1:4" x14ac:dyDescent="0.25">
      <c r="B1287" s="1">
        <v>0.53</v>
      </c>
      <c r="C1287" t="s">
        <v>165</v>
      </c>
      <c r="D1287" t="str">
        <f t="shared" si="20"/>
        <v/>
      </c>
    </row>
    <row r="1288" spans="1:4" x14ac:dyDescent="0.25">
      <c r="B1288" s="1">
        <v>0.46899999999999997</v>
      </c>
      <c r="C1288" t="s">
        <v>58</v>
      </c>
      <c r="D1288" t="str">
        <f t="shared" si="20"/>
        <v/>
      </c>
    </row>
    <row r="1289" spans="1:4" x14ac:dyDescent="0.25">
      <c r="D1289" t="str">
        <f t="shared" si="20"/>
        <v/>
      </c>
    </row>
    <row r="1290" spans="1:4" x14ac:dyDescent="0.25">
      <c r="A1290" t="s">
        <v>333</v>
      </c>
      <c r="D1290">
        <f t="shared" si="20"/>
        <v>1</v>
      </c>
    </row>
    <row r="1291" spans="1:4" x14ac:dyDescent="0.25">
      <c r="D1291" t="str">
        <f t="shared" si="20"/>
        <v/>
      </c>
    </row>
    <row r="1292" spans="1:4" x14ac:dyDescent="0.25">
      <c r="B1292" s="1">
        <v>1</v>
      </c>
      <c r="C1292" t="s">
        <v>334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A1294" t="s">
        <v>335</v>
      </c>
      <c r="D1294">
        <f t="shared" si="20"/>
        <v>14</v>
      </c>
    </row>
    <row r="1295" spans="1:4" x14ac:dyDescent="0.25">
      <c r="D1295" t="str">
        <f t="shared" si="20"/>
        <v/>
      </c>
    </row>
    <row r="1296" spans="1:4" x14ac:dyDescent="0.25">
      <c r="B1296" s="1">
        <v>1</v>
      </c>
      <c r="C1296" t="s">
        <v>25</v>
      </c>
      <c r="D1296" t="str">
        <f t="shared" si="20"/>
        <v/>
      </c>
    </row>
    <row r="1297" spans="1:4" x14ac:dyDescent="0.25">
      <c r="A1297" t="s">
        <v>6</v>
      </c>
      <c r="B1297" t="s">
        <v>336</v>
      </c>
      <c r="C1297" t="s">
        <v>337</v>
      </c>
      <c r="D1297" t="str">
        <f t="shared" si="20"/>
        <v/>
      </c>
    </row>
    <row r="1298" spans="1:4" x14ac:dyDescent="0.25">
      <c r="A1298" s="2" t="s">
        <v>338</v>
      </c>
      <c r="D1298">
        <f t="shared" si="20"/>
        <v>1</v>
      </c>
    </row>
    <row r="1299" spans="1:4" x14ac:dyDescent="0.25">
      <c r="D1299" t="str">
        <f t="shared" si="20"/>
        <v/>
      </c>
    </row>
    <row r="1300" spans="1:4" x14ac:dyDescent="0.25">
      <c r="B1300" s="1">
        <v>1</v>
      </c>
      <c r="C1300" t="s">
        <v>65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339</v>
      </c>
      <c r="D1302">
        <f t="shared" si="20"/>
        <v>10</v>
      </c>
    </row>
    <row r="1303" spans="1:4" x14ac:dyDescent="0.25">
      <c r="D1303" t="str">
        <f t="shared" si="20"/>
        <v/>
      </c>
    </row>
    <row r="1304" spans="1:4" x14ac:dyDescent="0.25">
      <c r="B1304" s="1">
        <v>1</v>
      </c>
      <c r="C1304" t="s">
        <v>65</v>
      </c>
      <c r="D1304" t="str">
        <f t="shared" si="20"/>
        <v/>
      </c>
    </row>
    <row r="1305" spans="1:4" x14ac:dyDescent="0.25">
      <c r="D1305" t="str">
        <f t="shared" si="20"/>
        <v/>
      </c>
    </row>
    <row r="1306" spans="1:4" x14ac:dyDescent="0.25">
      <c r="A1306" t="s">
        <v>340</v>
      </c>
      <c r="D1306">
        <f t="shared" si="20"/>
        <v>4</v>
      </c>
    </row>
    <row r="1307" spans="1:4" x14ac:dyDescent="0.25">
      <c r="D1307" t="str">
        <f t="shared" si="20"/>
        <v/>
      </c>
    </row>
    <row r="1308" spans="1:4" x14ac:dyDescent="0.25">
      <c r="B1308" s="1">
        <v>1</v>
      </c>
      <c r="C1308" t="s">
        <v>25</v>
      </c>
      <c r="D1308" t="str">
        <f t="shared" si="20"/>
        <v/>
      </c>
    </row>
    <row r="1309" spans="1:4" x14ac:dyDescent="0.25">
      <c r="D1309" t="str">
        <f t="shared" si="20"/>
        <v/>
      </c>
    </row>
    <row r="1310" spans="1:4" x14ac:dyDescent="0.25">
      <c r="A1310" t="s">
        <v>341</v>
      </c>
      <c r="D1310">
        <f t="shared" si="20"/>
        <v>1</v>
      </c>
    </row>
    <row r="1311" spans="1:4" x14ac:dyDescent="0.25">
      <c r="D1311" t="str">
        <f t="shared" si="20"/>
        <v/>
      </c>
    </row>
    <row r="1312" spans="1:4" x14ac:dyDescent="0.25">
      <c r="B1312" s="1">
        <v>1</v>
      </c>
      <c r="C1312" t="s">
        <v>65</v>
      </c>
      <c r="D1312" t="str">
        <f t="shared" si="20"/>
        <v/>
      </c>
    </row>
    <row r="1313" spans="1:4" x14ac:dyDescent="0.25">
      <c r="D1313" t="str">
        <f t="shared" si="20"/>
        <v/>
      </c>
    </row>
    <row r="1314" spans="1:4" x14ac:dyDescent="0.25">
      <c r="A1314" t="s">
        <v>342</v>
      </c>
      <c r="D1314">
        <f t="shared" si="20"/>
        <v>20</v>
      </c>
    </row>
    <row r="1315" spans="1:4" x14ac:dyDescent="0.25">
      <c r="D1315" t="str">
        <f t="shared" si="20"/>
        <v/>
      </c>
    </row>
    <row r="1316" spans="1:4" x14ac:dyDescent="0.25">
      <c r="B1316" s="1">
        <v>1</v>
      </c>
      <c r="C1316" t="s">
        <v>25</v>
      </c>
      <c r="D1316" t="str">
        <f t="shared" si="20"/>
        <v/>
      </c>
    </row>
    <row r="1317" spans="1:4" x14ac:dyDescent="0.25">
      <c r="D1317" t="str">
        <f t="shared" si="20"/>
        <v/>
      </c>
    </row>
    <row r="1318" spans="1:4" x14ac:dyDescent="0.25">
      <c r="A1318" t="s">
        <v>343</v>
      </c>
      <c r="D1318">
        <f t="shared" si="20"/>
        <v>158</v>
      </c>
    </row>
    <row r="1319" spans="1:4" x14ac:dyDescent="0.25">
      <c r="D1319" t="str">
        <f t="shared" si="20"/>
        <v/>
      </c>
    </row>
    <row r="1320" spans="1:4" x14ac:dyDescent="0.25">
      <c r="B1320" s="1">
        <v>1</v>
      </c>
      <c r="C1320" t="s">
        <v>25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344</v>
      </c>
      <c r="D1322">
        <f t="shared" si="20"/>
        <v>74</v>
      </c>
    </row>
    <row r="1323" spans="1:4" x14ac:dyDescent="0.25">
      <c r="D1323" t="str">
        <f t="shared" si="20"/>
        <v/>
      </c>
    </row>
    <row r="1324" spans="1:4" x14ac:dyDescent="0.25">
      <c r="B1324" s="1">
        <v>0.218</v>
      </c>
      <c r="C1324" t="s">
        <v>67</v>
      </c>
      <c r="D1324" t="str">
        <f t="shared" si="20"/>
        <v/>
      </c>
    </row>
    <row r="1325" spans="1:4" x14ac:dyDescent="0.25">
      <c r="B1325" s="1">
        <v>0.78100000000000003</v>
      </c>
      <c r="C1325" t="s">
        <v>58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345</v>
      </c>
      <c r="D1327">
        <f t="shared" si="20"/>
        <v>32</v>
      </c>
    </row>
    <row r="1328" spans="1:4" x14ac:dyDescent="0.25">
      <c r="D1328" t="str">
        <f t="shared" si="20"/>
        <v/>
      </c>
    </row>
    <row r="1329" spans="1:4" x14ac:dyDescent="0.25">
      <c r="B1329" s="1">
        <v>1</v>
      </c>
      <c r="C1329" t="s">
        <v>65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346</v>
      </c>
      <c r="D1331">
        <f t="shared" si="20"/>
        <v>722</v>
      </c>
    </row>
    <row r="1332" spans="1:4" x14ac:dyDescent="0.25">
      <c r="D1332" t="str">
        <f t="shared" si="20"/>
        <v/>
      </c>
    </row>
    <row r="1333" spans="1:4" x14ac:dyDescent="0.25">
      <c r="B1333" s="1">
        <v>2.9000000000000001E-2</v>
      </c>
      <c r="C1333" t="s">
        <v>162</v>
      </c>
      <c r="D1333" t="str">
        <f t="shared" si="20"/>
        <v/>
      </c>
    </row>
    <row r="1334" spans="1:4" x14ac:dyDescent="0.25">
      <c r="B1334" s="1">
        <v>1.9E-2</v>
      </c>
      <c r="C1334" t="s">
        <v>216</v>
      </c>
      <c r="D1334" t="str">
        <f t="shared" si="20"/>
        <v/>
      </c>
    </row>
    <row r="1335" spans="1:4" x14ac:dyDescent="0.25">
      <c r="B1335" s="1">
        <v>0.11</v>
      </c>
      <c r="C1335" t="s">
        <v>23</v>
      </c>
      <c r="D1335" t="str">
        <f t="shared" si="20"/>
        <v/>
      </c>
    </row>
    <row r="1336" spans="1:4" x14ac:dyDescent="0.25">
      <c r="B1336" s="1">
        <v>4.0000000000000001E-3</v>
      </c>
      <c r="C1336" t="s">
        <v>136</v>
      </c>
      <c r="D1336" t="str">
        <f t="shared" si="20"/>
        <v/>
      </c>
    </row>
    <row r="1337" spans="1:4" x14ac:dyDescent="0.25">
      <c r="B1337" s="1">
        <v>2.5999999999999999E-2</v>
      </c>
      <c r="C1337" t="s">
        <v>75</v>
      </c>
      <c r="D1337" t="str">
        <f t="shared" si="20"/>
        <v/>
      </c>
    </row>
    <row r="1338" spans="1:4" x14ac:dyDescent="0.25">
      <c r="B1338" s="1">
        <v>5.0000000000000001E-3</v>
      </c>
      <c r="C1338" t="s">
        <v>112</v>
      </c>
      <c r="D1338" t="str">
        <f t="shared" si="20"/>
        <v/>
      </c>
    </row>
    <row r="1339" spans="1:4" x14ac:dyDescent="0.25">
      <c r="B1339" s="1">
        <v>0.221</v>
      </c>
      <c r="C1339" t="s">
        <v>65</v>
      </c>
      <c r="D1339" t="str">
        <f t="shared" si="20"/>
        <v/>
      </c>
    </row>
    <row r="1340" spans="1:4" x14ac:dyDescent="0.25">
      <c r="B1340" s="1">
        <v>0.37</v>
      </c>
      <c r="C1340" t="s">
        <v>57</v>
      </c>
      <c r="D1340" t="str">
        <f t="shared" si="20"/>
        <v/>
      </c>
    </row>
    <row r="1341" spans="1:4" x14ac:dyDescent="0.25">
      <c r="B1341" s="1">
        <v>2.9000000000000001E-2</v>
      </c>
      <c r="C1341" t="s">
        <v>67</v>
      </c>
      <c r="D1341" t="str">
        <f t="shared" si="20"/>
        <v/>
      </c>
    </row>
    <row r="1342" spans="1:4" x14ac:dyDescent="0.25">
      <c r="B1342" s="1">
        <v>0.13300000000000001</v>
      </c>
      <c r="C1342" t="s">
        <v>58</v>
      </c>
      <c r="D1342" t="str">
        <f t="shared" si="20"/>
        <v/>
      </c>
    </row>
    <row r="1343" spans="1:4" x14ac:dyDescent="0.25">
      <c r="B1343" s="1">
        <v>4.5999999999999999E-2</v>
      </c>
      <c r="C1343" t="s">
        <v>49</v>
      </c>
      <c r="D1343" t="str">
        <f t="shared" si="20"/>
        <v/>
      </c>
    </row>
    <row r="1344" spans="1:4" x14ac:dyDescent="0.25">
      <c r="B1344" s="1">
        <v>1E-3</v>
      </c>
      <c r="C1344" t="s">
        <v>59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347</v>
      </c>
      <c r="D1346">
        <f t="shared" ref="D1346:D1409" si="21">IFERROR(HLOOKUP($A1346,$E$2:$JS$3,2,FALSE),"")</f>
        <v>2</v>
      </c>
    </row>
    <row r="1347" spans="1:4" x14ac:dyDescent="0.25">
      <c r="D1347" t="str">
        <f t="shared" si="21"/>
        <v/>
      </c>
    </row>
    <row r="1348" spans="1:4" x14ac:dyDescent="0.25">
      <c r="B1348" s="1">
        <v>1</v>
      </c>
      <c r="C1348" t="s">
        <v>65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348</v>
      </c>
      <c r="D1350">
        <f t="shared" si="21"/>
        <v>692</v>
      </c>
    </row>
    <row r="1351" spans="1:4" x14ac:dyDescent="0.25">
      <c r="D1351" t="str">
        <f t="shared" si="21"/>
        <v/>
      </c>
    </row>
    <row r="1352" spans="1:4" x14ac:dyDescent="0.25">
      <c r="B1352" s="1">
        <v>1</v>
      </c>
      <c r="C1352" t="s">
        <v>17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349</v>
      </c>
      <c r="D1354">
        <f t="shared" si="21"/>
        <v>3</v>
      </c>
    </row>
    <row r="1355" spans="1:4" x14ac:dyDescent="0.25">
      <c r="D1355" t="str">
        <f t="shared" si="21"/>
        <v/>
      </c>
    </row>
    <row r="1356" spans="1:4" x14ac:dyDescent="0.25">
      <c r="B1356" s="1">
        <v>1</v>
      </c>
      <c r="C1356" t="s">
        <v>65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350</v>
      </c>
      <c r="D1358">
        <f t="shared" si="21"/>
        <v>733</v>
      </c>
    </row>
    <row r="1359" spans="1:4" x14ac:dyDescent="0.25">
      <c r="D1359" t="str">
        <f t="shared" si="21"/>
        <v/>
      </c>
    </row>
    <row r="1360" spans="1:4" x14ac:dyDescent="0.25">
      <c r="B1360" s="1">
        <v>0.03</v>
      </c>
      <c r="C1360" t="s">
        <v>162</v>
      </c>
      <c r="D1360" t="str">
        <f t="shared" si="21"/>
        <v/>
      </c>
    </row>
    <row r="1361" spans="1:4" x14ac:dyDescent="0.25">
      <c r="B1361" s="1">
        <v>0.02</v>
      </c>
      <c r="C1361" t="s">
        <v>216</v>
      </c>
      <c r="D1361" t="str">
        <f t="shared" si="21"/>
        <v/>
      </c>
    </row>
    <row r="1362" spans="1:4" x14ac:dyDescent="0.25">
      <c r="B1362" s="1">
        <v>0.18099999999999999</v>
      </c>
      <c r="C1362" t="s">
        <v>23</v>
      </c>
      <c r="D1362" t="str">
        <f t="shared" si="21"/>
        <v/>
      </c>
    </row>
    <row r="1363" spans="1:4" x14ac:dyDescent="0.25">
      <c r="B1363" s="1">
        <v>4.0000000000000001E-3</v>
      </c>
      <c r="C1363" t="s">
        <v>136</v>
      </c>
      <c r="D1363" t="str">
        <f t="shared" si="21"/>
        <v/>
      </c>
    </row>
    <row r="1364" spans="1:4" x14ac:dyDescent="0.25">
      <c r="B1364" s="1">
        <v>3.1E-2</v>
      </c>
      <c r="C1364" t="s">
        <v>75</v>
      </c>
      <c r="D1364" t="str">
        <f t="shared" si="21"/>
        <v/>
      </c>
    </row>
    <row r="1365" spans="1:4" x14ac:dyDescent="0.25">
      <c r="B1365" s="1">
        <v>5.0000000000000001E-3</v>
      </c>
      <c r="C1365" t="s">
        <v>112</v>
      </c>
      <c r="D1365" t="str">
        <f t="shared" si="21"/>
        <v/>
      </c>
    </row>
    <row r="1366" spans="1:4" x14ac:dyDescent="0.25">
      <c r="B1366" s="1">
        <v>0.129</v>
      </c>
      <c r="C1366" t="s">
        <v>65</v>
      </c>
      <c r="D1366" t="str">
        <f t="shared" si="21"/>
        <v/>
      </c>
    </row>
    <row r="1367" spans="1:4" x14ac:dyDescent="0.25">
      <c r="B1367" s="1">
        <v>0.4</v>
      </c>
      <c r="C1367" t="s">
        <v>57</v>
      </c>
      <c r="D1367" t="str">
        <f t="shared" si="21"/>
        <v/>
      </c>
    </row>
    <row r="1368" spans="1:4" x14ac:dyDescent="0.25">
      <c r="B1368" s="1">
        <v>0.03</v>
      </c>
      <c r="C1368" t="s">
        <v>67</v>
      </c>
      <c r="D1368" t="str">
        <f t="shared" si="21"/>
        <v/>
      </c>
    </row>
    <row r="1369" spans="1:4" x14ac:dyDescent="0.25">
      <c r="B1369" s="1">
        <v>0.104</v>
      </c>
      <c r="C1369" t="s">
        <v>58</v>
      </c>
      <c r="D1369" t="str">
        <f t="shared" si="21"/>
        <v/>
      </c>
    </row>
    <row r="1370" spans="1:4" x14ac:dyDescent="0.25">
      <c r="B1370" s="1">
        <v>0.06</v>
      </c>
      <c r="C1370" t="s">
        <v>49</v>
      </c>
      <c r="D1370" t="str">
        <f t="shared" si="21"/>
        <v/>
      </c>
    </row>
    <row r="1371" spans="1:4" x14ac:dyDescent="0.25">
      <c r="B1371" s="1">
        <v>1E-3</v>
      </c>
      <c r="C1371" t="s">
        <v>59</v>
      </c>
      <c r="D1371" t="str">
        <f t="shared" si="21"/>
        <v/>
      </c>
    </row>
    <row r="1372" spans="1:4" x14ac:dyDescent="0.25">
      <c r="D1372" t="str">
        <f t="shared" si="21"/>
        <v/>
      </c>
    </row>
    <row r="1373" spans="1:4" x14ac:dyDescent="0.25">
      <c r="A1373" t="s">
        <v>351</v>
      </c>
      <c r="D1373">
        <f t="shared" si="21"/>
        <v>303</v>
      </c>
    </row>
    <row r="1374" spans="1:4" x14ac:dyDescent="0.25">
      <c r="D1374" t="str">
        <f t="shared" si="21"/>
        <v/>
      </c>
    </row>
    <row r="1375" spans="1:4" x14ac:dyDescent="0.25">
      <c r="B1375" s="1">
        <v>1</v>
      </c>
      <c r="C1375" t="s">
        <v>65</v>
      </c>
      <c r="D1375" t="str">
        <f t="shared" si="21"/>
        <v/>
      </c>
    </row>
    <row r="1376" spans="1:4" x14ac:dyDescent="0.25">
      <c r="D1376" t="str">
        <f t="shared" si="21"/>
        <v/>
      </c>
    </row>
    <row r="1377" spans="1:4" x14ac:dyDescent="0.25">
      <c r="A1377" t="s">
        <v>352</v>
      </c>
      <c r="D1377">
        <f t="shared" si="21"/>
        <v>1747</v>
      </c>
    </row>
    <row r="1378" spans="1:4" x14ac:dyDescent="0.25">
      <c r="D1378" t="str">
        <f t="shared" si="21"/>
        <v/>
      </c>
    </row>
    <row r="1379" spans="1:4" x14ac:dyDescent="0.25">
      <c r="B1379" s="1">
        <v>0.999</v>
      </c>
      <c r="C1379" t="s">
        <v>65</v>
      </c>
      <c r="D1379" t="str">
        <f t="shared" si="21"/>
        <v/>
      </c>
    </row>
    <row r="1380" spans="1:4" x14ac:dyDescent="0.25">
      <c r="B1380" s="1">
        <v>0</v>
      </c>
      <c r="C1380" t="s">
        <v>26</v>
      </c>
      <c r="D1380" t="str">
        <f t="shared" si="21"/>
        <v/>
      </c>
    </row>
    <row r="1381" spans="1:4" x14ac:dyDescent="0.25">
      <c r="D1381" t="str">
        <f t="shared" si="21"/>
        <v/>
      </c>
    </row>
    <row r="1382" spans="1:4" x14ac:dyDescent="0.25">
      <c r="A1382" t="s">
        <v>353</v>
      </c>
      <c r="D1382">
        <f t="shared" si="21"/>
        <v>4</v>
      </c>
    </row>
    <row r="1383" spans="1:4" x14ac:dyDescent="0.25">
      <c r="D1383" t="str">
        <f t="shared" si="21"/>
        <v/>
      </c>
    </row>
    <row r="1384" spans="1:4" x14ac:dyDescent="0.25">
      <c r="B1384" s="1">
        <v>1</v>
      </c>
      <c r="C1384" t="s">
        <v>65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354</v>
      </c>
      <c r="D1386">
        <f t="shared" si="21"/>
        <v>30</v>
      </c>
    </row>
    <row r="1387" spans="1:4" x14ac:dyDescent="0.25">
      <c r="D1387" t="str">
        <f t="shared" si="21"/>
        <v/>
      </c>
    </row>
    <row r="1388" spans="1:4" x14ac:dyDescent="0.25">
      <c r="B1388" s="1">
        <v>1</v>
      </c>
      <c r="C1388" t="s">
        <v>147</v>
      </c>
      <c r="D1388" t="str">
        <f t="shared" si="21"/>
        <v/>
      </c>
    </row>
    <row r="1389" spans="1:4" x14ac:dyDescent="0.25">
      <c r="D1389" t="str">
        <f t="shared" si="21"/>
        <v/>
      </c>
    </row>
    <row r="1390" spans="1:4" x14ac:dyDescent="0.25">
      <c r="A1390" t="s">
        <v>355</v>
      </c>
      <c r="D1390">
        <f t="shared" si="21"/>
        <v>144</v>
      </c>
    </row>
    <row r="1391" spans="1:4" x14ac:dyDescent="0.25">
      <c r="D1391" t="str">
        <f t="shared" si="21"/>
        <v/>
      </c>
    </row>
    <row r="1392" spans="1:4" x14ac:dyDescent="0.25">
      <c r="B1392" s="1">
        <v>1</v>
      </c>
      <c r="C1392" t="s">
        <v>65</v>
      </c>
      <c r="D1392" t="str">
        <f t="shared" si="21"/>
        <v/>
      </c>
    </row>
    <row r="1393" spans="1:4" x14ac:dyDescent="0.25">
      <c r="D1393" t="str">
        <f t="shared" si="21"/>
        <v/>
      </c>
    </row>
    <row r="1394" spans="1:4" x14ac:dyDescent="0.25">
      <c r="A1394" t="s">
        <v>356</v>
      </c>
      <c r="D1394">
        <f t="shared" si="21"/>
        <v>2</v>
      </c>
    </row>
    <row r="1395" spans="1:4" x14ac:dyDescent="0.25">
      <c r="D1395" t="str">
        <f t="shared" si="21"/>
        <v/>
      </c>
    </row>
    <row r="1396" spans="1:4" x14ac:dyDescent="0.25">
      <c r="B1396" s="1">
        <v>1</v>
      </c>
      <c r="C1396" t="s">
        <v>59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t="s">
        <v>357</v>
      </c>
      <c r="D1398">
        <f t="shared" si="21"/>
        <v>735</v>
      </c>
    </row>
    <row r="1399" spans="1:4" x14ac:dyDescent="0.25">
      <c r="D1399" t="str">
        <f t="shared" si="21"/>
        <v/>
      </c>
    </row>
    <row r="1400" spans="1:4" x14ac:dyDescent="0.25">
      <c r="B1400" s="1">
        <v>1</v>
      </c>
      <c r="C1400" t="s">
        <v>65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358</v>
      </c>
      <c r="D1402">
        <f t="shared" si="21"/>
        <v>10</v>
      </c>
    </row>
    <row r="1403" spans="1:4" x14ac:dyDescent="0.25">
      <c r="D1403" t="str">
        <f t="shared" si="21"/>
        <v/>
      </c>
    </row>
    <row r="1404" spans="1:4" x14ac:dyDescent="0.25">
      <c r="B1404" s="1">
        <v>1</v>
      </c>
      <c r="C1404" t="s">
        <v>25</v>
      </c>
      <c r="D1404" t="str">
        <f t="shared" si="21"/>
        <v/>
      </c>
    </row>
    <row r="1405" spans="1:4" x14ac:dyDescent="0.25">
      <c r="D1405" t="str">
        <f t="shared" si="21"/>
        <v/>
      </c>
    </row>
    <row r="1406" spans="1:4" x14ac:dyDescent="0.25">
      <c r="A1406" t="s">
        <v>359</v>
      </c>
      <c r="D1406">
        <f t="shared" si="21"/>
        <v>1</v>
      </c>
    </row>
    <row r="1407" spans="1:4" x14ac:dyDescent="0.25">
      <c r="D1407" t="str">
        <f t="shared" si="21"/>
        <v/>
      </c>
    </row>
    <row r="1408" spans="1:4" x14ac:dyDescent="0.25">
      <c r="B1408" s="1">
        <v>1</v>
      </c>
      <c r="C1408" t="s">
        <v>65</v>
      </c>
      <c r="D1408" t="str">
        <f t="shared" si="21"/>
        <v/>
      </c>
    </row>
    <row r="1409" spans="1:4" x14ac:dyDescent="0.25">
      <c r="D1409" t="str">
        <f t="shared" si="21"/>
        <v/>
      </c>
    </row>
    <row r="1410" spans="1:4" x14ac:dyDescent="0.25">
      <c r="A1410" t="s">
        <v>360</v>
      </c>
      <c r="D1410">
        <f t="shared" ref="D1410:D1473" si="22">IFERROR(HLOOKUP($A1410,$E$2:$JS$3,2,FALSE),"")</f>
        <v>3</v>
      </c>
    </row>
    <row r="1411" spans="1:4" x14ac:dyDescent="0.25">
      <c r="D1411" t="str">
        <f t="shared" si="22"/>
        <v/>
      </c>
    </row>
    <row r="1412" spans="1:4" x14ac:dyDescent="0.25">
      <c r="B1412" s="1">
        <v>1</v>
      </c>
      <c r="C1412" t="s">
        <v>17</v>
      </c>
      <c r="D1412" t="str">
        <f t="shared" si="22"/>
        <v/>
      </c>
    </row>
    <row r="1413" spans="1:4" x14ac:dyDescent="0.25">
      <c r="D1413" t="str">
        <f t="shared" si="22"/>
        <v/>
      </c>
    </row>
    <row r="1414" spans="1:4" x14ac:dyDescent="0.25">
      <c r="A1414" t="s">
        <v>361</v>
      </c>
      <c r="D1414">
        <f t="shared" si="22"/>
        <v>108</v>
      </c>
    </row>
    <row r="1415" spans="1:4" x14ac:dyDescent="0.25">
      <c r="D1415" t="str">
        <f t="shared" si="22"/>
        <v/>
      </c>
    </row>
    <row r="1416" spans="1:4" x14ac:dyDescent="0.25">
      <c r="B1416" s="1">
        <v>1</v>
      </c>
      <c r="C1416" t="s">
        <v>17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A1418" t="s">
        <v>362</v>
      </c>
      <c r="D1418">
        <f t="shared" si="22"/>
        <v>6</v>
      </c>
    </row>
    <row r="1419" spans="1:4" x14ac:dyDescent="0.25">
      <c r="D1419" t="str">
        <f t="shared" si="22"/>
        <v/>
      </c>
    </row>
    <row r="1420" spans="1:4" x14ac:dyDescent="0.25">
      <c r="B1420" s="1">
        <v>1</v>
      </c>
      <c r="C1420" t="s">
        <v>65</v>
      </c>
      <c r="D1420" t="str">
        <f t="shared" si="22"/>
        <v/>
      </c>
    </row>
    <row r="1421" spans="1:4" x14ac:dyDescent="0.25">
      <c r="D1421" t="str">
        <f t="shared" si="22"/>
        <v/>
      </c>
    </row>
    <row r="1422" spans="1:4" x14ac:dyDescent="0.25">
      <c r="A1422" t="s">
        <v>363</v>
      </c>
      <c r="D1422">
        <f t="shared" si="22"/>
        <v>3</v>
      </c>
    </row>
    <row r="1423" spans="1:4" x14ac:dyDescent="0.25">
      <c r="D1423" t="str">
        <f t="shared" si="22"/>
        <v/>
      </c>
    </row>
    <row r="1424" spans="1:4" x14ac:dyDescent="0.25">
      <c r="B1424" s="1">
        <v>1</v>
      </c>
      <c r="C1424" t="s">
        <v>65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A1426" t="s">
        <v>364</v>
      </c>
      <c r="D1426">
        <f t="shared" si="22"/>
        <v>5</v>
      </c>
    </row>
    <row r="1427" spans="1:4" x14ac:dyDescent="0.25">
      <c r="D1427" t="str">
        <f t="shared" si="22"/>
        <v/>
      </c>
    </row>
    <row r="1428" spans="1:4" x14ac:dyDescent="0.25">
      <c r="B1428" s="1">
        <v>1</v>
      </c>
      <c r="C1428" t="s">
        <v>17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A1430" t="s">
        <v>365</v>
      </c>
      <c r="D1430">
        <f t="shared" si="22"/>
        <v>30</v>
      </c>
    </row>
    <row r="1431" spans="1:4" x14ac:dyDescent="0.25">
      <c r="D1431" t="str">
        <f t="shared" si="22"/>
        <v/>
      </c>
    </row>
    <row r="1432" spans="1:4" x14ac:dyDescent="0.25">
      <c r="B1432" s="1">
        <v>1</v>
      </c>
      <c r="C1432" t="s">
        <v>17</v>
      </c>
      <c r="D1432" t="str">
        <f t="shared" si="22"/>
        <v/>
      </c>
    </row>
    <row r="1433" spans="1:4" x14ac:dyDescent="0.25">
      <c r="D1433" t="str">
        <f t="shared" si="22"/>
        <v/>
      </c>
    </row>
    <row r="1434" spans="1:4" x14ac:dyDescent="0.25">
      <c r="A1434" t="s">
        <v>366</v>
      </c>
      <c r="D1434">
        <f t="shared" si="22"/>
        <v>18</v>
      </c>
    </row>
    <row r="1435" spans="1:4" x14ac:dyDescent="0.25">
      <c r="D1435" t="str">
        <f t="shared" si="22"/>
        <v/>
      </c>
    </row>
    <row r="1436" spans="1:4" x14ac:dyDescent="0.25">
      <c r="B1436" s="1">
        <v>1</v>
      </c>
      <c r="C1436" t="s">
        <v>65</v>
      </c>
      <c r="D1436" t="str">
        <f t="shared" si="22"/>
        <v/>
      </c>
    </row>
    <row r="1437" spans="1:4" x14ac:dyDescent="0.25">
      <c r="D1437" t="str">
        <f t="shared" si="22"/>
        <v/>
      </c>
    </row>
    <row r="1438" spans="1:4" x14ac:dyDescent="0.25">
      <c r="A1438" t="s">
        <v>367</v>
      </c>
      <c r="D1438">
        <f t="shared" si="22"/>
        <v>8</v>
      </c>
    </row>
    <row r="1439" spans="1:4" x14ac:dyDescent="0.25">
      <c r="D1439" t="str">
        <f t="shared" si="22"/>
        <v/>
      </c>
    </row>
    <row r="1440" spans="1:4" x14ac:dyDescent="0.25">
      <c r="B1440" s="1">
        <v>1</v>
      </c>
      <c r="C1440" t="s">
        <v>65</v>
      </c>
      <c r="D1440" t="str">
        <f t="shared" si="22"/>
        <v/>
      </c>
    </row>
    <row r="1441" spans="1:4" x14ac:dyDescent="0.25">
      <c r="D1441" t="str">
        <f t="shared" si="22"/>
        <v/>
      </c>
    </row>
    <row r="1442" spans="1:4" x14ac:dyDescent="0.25">
      <c r="A1442" t="s">
        <v>368</v>
      </c>
      <c r="D1442">
        <f t="shared" si="22"/>
        <v>22</v>
      </c>
    </row>
    <row r="1443" spans="1:4" x14ac:dyDescent="0.25">
      <c r="D1443" t="str">
        <f t="shared" si="22"/>
        <v/>
      </c>
    </row>
    <row r="1444" spans="1:4" x14ac:dyDescent="0.25">
      <c r="B1444" s="1">
        <v>1</v>
      </c>
      <c r="C1444" t="s">
        <v>65</v>
      </c>
      <c r="D1444" t="str">
        <f t="shared" si="22"/>
        <v/>
      </c>
    </row>
    <row r="1445" spans="1:4" x14ac:dyDescent="0.25">
      <c r="D1445" t="str">
        <f t="shared" si="22"/>
        <v/>
      </c>
    </row>
    <row r="1446" spans="1:4" x14ac:dyDescent="0.25">
      <c r="A1446" t="s">
        <v>369</v>
      </c>
      <c r="D1446">
        <f t="shared" si="22"/>
        <v>306</v>
      </c>
    </row>
    <row r="1447" spans="1:4" x14ac:dyDescent="0.25">
      <c r="D1447" t="str">
        <f t="shared" si="22"/>
        <v/>
      </c>
    </row>
    <row r="1448" spans="1:4" x14ac:dyDescent="0.25">
      <c r="B1448" s="1">
        <v>0.996</v>
      </c>
      <c r="C1448" t="s">
        <v>65</v>
      </c>
      <c r="D1448" t="str">
        <f t="shared" si="22"/>
        <v/>
      </c>
    </row>
    <row r="1449" spans="1:4" x14ac:dyDescent="0.25">
      <c r="B1449" s="1">
        <v>3.0000000000000001E-3</v>
      </c>
      <c r="C1449" t="s">
        <v>26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370</v>
      </c>
      <c r="D1451">
        <f t="shared" si="22"/>
        <v>1</v>
      </c>
    </row>
    <row r="1452" spans="1:4" x14ac:dyDescent="0.25">
      <c r="D1452" t="str">
        <f t="shared" si="22"/>
        <v/>
      </c>
    </row>
    <row r="1453" spans="1:4" x14ac:dyDescent="0.25">
      <c r="B1453" s="1">
        <v>1</v>
      </c>
      <c r="C1453" t="s">
        <v>65</v>
      </c>
      <c r="D1453" t="str">
        <f t="shared" si="22"/>
        <v/>
      </c>
    </row>
    <row r="1454" spans="1:4" x14ac:dyDescent="0.25">
      <c r="D1454" t="str">
        <f t="shared" si="22"/>
        <v/>
      </c>
    </row>
    <row r="1455" spans="1:4" x14ac:dyDescent="0.25">
      <c r="A1455" t="s">
        <v>371</v>
      </c>
      <c r="D1455">
        <f t="shared" si="22"/>
        <v>10</v>
      </c>
    </row>
    <row r="1456" spans="1:4" x14ac:dyDescent="0.25">
      <c r="D1456" t="str">
        <f t="shared" si="22"/>
        <v/>
      </c>
    </row>
    <row r="1457" spans="1:4" x14ac:dyDescent="0.25">
      <c r="B1457" s="1">
        <v>1</v>
      </c>
      <c r="C1457" t="s">
        <v>124</v>
      </c>
      <c r="D1457" t="str">
        <f t="shared" si="22"/>
        <v/>
      </c>
    </row>
    <row r="1458" spans="1:4" x14ac:dyDescent="0.25">
      <c r="A1458" t="s">
        <v>6</v>
      </c>
      <c r="B1458" t="s">
        <v>372</v>
      </c>
      <c r="C1458" t="s">
        <v>373</v>
      </c>
      <c r="D1458" t="str">
        <f t="shared" si="22"/>
        <v/>
      </c>
    </row>
    <row r="1459" spans="1:4" x14ac:dyDescent="0.25">
      <c r="A1459" t="s">
        <v>374</v>
      </c>
      <c r="D1459">
        <f t="shared" si="22"/>
        <v>87</v>
      </c>
    </row>
    <row r="1460" spans="1:4" x14ac:dyDescent="0.25">
      <c r="D1460" t="str">
        <f t="shared" si="22"/>
        <v/>
      </c>
    </row>
    <row r="1461" spans="1:4" x14ac:dyDescent="0.25">
      <c r="B1461" s="1">
        <v>1</v>
      </c>
      <c r="C1461" t="s">
        <v>17</v>
      </c>
      <c r="D1461" t="str">
        <f t="shared" si="22"/>
        <v/>
      </c>
    </row>
    <row r="1462" spans="1:4" x14ac:dyDescent="0.25">
      <c r="A1462" t="s">
        <v>6</v>
      </c>
      <c r="B1462" t="s">
        <v>372</v>
      </c>
      <c r="C1462" t="s">
        <v>375</v>
      </c>
      <c r="D1462" t="str">
        <f t="shared" si="22"/>
        <v/>
      </c>
    </row>
    <row r="1463" spans="1:4" x14ac:dyDescent="0.25">
      <c r="A1463" t="s">
        <v>376</v>
      </c>
      <c r="D1463">
        <f t="shared" si="22"/>
        <v>1426</v>
      </c>
    </row>
    <row r="1464" spans="1:4" x14ac:dyDescent="0.25">
      <c r="D1464" t="str">
        <f t="shared" si="22"/>
        <v/>
      </c>
    </row>
    <row r="1465" spans="1:4" x14ac:dyDescent="0.25">
      <c r="B1465" s="1">
        <v>0.39300000000000002</v>
      </c>
      <c r="C1465" t="s">
        <v>38</v>
      </c>
      <c r="D1465" t="str">
        <f t="shared" si="22"/>
        <v/>
      </c>
    </row>
    <row r="1466" spans="1:4" x14ac:dyDescent="0.25">
      <c r="B1466" s="1">
        <v>4.0000000000000001E-3</v>
      </c>
      <c r="C1466" t="s">
        <v>26</v>
      </c>
      <c r="D1466" t="str">
        <f t="shared" si="22"/>
        <v/>
      </c>
    </row>
    <row r="1467" spans="1:4" x14ac:dyDescent="0.25">
      <c r="B1467" s="1">
        <v>0.59199999999999997</v>
      </c>
      <c r="C1467" t="s">
        <v>377</v>
      </c>
      <c r="D1467" t="str">
        <f t="shared" si="22"/>
        <v/>
      </c>
    </row>
    <row r="1468" spans="1:4" x14ac:dyDescent="0.25">
      <c r="B1468" s="1">
        <v>8.9999999999999993E-3</v>
      </c>
      <c r="C1468" t="s">
        <v>88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378</v>
      </c>
      <c r="D1470">
        <f t="shared" si="22"/>
        <v>3</v>
      </c>
    </row>
    <row r="1471" spans="1:4" x14ac:dyDescent="0.25">
      <c r="D1471" t="str">
        <f t="shared" si="22"/>
        <v/>
      </c>
    </row>
    <row r="1472" spans="1:4" x14ac:dyDescent="0.25">
      <c r="B1472" s="1">
        <v>1</v>
      </c>
      <c r="C1472" t="s">
        <v>147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379</v>
      </c>
      <c r="D1474">
        <f t="shared" ref="D1474:D1537" si="23">IFERROR(HLOOKUP($A1474,$E$2:$JS$3,2,FALSE),"")</f>
        <v>36</v>
      </c>
    </row>
    <row r="1475" spans="1:4" x14ac:dyDescent="0.25">
      <c r="D1475" t="str">
        <f t="shared" si="23"/>
        <v/>
      </c>
    </row>
    <row r="1476" spans="1:4" x14ac:dyDescent="0.25">
      <c r="B1476" s="1">
        <v>1</v>
      </c>
      <c r="C1476" t="s">
        <v>147</v>
      </c>
      <c r="D1476" t="str">
        <f t="shared" si="23"/>
        <v/>
      </c>
    </row>
    <row r="1477" spans="1:4" x14ac:dyDescent="0.25">
      <c r="D1477" t="str">
        <f t="shared" si="23"/>
        <v/>
      </c>
    </row>
    <row r="1478" spans="1:4" x14ac:dyDescent="0.25">
      <c r="A1478" t="s">
        <v>380</v>
      </c>
      <c r="D1478">
        <f t="shared" si="23"/>
        <v>25</v>
      </c>
    </row>
    <row r="1479" spans="1:4" x14ac:dyDescent="0.25">
      <c r="D1479" t="str">
        <f t="shared" si="23"/>
        <v/>
      </c>
    </row>
    <row r="1480" spans="1:4" x14ac:dyDescent="0.25">
      <c r="B1480" s="1">
        <v>1</v>
      </c>
      <c r="C1480" t="s">
        <v>147</v>
      </c>
      <c r="D1480" t="str">
        <f t="shared" si="23"/>
        <v/>
      </c>
    </row>
    <row r="1481" spans="1:4" x14ac:dyDescent="0.25">
      <c r="A1481" t="s">
        <v>6</v>
      </c>
      <c r="B1481" t="s">
        <v>381</v>
      </c>
      <c r="C1481" t="s">
        <v>382</v>
      </c>
      <c r="D1481" t="str">
        <f t="shared" si="23"/>
        <v/>
      </c>
    </row>
    <row r="1482" spans="1:4" x14ac:dyDescent="0.25">
      <c r="A1482" t="s">
        <v>383</v>
      </c>
      <c r="D1482">
        <f t="shared" si="23"/>
        <v>4</v>
      </c>
    </row>
    <row r="1483" spans="1:4" x14ac:dyDescent="0.25">
      <c r="D1483" t="str">
        <f t="shared" si="23"/>
        <v/>
      </c>
    </row>
    <row r="1484" spans="1:4" x14ac:dyDescent="0.25">
      <c r="B1484" s="1">
        <v>1</v>
      </c>
      <c r="C1484" t="s">
        <v>75</v>
      </c>
      <c r="D1484" t="str">
        <f t="shared" si="23"/>
        <v/>
      </c>
    </row>
    <row r="1485" spans="1:4" x14ac:dyDescent="0.25">
      <c r="D1485" t="str">
        <f t="shared" si="23"/>
        <v/>
      </c>
    </row>
    <row r="1486" spans="1:4" x14ac:dyDescent="0.25">
      <c r="A1486" t="s">
        <v>384</v>
      </c>
      <c r="D1486">
        <f t="shared" si="23"/>
        <v>28</v>
      </c>
    </row>
    <row r="1487" spans="1:4" x14ac:dyDescent="0.25">
      <c r="D1487" t="str">
        <f t="shared" si="23"/>
        <v/>
      </c>
    </row>
    <row r="1488" spans="1:4" x14ac:dyDescent="0.25">
      <c r="B1488" s="1">
        <v>1</v>
      </c>
      <c r="C1488" t="s">
        <v>86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385</v>
      </c>
      <c r="D1490">
        <f t="shared" si="23"/>
        <v>2</v>
      </c>
    </row>
    <row r="1491" spans="1:4" x14ac:dyDescent="0.25">
      <c r="D1491" t="str">
        <f t="shared" si="23"/>
        <v/>
      </c>
    </row>
    <row r="1492" spans="1:4" x14ac:dyDescent="0.25">
      <c r="B1492" s="1">
        <v>1</v>
      </c>
      <c r="C1492" t="s">
        <v>38</v>
      </c>
      <c r="D1492" t="str">
        <f t="shared" si="23"/>
        <v/>
      </c>
    </row>
    <row r="1493" spans="1:4" x14ac:dyDescent="0.25">
      <c r="A1493" t="s">
        <v>6</v>
      </c>
      <c r="B1493" t="s">
        <v>386</v>
      </c>
      <c r="C1493" t="s">
        <v>387</v>
      </c>
      <c r="D1493" t="str">
        <f t="shared" si="23"/>
        <v/>
      </c>
    </row>
    <row r="1494" spans="1:4" x14ac:dyDescent="0.25">
      <c r="A1494" t="s">
        <v>388</v>
      </c>
      <c r="D1494">
        <f t="shared" si="23"/>
        <v>11</v>
      </c>
    </row>
    <row r="1495" spans="1:4" x14ac:dyDescent="0.25">
      <c r="D1495" t="str">
        <f t="shared" si="23"/>
        <v/>
      </c>
    </row>
    <row r="1496" spans="1:4" x14ac:dyDescent="0.25">
      <c r="B1496" s="1">
        <v>1</v>
      </c>
      <c r="C1496" t="s">
        <v>23</v>
      </c>
      <c r="D1496" t="str">
        <f t="shared" si="23"/>
        <v/>
      </c>
    </row>
    <row r="1497" spans="1:4" x14ac:dyDescent="0.25">
      <c r="A1497" t="s">
        <v>6</v>
      </c>
      <c r="B1497" t="s">
        <v>389</v>
      </c>
      <c r="C1497" t="s">
        <v>390</v>
      </c>
      <c r="D1497" t="str">
        <f t="shared" si="23"/>
        <v/>
      </c>
    </row>
    <row r="1498" spans="1:4" x14ac:dyDescent="0.25">
      <c r="A1498" t="s">
        <v>391</v>
      </c>
      <c r="D1498">
        <f t="shared" si="23"/>
        <v>44</v>
      </c>
    </row>
    <row r="1499" spans="1:4" x14ac:dyDescent="0.25">
      <c r="D1499" t="str">
        <f t="shared" si="23"/>
        <v/>
      </c>
    </row>
    <row r="1500" spans="1:4" x14ac:dyDescent="0.25">
      <c r="B1500" s="1">
        <v>1</v>
      </c>
      <c r="C1500" t="s">
        <v>49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392</v>
      </c>
      <c r="D1502">
        <f t="shared" si="23"/>
        <v>10</v>
      </c>
    </row>
    <row r="1503" spans="1:4" x14ac:dyDescent="0.25">
      <c r="D1503" t="str">
        <f t="shared" si="23"/>
        <v/>
      </c>
    </row>
    <row r="1504" spans="1:4" x14ac:dyDescent="0.25">
      <c r="B1504" s="1">
        <v>1</v>
      </c>
      <c r="C1504" t="s">
        <v>19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393</v>
      </c>
      <c r="D1506">
        <f t="shared" si="23"/>
        <v>254</v>
      </c>
    </row>
    <row r="1507" spans="1:4" x14ac:dyDescent="0.25">
      <c r="D1507" t="str">
        <f t="shared" si="23"/>
        <v/>
      </c>
    </row>
    <row r="1508" spans="1:4" x14ac:dyDescent="0.25">
      <c r="B1508" s="1">
        <v>0.33900000000000002</v>
      </c>
      <c r="C1508" t="s">
        <v>10</v>
      </c>
      <c r="D1508" t="str">
        <f t="shared" si="23"/>
        <v/>
      </c>
    </row>
    <row r="1509" spans="1:4" x14ac:dyDescent="0.25">
      <c r="B1509" s="1">
        <v>5.0000000000000001E-3</v>
      </c>
      <c r="C1509" t="s">
        <v>23</v>
      </c>
      <c r="D1509" t="str">
        <f t="shared" si="23"/>
        <v/>
      </c>
    </row>
    <row r="1510" spans="1:4" x14ac:dyDescent="0.25">
      <c r="B1510" s="1">
        <v>0.34699999999999998</v>
      </c>
      <c r="C1510" t="s">
        <v>58</v>
      </c>
      <c r="D1510" t="str">
        <f t="shared" si="23"/>
        <v/>
      </c>
    </row>
    <row r="1511" spans="1:4" x14ac:dyDescent="0.25">
      <c r="B1511" s="1">
        <v>0.30599999999999999</v>
      </c>
      <c r="C1511" t="s">
        <v>49</v>
      </c>
      <c r="D1511" t="str">
        <f t="shared" si="23"/>
        <v/>
      </c>
    </row>
    <row r="1512" spans="1:4" x14ac:dyDescent="0.25">
      <c r="D1512" t="str">
        <f t="shared" si="23"/>
        <v/>
      </c>
    </row>
    <row r="1513" spans="1:4" x14ac:dyDescent="0.25">
      <c r="A1513" t="s">
        <v>394</v>
      </c>
      <c r="D1513">
        <f t="shared" si="23"/>
        <v>4</v>
      </c>
    </row>
    <row r="1514" spans="1:4" x14ac:dyDescent="0.25">
      <c r="D1514" t="str">
        <f t="shared" si="23"/>
        <v/>
      </c>
    </row>
    <row r="1515" spans="1:4" x14ac:dyDescent="0.25">
      <c r="B1515" s="1">
        <v>0.60099999999999998</v>
      </c>
      <c r="C1515" t="s">
        <v>147</v>
      </c>
      <c r="D1515" t="str">
        <f t="shared" si="23"/>
        <v/>
      </c>
    </row>
    <row r="1516" spans="1:4" x14ac:dyDescent="0.25">
      <c r="B1516" s="1">
        <v>0.39800000000000002</v>
      </c>
      <c r="C1516" t="s">
        <v>123</v>
      </c>
      <c r="D1516" t="str">
        <f t="shared" si="23"/>
        <v/>
      </c>
    </row>
    <row r="1517" spans="1:4" x14ac:dyDescent="0.25">
      <c r="D1517" t="str">
        <f t="shared" si="23"/>
        <v/>
      </c>
    </row>
    <row r="1518" spans="1:4" x14ac:dyDescent="0.25">
      <c r="A1518" t="s">
        <v>395</v>
      </c>
      <c r="D1518">
        <f t="shared" si="23"/>
        <v>3505</v>
      </c>
    </row>
    <row r="1519" spans="1:4" x14ac:dyDescent="0.25">
      <c r="D1519" t="str">
        <f t="shared" si="23"/>
        <v/>
      </c>
    </row>
    <row r="1520" spans="1:4" x14ac:dyDescent="0.25">
      <c r="B1520" s="1">
        <v>5.0000000000000001E-3</v>
      </c>
      <c r="C1520" t="s">
        <v>147</v>
      </c>
      <c r="D1520" t="str">
        <f t="shared" si="23"/>
        <v/>
      </c>
    </row>
    <row r="1521" spans="2:4" x14ac:dyDescent="0.25">
      <c r="B1521" s="1">
        <v>0</v>
      </c>
      <c r="C1521" t="s">
        <v>12</v>
      </c>
      <c r="D1521" t="str">
        <f t="shared" si="23"/>
        <v/>
      </c>
    </row>
    <row r="1522" spans="2:4" x14ac:dyDescent="0.25">
      <c r="B1522" s="1">
        <v>4.2999999999999997E-2</v>
      </c>
      <c r="C1522" t="s">
        <v>104</v>
      </c>
      <c r="D1522" t="str">
        <f t="shared" si="23"/>
        <v/>
      </c>
    </row>
    <row r="1523" spans="2:4" x14ac:dyDescent="0.25">
      <c r="B1523" s="1">
        <v>1.6E-2</v>
      </c>
      <c r="C1523" t="s">
        <v>148</v>
      </c>
      <c r="D1523" t="str">
        <f t="shared" si="23"/>
        <v/>
      </c>
    </row>
    <row r="1524" spans="2:4" x14ac:dyDescent="0.25">
      <c r="B1524" s="1">
        <v>3.2000000000000001E-2</v>
      </c>
      <c r="C1524" t="s">
        <v>149</v>
      </c>
      <c r="D1524" t="str">
        <f t="shared" si="23"/>
        <v/>
      </c>
    </row>
    <row r="1525" spans="2:4" x14ac:dyDescent="0.25">
      <c r="B1525" s="1">
        <v>0.121</v>
      </c>
      <c r="C1525" t="s">
        <v>150</v>
      </c>
      <c r="D1525" t="str">
        <f t="shared" si="23"/>
        <v/>
      </c>
    </row>
    <row r="1526" spans="2:4" x14ac:dyDescent="0.25">
      <c r="B1526" s="1">
        <v>1.7999999999999999E-2</v>
      </c>
      <c r="C1526" t="s">
        <v>123</v>
      </c>
      <c r="D1526" t="str">
        <f t="shared" si="23"/>
        <v/>
      </c>
    </row>
    <row r="1527" spans="2:4" x14ac:dyDescent="0.25">
      <c r="B1527" s="1">
        <v>2E-3</v>
      </c>
      <c r="C1527" t="s">
        <v>151</v>
      </c>
      <c r="D1527" t="str">
        <f t="shared" si="23"/>
        <v/>
      </c>
    </row>
    <row r="1528" spans="2:4" x14ac:dyDescent="0.25">
      <c r="B1528" s="1">
        <v>0.28799999999999998</v>
      </c>
      <c r="C1528" t="s">
        <v>124</v>
      </c>
      <c r="D1528" t="str">
        <f t="shared" si="23"/>
        <v/>
      </c>
    </row>
    <row r="1529" spans="2:4" x14ac:dyDescent="0.25">
      <c r="B1529" s="1">
        <v>0.28199999999999997</v>
      </c>
      <c r="C1529" t="s">
        <v>120</v>
      </c>
      <c r="D1529" t="str">
        <f t="shared" si="23"/>
        <v/>
      </c>
    </row>
    <row r="1530" spans="2:4" x14ac:dyDescent="0.25">
      <c r="B1530" s="1">
        <v>8.9999999999999993E-3</v>
      </c>
      <c r="C1530" t="s">
        <v>152</v>
      </c>
      <c r="D1530" t="str">
        <f t="shared" si="23"/>
        <v/>
      </c>
    </row>
    <row r="1531" spans="2:4" x14ac:dyDescent="0.25">
      <c r="B1531" s="1">
        <v>0.06</v>
      </c>
      <c r="C1531" t="s">
        <v>153</v>
      </c>
      <c r="D1531" t="str">
        <f t="shared" si="23"/>
        <v/>
      </c>
    </row>
    <row r="1532" spans="2:4" x14ac:dyDescent="0.25">
      <c r="B1532" s="1">
        <v>6.0000000000000001E-3</v>
      </c>
      <c r="C1532" t="s">
        <v>17</v>
      </c>
      <c r="D1532" t="str">
        <f t="shared" si="23"/>
        <v/>
      </c>
    </row>
    <row r="1533" spans="2:4" x14ac:dyDescent="0.25">
      <c r="B1533" s="1">
        <v>2.5000000000000001E-2</v>
      </c>
      <c r="C1533" t="s">
        <v>10</v>
      </c>
      <c r="D1533" t="str">
        <f t="shared" si="23"/>
        <v/>
      </c>
    </row>
    <row r="1534" spans="2:4" x14ac:dyDescent="0.25">
      <c r="B1534" s="1">
        <v>3.0000000000000001E-3</v>
      </c>
      <c r="C1534" t="s">
        <v>125</v>
      </c>
      <c r="D1534" t="str">
        <f t="shared" si="23"/>
        <v/>
      </c>
    </row>
    <row r="1535" spans="2:4" x14ac:dyDescent="0.25">
      <c r="B1535" s="1">
        <v>6.2E-2</v>
      </c>
      <c r="C1535" t="s">
        <v>126</v>
      </c>
      <c r="D1535" t="str">
        <f t="shared" si="23"/>
        <v/>
      </c>
    </row>
    <row r="1536" spans="2:4" x14ac:dyDescent="0.25">
      <c r="B1536" s="1">
        <v>2E-3</v>
      </c>
      <c r="C1536" t="s">
        <v>18</v>
      </c>
      <c r="D1536" t="str">
        <f t="shared" si="23"/>
        <v/>
      </c>
    </row>
    <row r="1537" spans="1:4" x14ac:dyDescent="0.25">
      <c r="B1537" s="1">
        <v>7.0000000000000001E-3</v>
      </c>
      <c r="C1537" t="s">
        <v>19</v>
      </c>
      <c r="D1537" t="str">
        <f t="shared" si="23"/>
        <v/>
      </c>
    </row>
    <row r="1538" spans="1:4" x14ac:dyDescent="0.25">
      <c r="B1538" s="1">
        <v>8.9999999999999993E-3</v>
      </c>
      <c r="C1538" t="s">
        <v>21</v>
      </c>
      <c r="D1538" t="str">
        <f t="shared" ref="D1538:D1601" si="24">IFERROR(HLOOKUP($A1538,$E$2:$JS$3,2,FALSE),"")</f>
        <v/>
      </c>
    </row>
    <row r="1539" spans="1:4" x14ac:dyDescent="0.25">
      <c r="B1539" s="1">
        <v>1E-3</v>
      </c>
      <c r="C1539" t="s">
        <v>25</v>
      </c>
      <c r="D1539" t="str">
        <f t="shared" si="24"/>
        <v/>
      </c>
    </row>
    <row r="1540" spans="1:4" x14ac:dyDescent="0.25">
      <c r="D1540" t="str">
        <f t="shared" si="24"/>
        <v/>
      </c>
    </row>
    <row r="1541" spans="1:4" x14ac:dyDescent="0.25">
      <c r="A1541" t="s">
        <v>396</v>
      </c>
      <c r="D1541">
        <f t="shared" si="24"/>
        <v>3505</v>
      </c>
    </row>
    <row r="1542" spans="1:4" x14ac:dyDescent="0.25">
      <c r="D1542" t="str">
        <f t="shared" si="24"/>
        <v/>
      </c>
    </row>
    <row r="1543" spans="1:4" x14ac:dyDescent="0.25">
      <c r="B1543" s="1">
        <v>5.0000000000000001E-3</v>
      </c>
      <c r="C1543" t="s">
        <v>147</v>
      </c>
      <c r="D1543" t="str">
        <f t="shared" si="24"/>
        <v/>
      </c>
    </row>
    <row r="1544" spans="1:4" x14ac:dyDescent="0.25">
      <c r="B1544" s="1">
        <v>0</v>
      </c>
      <c r="C1544" t="s">
        <v>12</v>
      </c>
      <c r="D1544" t="str">
        <f t="shared" si="24"/>
        <v/>
      </c>
    </row>
    <row r="1545" spans="1:4" x14ac:dyDescent="0.25">
      <c r="B1545" s="1">
        <v>4.2999999999999997E-2</v>
      </c>
      <c r="C1545" t="s">
        <v>104</v>
      </c>
      <c r="D1545" t="str">
        <f t="shared" si="24"/>
        <v/>
      </c>
    </row>
    <row r="1546" spans="1:4" x14ac:dyDescent="0.25">
      <c r="B1546" s="1">
        <v>1.6E-2</v>
      </c>
      <c r="C1546" t="s">
        <v>148</v>
      </c>
      <c r="D1546" t="str">
        <f t="shared" si="24"/>
        <v/>
      </c>
    </row>
    <row r="1547" spans="1:4" x14ac:dyDescent="0.25">
      <c r="B1547" s="1">
        <v>3.2000000000000001E-2</v>
      </c>
      <c r="C1547" t="s">
        <v>149</v>
      </c>
      <c r="D1547" t="str">
        <f t="shared" si="24"/>
        <v/>
      </c>
    </row>
    <row r="1548" spans="1:4" x14ac:dyDescent="0.25">
      <c r="B1548" s="1">
        <v>0.121</v>
      </c>
      <c r="C1548" t="s">
        <v>150</v>
      </c>
      <c r="D1548" t="str">
        <f t="shared" si="24"/>
        <v/>
      </c>
    </row>
    <row r="1549" spans="1:4" x14ac:dyDescent="0.25">
      <c r="B1549" s="1">
        <v>1.7999999999999999E-2</v>
      </c>
      <c r="C1549" t="s">
        <v>123</v>
      </c>
      <c r="D1549" t="str">
        <f t="shared" si="24"/>
        <v/>
      </c>
    </row>
    <row r="1550" spans="1:4" x14ac:dyDescent="0.25">
      <c r="B1550" s="1">
        <v>2E-3</v>
      </c>
      <c r="C1550" t="s">
        <v>151</v>
      </c>
      <c r="D1550" t="str">
        <f t="shared" si="24"/>
        <v/>
      </c>
    </row>
    <row r="1551" spans="1:4" x14ac:dyDescent="0.25">
      <c r="B1551" s="1">
        <v>0.28799999999999998</v>
      </c>
      <c r="C1551" t="s">
        <v>124</v>
      </c>
      <c r="D1551" t="str">
        <f t="shared" si="24"/>
        <v/>
      </c>
    </row>
    <row r="1552" spans="1:4" x14ac:dyDescent="0.25">
      <c r="B1552" s="1">
        <v>0.28199999999999997</v>
      </c>
      <c r="C1552" t="s">
        <v>120</v>
      </c>
      <c r="D1552" t="str">
        <f t="shared" si="24"/>
        <v/>
      </c>
    </row>
    <row r="1553" spans="1:4" x14ac:dyDescent="0.25">
      <c r="B1553" s="1">
        <v>8.9999999999999993E-3</v>
      </c>
      <c r="C1553" t="s">
        <v>152</v>
      </c>
      <c r="D1553" t="str">
        <f t="shared" si="24"/>
        <v/>
      </c>
    </row>
    <row r="1554" spans="1:4" x14ac:dyDescent="0.25">
      <c r="B1554" s="1">
        <v>0.06</v>
      </c>
      <c r="C1554" t="s">
        <v>153</v>
      </c>
      <c r="D1554" t="str">
        <f t="shared" si="24"/>
        <v/>
      </c>
    </row>
    <row r="1555" spans="1:4" x14ac:dyDescent="0.25">
      <c r="B1555" s="1">
        <v>6.0000000000000001E-3</v>
      </c>
      <c r="C1555" t="s">
        <v>17</v>
      </c>
      <c r="D1555" t="str">
        <f t="shared" si="24"/>
        <v/>
      </c>
    </row>
    <row r="1556" spans="1:4" x14ac:dyDescent="0.25">
      <c r="B1556" s="1">
        <v>2.5000000000000001E-2</v>
      </c>
      <c r="C1556" t="s">
        <v>10</v>
      </c>
      <c r="D1556" t="str">
        <f t="shared" si="24"/>
        <v/>
      </c>
    </row>
    <row r="1557" spans="1:4" x14ac:dyDescent="0.25">
      <c r="B1557" s="1">
        <v>3.0000000000000001E-3</v>
      </c>
      <c r="C1557" t="s">
        <v>125</v>
      </c>
      <c r="D1557" t="str">
        <f t="shared" si="24"/>
        <v/>
      </c>
    </row>
    <row r="1558" spans="1:4" x14ac:dyDescent="0.25">
      <c r="B1558" s="1">
        <v>6.2E-2</v>
      </c>
      <c r="C1558" t="s">
        <v>126</v>
      </c>
      <c r="D1558" t="str">
        <f t="shared" si="24"/>
        <v/>
      </c>
    </row>
    <row r="1559" spans="1:4" x14ac:dyDescent="0.25">
      <c r="B1559" s="1">
        <v>2E-3</v>
      </c>
      <c r="C1559" t="s">
        <v>18</v>
      </c>
      <c r="D1559" t="str">
        <f t="shared" si="24"/>
        <v/>
      </c>
    </row>
    <row r="1560" spans="1:4" x14ac:dyDescent="0.25">
      <c r="B1560" s="1">
        <v>7.0000000000000001E-3</v>
      </c>
      <c r="C1560" t="s">
        <v>19</v>
      </c>
      <c r="D1560" t="str">
        <f t="shared" si="24"/>
        <v/>
      </c>
    </row>
    <row r="1561" spans="1:4" x14ac:dyDescent="0.25">
      <c r="B1561" s="1">
        <v>8.9999999999999993E-3</v>
      </c>
      <c r="C1561" t="s">
        <v>21</v>
      </c>
      <c r="D1561" t="str">
        <f t="shared" si="24"/>
        <v/>
      </c>
    </row>
    <row r="1562" spans="1:4" x14ac:dyDescent="0.25">
      <c r="B1562" s="1">
        <v>1E-3</v>
      </c>
      <c r="C1562" t="s">
        <v>25</v>
      </c>
      <c r="D1562" t="str">
        <f t="shared" si="24"/>
        <v/>
      </c>
    </row>
    <row r="1563" spans="1:4" x14ac:dyDescent="0.25">
      <c r="D1563" t="str">
        <f t="shared" si="24"/>
        <v/>
      </c>
    </row>
    <row r="1564" spans="1:4" x14ac:dyDescent="0.25">
      <c r="A1564" t="s">
        <v>397</v>
      </c>
      <c r="D1564">
        <f t="shared" si="24"/>
        <v>2</v>
      </c>
    </row>
    <row r="1565" spans="1:4" x14ac:dyDescent="0.25"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398</v>
      </c>
      <c r="D1567">
        <f t="shared" si="24"/>
        <v>24</v>
      </c>
    </row>
    <row r="1568" spans="1:4" x14ac:dyDescent="0.25">
      <c r="D1568" t="str">
        <f t="shared" si="24"/>
        <v/>
      </c>
    </row>
    <row r="1569" spans="1:4" x14ac:dyDescent="0.25">
      <c r="B1569" s="1">
        <v>0.58199999999999996</v>
      </c>
      <c r="C1569" t="s">
        <v>147</v>
      </c>
      <c r="D1569" t="str">
        <f t="shared" si="24"/>
        <v/>
      </c>
    </row>
    <row r="1570" spans="1:4" x14ac:dyDescent="0.25">
      <c r="B1570" s="1">
        <v>0.14000000000000001</v>
      </c>
      <c r="C1570" t="s">
        <v>26</v>
      </c>
      <c r="D1570" t="str">
        <f t="shared" si="24"/>
        <v/>
      </c>
    </row>
    <row r="1571" spans="1:4" x14ac:dyDescent="0.25">
      <c r="D1571" t="str">
        <f t="shared" si="24"/>
        <v/>
      </c>
    </row>
    <row r="1572" spans="1:4" x14ac:dyDescent="0.25">
      <c r="A1572" t="s">
        <v>399</v>
      </c>
      <c r="D1572">
        <f t="shared" si="24"/>
        <v>7</v>
      </c>
    </row>
    <row r="1573" spans="1:4" x14ac:dyDescent="0.25">
      <c r="D1573" t="str">
        <f t="shared" si="24"/>
        <v/>
      </c>
    </row>
    <row r="1574" spans="1:4" x14ac:dyDescent="0.25">
      <c r="B1574" s="1">
        <v>1</v>
      </c>
      <c r="C1574" t="s">
        <v>10</v>
      </c>
      <c r="D1574" t="str">
        <f t="shared" si="24"/>
        <v/>
      </c>
    </row>
    <row r="1575" spans="1:4" x14ac:dyDescent="0.25">
      <c r="A1575" t="s">
        <v>6</v>
      </c>
      <c r="B1575" t="s">
        <v>400</v>
      </c>
      <c r="C1575" t="s">
        <v>401</v>
      </c>
      <c r="D1575" t="str">
        <f t="shared" si="24"/>
        <v/>
      </c>
    </row>
    <row r="1576" spans="1:4" x14ac:dyDescent="0.25">
      <c r="A1576" t="s">
        <v>402</v>
      </c>
      <c r="D1576">
        <f t="shared" si="24"/>
        <v>30</v>
      </c>
    </row>
    <row r="1577" spans="1:4" x14ac:dyDescent="0.25">
      <c r="D1577" t="str">
        <f t="shared" si="24"/>
        <v/>
      </c>
    </row>
    <row r="1578" spans="1:4" x14ac:dyDescent="0.25">
      <c r="B1578" s="1">
        <v>0.182</v>
      </c>
      <c r="C1578" t="s">
        <v>35</v>
      </c>
      <c r="D1578" t="str">
        <f t="shared" si="24"/>
        <v/>
      </c>
    </row>
    <row r="1579" spans="1:4" x14ac:dyDescent="0.25">
      <c r="A1579" t="s">
        <v>6</v>
      </c>
      <c r="B1579" t="s">
        <v>403</v>
      </c>
      <c r="C1579" t="s">
        <v>404</v>
      </c>
      <c r="D1579" t="str">
        <f t="shared" si="24"/>
        <v/>
      </c>
    </row>
    <row r="1580" spans="1:4" x14ac:dyDescent="0.25">
      <c r="A1580" t="s">
        <v>405</v>
      </c>
      <c r="D1580">
        <f t="shared" si="24"/>
        <v>30</v>
      </c>
    </row>
    <row r="1581" spans="1:4" x14ac:dyDescent="0.25">
      <c r="D1581" t="str">
        <f t="shared" si="24"/>
        <v/>
      </c>
    </row>
    <row r="1582" spans="1:4" x14ac:dyDescent="0.25">
      <c r="B1582" s="1">
        <v>1</v>
      </c>
      <c r="C1582" t="s">
        <v>59</v>
      </c>
      <c r="D1582" t="str">
        <f t="shared" si="24"/>
        <v/>
      </c>
    </row>
    <row r="1583" spans="1:4" x14ac:dyDescent="0.25">
      <c r="A1583" t="s">
        <v>6</v>
      </c>
      <c r="B1583" t="s">
        <v>406</v>
      </c>
      <c r="C1583" t="s">
        <v>407</v>
      </c>
      <c r="D1583" t="str">
        <f t="shared" si="24"/>
        <v/>
      </c>
    </row>
    <row r="1584" spans="1:4" x14ac:dyDescent="0.25">
      <c r="A1584" t="s">
        <v>408</v>
      </c>
      <c r="D1584">
        <f t="shared" si="24"/>
        <v>1024</v>
      </c>
    </row>
    <row r="1585" spans="1:4" x14ac:dyDescent="0.25">
      <c r="D1585" t="str">
        <f t="shared" si="24"/>
        <v/>
      </c>
    </row>
    <row r="1586" spans="1:4" x14ac:dyDescent="0.25">
      <c r="B1586" s="1">
        <v>1</v>
      </c>
      <c r="C1586" t="s">
        <v>16</v>
      </c>
      <c r="D1586" t="str">
        <f t="shared" si="24"/>
        <v/>
      </c>
    </row>
    <row r="1587" spans="1:4" x14ac:dyDescent="0.25">
      <c r="D1587" t="str">
        <f t="shared" si="24"/>
        <v/>
      </c>
    </row>
    <row r="1588" spans="1:4" x14ac:dyDescent="0.25">
      <c r="A1588" t="s">
        <v>409</v>
      </c>
      <c r="D1588">
        <f t="shared" si="24"/>
        <v>9</v>
      </c>
    </row>
    <row r="1589" spans="1:4" x14ac:dyDescent="0.25">
      <c r="D1589" t="str">
        <f t="shared" si="24"/>
        <v/>
      </c>
    </row>
    <row r="1590" spans="1:4" x14ac:dyDescent="0.25">
      <c r="B1590" s="1">
        <v>1</v>
      </c>
      <c r="C1590" t="s">
        <v>25</v>
      </c>
      <c r="D1590" t="str">
        <f t="shared" si="24"/>
        <v/>
      </c>
    </row>
    <row r="1591" spans="1:4" x14ac:dyDescent="0.25">
      <c r="D1591" t="str">
        <f t="shared" si="24"/>
        <v/>
      </c>
    </row>
    <row r="1592" spans="1:4" x14ac:dyDescent="0.25">
      <c r="A1592" t="s">
        <v>410</v>
      </c>
      <c r="D1592">
        <f t="shared" si="24"/>
        <v>109</v>
      </c>
    </row>
    <row r="1593" spans="1:4" x14ac:dyDescent="0.25">
      <c r="D1593" t="str">
        <f t="shared" si="24"/>
        <v/>
      </c>
    </row>
    <row r="1594" spans="1:4" x14ac:dyDescent="0.25">
      <c r="B1594" s="1">
        <v>0.36899999999999999</v>
      </c>
      <c r="C1594" t="s">
        <v>21</v>
      </c>
      <c r="D1594" t="str">
        <f t="shared" si="24"/>
        <v/>
      </c>
    </row>
    <row r="1595" spans="1:4" x14ac:dyDescent="0.25">
      <c r="B1595" s="1">
        <v>0.28699999999999998</v>
      </c>
      <c r="C1595" t="s">
        <v>57</v>
      </c>
      <c r="D1595" t="str">
        <f t="shared" si="24"/>
        <v/>
      </c>
    </row>
    <row r="1596" spans="1:4" x14ac:dyDescent="0.25">
      <c r="B1596" s="1">
        <v>8.5999999999999993E-2</v>
      </c>
      <c r="C1596" t="s">
        <v>58</v>
      </c>
      <c r="D1596" t="str">
        <f t="shared" si="24"/>
        <v/>
      </c>
    </row>
    <row r="1597" spans="1:4" x14ac:dyDescent="0.25">
      <c r="B1597" s="1">
        <v>6.8000000000000005E-2</v>
      </c>
      <c r="C1597" t="s">
        <v>59</v>
      </c>
      <c r="D1597" t="str">
        <f t="shared" si="24"/>
        <v/>
      </c>
    </row>
    <row r="1598" spans="1:4" x14ac:dyDescent="0.25">
      <c r="B1598" s="1">
        <v>0.188</v>
      </c>
      <c r="C1598" t="s">
        <v>38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A1600" t="s">
        <v>411</v>
      </c>
      <c r="D1600">
        <f t="shared" si="24"/>
        <v>1435</v>
      </c>
    </row>
    <row r="1601" spans="1:4" x14ac:dyDescent="0.25">
      <c r="D1601" t="str">
        <f t="shared" si="24"/>
        <v/>
      </c>
    </row>
    <row r="1602" spans="1:4" x14ac:dyDescent="0.25">
      <c r="B1602" s="1">
        <v>0.41099999999999998</v>
      </c>
      <c r="C1602" t="s">
        <v>38</v>
      </c>
      <c r="D1602" t="str">
        <f t="shared" ref="D1602:D1665" si="25">IFERROR(HLOOKUP($A1602,$E$2:$JS$3,2,FALSE),"")</f>
        <v/>
      </c>
    </row>
    <row r="1603" spans="1:4" x14ac:dyDescent="0.25">
      <c r="B1603" s="1">
        <v>3.0000000000000001E-3</v>
      </c>
      <c r="C1603" t="s">
        <v>26</v>
      </c>
      <c r="D1603" t="str">
        <f t="shared" si="25"/>
        <v/>
      </c>
    </row>
    <row r="1604" spans="1:4" x14ac:dyDescent="0.25">
      <c r="B1604" s="1">
        <v>0.57499999999999996</v>
      </c>
      <c r="C1604" t="s">
        <v>377</v>
      </c>
      <c r="D1604" t="str">
        <f t="shared" si="25"/>
        <v/>
      </c>
    </row>
    <row r="1605" spans="1:4" x14ac:dyDescent="0.25">
      <c r="B1605" s="1">
        <v>8.9999999999999993E-3</v>
      </c>
      <c r="C1605" t="s">
        <v>88</v>
      </c>
      <c r="D1605" t="str">
        <f t="shared" si="25"/>
        <v/>
      </c>
    </row>
    <row r="1606" spans="1:4" x14ac:dyDescent="0.25">
      <c r="D1606" t="str">
        <f t="shared" si="25"/>
        <v/>
      </c>
    </row>
    <row r="1607" spans="1:4" x14ac:dyDescent="0.25">
      <c r="A1607" t="s">
        <v>412</v>
      </c>
      <c r="D1607">
        <f t="shared" si="25"/>
        <v>53</v>
      </c>
    </row>
    <row r="1608" spans="1:4" x14ac:dyDescent="0.25">
      <c r="D1608" t="str">
        <f t="shared" si="25"/>
        <v/>
      </c>
    </row>
    <row r="1609" spans="1:4" x14ac:dyDescent="0.25">
      <c r="B1609" s="1">
        <v>0.44600000000000001</v>
      </c>
      <c r="C1609" t="s">
        <v>57</v>
      </c>
      <c r="D1609" t="str">
        <f t="shared" si="25"/>
        <v/>
      </c>
    </row>
    <row r="1610" spans="1:4" x14ac:dyDescent="0.25">
      <c r="B1610" s="1">
        <v>0.13100000000000001</v>
      </c>
      <c r="C1610" t="s">
        <v>58</v>
      </c>
      <c r="D1610" t="str">
        <f t="shared" si="25"/>
        <v/>
      </c>
    </row>
    <row r="1611" spans="1:4" x14ac:dyDescent="0.25">
      <c r="B1611" s="1">
        <v>0.108</v>
      </c>
      <c r="C1611" t="s">
        <v>59</v>
      </c>
      <c r="D1611" t="str">
        <f t="shared" si="25"/>
        <v/>
      </c>
    </row>
    <row r="1612" spans="1:4" x14ac:dyDescent="0.25">
      <c r="B1612" s="1">
        <v>0.313</v>
      </c>
      <c r="C1612" t="s">
        <v>38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413</v>
      </c>
      <c r="D1614">
        <f t="shared" si="25"/>
        <v>53</v>
      </c>
    </row>
    <row r="1615" spans="1:4" x14ac:dyDescent="0.25">
      <c r="D1615" t="str">
        <f t="shared" si="25"/>
        <v/>
      </c>
    </row>
    <row r="1616" spans="1:4" x14ac:dyDescent="0.25">
      <c r="B1616" s="1">
        <v>0.44600000000000001</v>
      </c>
      <c r="C1616" t="s">
        <v>57</v>
      </c>
      <c r="D1616" t="str">
        <f t="shared" si="25"/>
        <v/>
      </c>
    </row>
    <row r="1617" spans="1:4" x14ac:dyDescent="0.25">
      <c r="B1617" s="1">
        <v>0.13100000000000001</v>
      </c>
      <c r="C1617" t="s">
        <v>58</v>
      </c>
      <c r="D1617" t="str">
        <f t="shared" si="25"/>
        <v/>
      </c>
    </row>
    <row r="1618" spans="1:4" x14ac:dyDescent="0.25">
      <c r="B1618" s="1">
        <v>0.108</v>
      </c>
      <c r="C1618" t="s">
        <v>59</v>
      </c>
      <c r="D1618" t="str">
        <f t="shared" si="25"/>
        <v/>
      </c>
    </row>
    <row r="1619" spans="1:4" x14ac:dyDescent="0.25">
      <c r="B1619" s="1">
        <v>0.313</v>
      </c>
      <c r="C1619" t="s">
        <v>38</v>
      </c>
      <c r="D1619" t="str">
        <f t="shared" si="25"/>
        <v/>
      </c>
    </row>
    <row r="1620" spans="1:4" x14ac:dyDescent="0.25">
      <c r="D1620" t="str">
        <f t="shared" si="25"/>
        <v/>
      </c>
    </row>
    <row r="1621" spans="1:4" x14ac:dyDescent="0.25">
      <c r="A1621" t="s">
        <v>414</v>
      </c>
      <c r="D1621">
        <f t="shared" si="25"/>
        <v>1426</v>
      </c>
    </row>
    <row r="1622" spans="1:4" x14ac:dyDescent="0.25">
      <c r="D1622" t="str">
        <f t="shared" si="25"/>
        <v/>
      </c>
    </row>
    <row r="1623" spans="1:4" x14ac:dyDescent="0.25">
      <c r="B1623" s="1">
        <v>0.39300000000000002</v>
      </c>
      <c r="C1623" t="s">
        <v>38</v>
      </c>
      <c r="D1623" t="str">
        <f t="shared" si="25"/>
        <v/>
      </c>
    </row>
    <row r="1624" spans="1:4" x14ac:dyDescent="0.25">
      <c r="B1624" s="1">
        <v>4.0000000000000001E-3</v>
      </c>
      <c r="C1624" t="s">
        <v>26</v>
      </c>
      <c r="D1624" t="str">
        <f t="shared" si="25"/>
        <v/>
      </c>
    </row>
    <row r="1625" spans="1:4" x14ac:dyDescent="0.25">
      <c r="B1625" s="1">
        <v>0.59199999999999997</v>
      </c>
      <c r="C1625" t="s">
        <v>377</v>
      </c>
      <c r="D1625" t="str">
        <f t="shared" si="25"/>
        <v/>
      </c>
    </row>
    <row r="1626" spans="1:4" x14ac:dyDescent="0.25">
      <c r="B1626" s="1">
        <v>8.9999999999999993E-3</v>
      </c>
      <c r="C1626" t="s">
        <v>88</v>
      </c>
      <c r="D1626" t="str">
        <f t="shared" si="25"/>
        <v/>
      </c>
    </row>
    <row r="1627" spans="1:4" x14ac:dyDescent="0.25">
      <c r="D1627" t="str">
        <f t="shared" si="25"/>
        <v/>
      </c>
    </row>
    <row r="1628" spans="1:4" x14ac:dyDescent="0.25">
      <c r="A1628" t="s">
        <v>415</v>
      </c>
      <c r="D1628">
        <f t="shared" si="25"/>
        <v>52</v>
      </c>
    </row>
    <row r="1629" spans="1:4" x14ac:dyDescent="0.25">
      <c r="D1629" t="str">
        <f t="shared" si="25"/>
        <v/>
      </c>
    </row>
    <row r="1630" spans="1:4" x14ac:dyDescent="0.25">
      <c r="B1630" s="1">
        <v>0.45400000000000001</v>
      </c>
      <c r="C1630" t="s">
        <v>57</v>
      </c>
      <c r="D1630" t="str">
        <f t="shared" si="25"/>
        <v/>
      </c>
    </row>
    <row r="1631" spans="1:4" x14ac:dyDescent="0.25">
      <c r="B1631" s="1">
        <v>0.13300000000000001</v>
      </c>
      <c r="C1631" t="s">
        <v>58</v>
      </c>
      <c r="D1631" t="str">
        <f t="shared" si="25"/>
        <v/>
      </c>
    </row>
    <row r="1632" spans="1:4" x14ac:dyDescent="0.25">
      <c r="B1632" s="1">
        <v>0.11</v>
      </c>
      <c r="C1632" t="s">
        <v>59</v>
      </c>
      <c r="D1632" t="str">
        <f t="shared" si="25"/>
        <v/>
      </c>
    </row>
    <row r="1633" spans="1:4" x14ac:dyDescent="0.25">
      <c r="B1633" s="1">
        <v>0.30099999999999999</v>
      </c>
      <c r="C1633" t="s">
        <v>38</v>
      </c>
      <c r="D1633" t="str">
        <f t="shared" si="25"/>
        <v/>
      </c>
    </row>
    <row r="1634" spans="1:4" x14ac:dyDescent="0.25">
      <c r="D1634" t="str">
        <f t="shared" si="25"/>
        <v/>
      </c>
    </row>
    <row r="1635" spans="1:4" x14ac:dyDescent="0.25">
      <c r="A1635" t="s">
        <v>416</v>
      </c>
      <c r="D1635">
        <f t="shared" si="25"/>
        <v>75</v>
      </c>
    </row>
    <row r="1636" spans="1:4" x14ac:dyDescent="0.25">
      <c r="D1636" t="str">
        <f t="shared" si="25"/>
        <v/>
      </c>
    </row>
    <row r="1637" spans="1:4" x14ac:dyDescent="0.25">
      <c r="B1637" s="1">
        <v>3.5000000000000003E-2</v>
      </c>
      <c r="C1637" t="s">
        <v>417</v>
      </c>
      <c r="D1637" t="str">
        <f t="shared" si="25"/>
        <v/>
      </c>
    </row>
    <row r="1638" spans="1:4" x14ac:dyDescent="0.25">
      <c r="B1638" s="1">
        <v>0.51</v>
      </c>
      <c r="C1638" t="s">
        <v>124</v>
      </c>
      <c r="D1638" t="str">
        <f t="shared" si="25"/>
        <v/>
      </c>
    </row>
    <row r="1639" spans="1:4" x14ac:dyDescent="0.25">
      <c r="B1639" s="1">
        <v>0.45400000000000001</v>
      </c>
      <c r="C1639" t="s">
        <v>57</v>
      </c>
      <c r="D1639" t="str">
        <f t="shared" si="25"/>
        <v/>
      </c>
    </row>
    <row r="1640" spans="1:4" x14ac:dyDescent="0.25">
      <c r="D1640" t="str">
        <f t="shared" si="25"/>
        <v/>
      </c>
    </row>
    <row r="1641" spans="1:4" x14ac:dyDescent="0.25">
      <c r="A1641" t="s">
        <v>418</v>
      </c>
      <c r="D1641">
        <f t="shared" si="25"/>
        <v>111</v>
      </c>
    </row>
    <row r="1642" spans="1:4" x14ac:dyDescent="0.25">
      <c r="D1642" t="str">
        <f t="shared" si="25"/>
        <v/>
      </c>
    </row>
    <row r="1643" spans="1:4" x14ac:dyDescent="0.25">
      <c r="B1643" s="1">
        <v>0.46100000000000002</v>
      </c>
      <c r="C1643" t="s">
        <v>149</v>
      </c>
      <c r="D1643" t="str">
        <f t="shared" si="25"/>
        <v/>
      </c>
    </row>
    <row r="1644" spans="1:4" x14ac:dyDescent="0.25">
      <c r="B1644" s="1">
        <v>7.0000000000000001E-3</v>
      </c>
      <c r="C1644" t="s">
        <v>417</v>
      </c>
      <c r="D1644" t="str">
        <f t="shared" si="25"/>
        <v/>
      </c>
    </row>
    <row r="1645" spans="1:4" x14ac:dyDescent="0.25">
      <c r="B1645" s="1">
        <v>0.53</v>
      </c>
      <c r="C1645" t="s">
        <v>256</v>
      </c>
      <c r="D1645" t="str">
        <f t="shared" si="25"/>
        <v/>
      </c>
    </row>
    <row r="1646" spans="1:4" x14ac:dyDescent="0.25">
      <c r="D1646" t="str">
        <f t="shared" si="25"/>
        <v/>
      </c>
    </row>
    <row r="1647" spans="1:4" x14ac:dyDescent="0.25">
      <c r="A1647" t="s">
        <v>419</v>
      </c>
      <c r="D1647">
        <f t="shared" si="25"/>
        <v>680</v>
      </c>
    </row>
    <row r="1648" spans="1:4" x14ac:dyDescent="0.25">
      <c r="D1648" t="str">
        <f t="shared" si="25"/>
        <v/>
      </c>
    </row>
    <row r="1649" spans="1:4" x14ac:dyDescent="0.25">
      <c r="B1649" s="1">
        <v>2.8000000000000001E-2</v>
      </c>
      <c r="C1649" t="s">
        <v>13</v>
      </c>
      <c r="D1649" t="str">
        <f t="shared" si="25"/>
        <v/>
      </c>
    </row>
    <row r="1650" spans="1:4" x14ac:dyDescent="0.25">
      <c r="B1650" s="1">
        <v>3.2000000000000001E-2</v>
      </c>
      <c r="C1650" t="s">
        <v>148</v>
      </c>
      <c r="D1650" t="str">
        <f t="shared" si="25"/>
        <v/>
      </c>
    </row>
    <row r="1651" spans="1:4" x14ac:dyDescent="0.25">
      <c r="B1651" s="1">
        <v>6.3E-2</v>
      </c>
      <c r="C1651" t="s">
        <v>149</v>
      </c>
      <c r="D1651" t="str">
        <f t="shared" si="25"/>
        <v/>
      </c>
    </row>
    <row r="1652" spans="1:4" x14ac:dyDescent="0.25">
      <c r="B1652" s="1">
        <v>1.6E-2</v>
      </c>
      <c r="C1652" t="s">
        <v>417</v>
      </c>
      <c r="D1652" t="str">
        <f t="shared" si="25"/>
        <v/>
      </c>
    </row>
    <row r="1653" spans="1:4" x14ac:dyDescent="0.25">
      <c r="B1653" s="1">
        <v>1E-3</v>
      </c>
      <c r="C1653" t="s">
        <v>123</v>
      </c>
      <c r="D1653" t="str">
        <f t="shared" si="25"/>
        <v/>
      </c>
    </row>
    <row r="1654" spans="1:4" x14ac:dyDescent="0.25">
      <c r="B1654" s="1">
        <v>0.14899999999999999</v>
      </c>
      <c r="C1654" t="s">
        <v>124</v>
      </c>
      <c r="D1654" t="str">
        <f t="shared" si="25"/>
        <v/>
      </c>
    </row>
    <row r="1655" spans="1:4" x14ac:dyDescent="0.25">
      <c r="B1655" s="1">
        <v>6.0000000000000001E-3</v>
      </c>
      <c r="C1655" t="s">
        <v>120</v>
      </c>
      <c r="D1655" t="str">
        <f t="shared" si="25"/>
        <v/>
      </c>
    </row>
    <row r="1656" spans="1:4" x14ac:dyDescent="0.25">
      <c r="B1656" s="1">
        <v>4.5999999999999999E-2</v>
      </c>
      <c r="C1656" t="s">
        <v>10</v>
      </c>
      <c r="D1656" t="str">
        <f t="shared" si="25"/>
        <v/>
      </c>
    </row>
    <row r="1657" spans="1:4" x14ac:dyDescent="0.25">
      <c r="B1657" s="1">
        <v>0.32900000000000001</v>
      </c>
      <c r="C1657" t="s">
        <v>57</v>
      </c>
      <c r="D1657" t="str">
        <f t="shared" si="25"/>
        <v/>
      </c>
    </row>
    <row r="1658" spans="1:4" x14ac:dyDescent="0.25">
      <c r="B1658" s="1">
        <v>3.9E-2</v>
      </c>
      <c r="C1658" t="s">
        <v>49</v>
      </c>
      <c r="D1658" t="str">
        <f t="shared" si="25"/>
        <v/>
      </c>
    </row>
    <row r="1659" spans="1:4" x14ac:dyDescent="0.25">
      <c r="B1659" s="1">
        <v>2.8000000000000001E-2</v>
      </c>
      <c r="C1659" t="s">
        <v>40</v>
      </c>
      <c r="D1659" t="str">
        <f t="shared" si="25"/>
        <v/>
      </c>
    </row>
    <row r="1660" spans="1:4" x14ac:dyDescent="0.25">
      <c r="B1660" s="1">
        <v>0.25700000000000001</v>
      </c>
      <c r="C1660" t="s">
        <v>256</v>
      </c>
      <c r="D1660" t="str">
        <f t="shared" si="25"/>
        <v/>
      </c>
    </row>
    <row r="1661" spans="1:4" x14ac:dyDescent="0.25">
      <c r="D1661" t="str">
        <f t="shared" si="25"/>
        <v/>
      </c>
    </row>
    <row r="1662" spans="1:4" x14ac:dyDescent="0.25">
      <c r="A1662" t="s">
        <v>420</v>
      </c>
      <c r="D1662">
        <f t="shared" si="25"/>
        <v>25</v>
      </c>
    </row>
    <row r="1663" spans="1:4" x14ac:dyDescent="0.25">
      <c r="D1663" t="str">
        <f t="shared" si="25"/>
        <v/>
      </c>
    </row>
    <row r="1664" spans="1:4" x14ac:dyDescent="0.25">
      <c r="B1664" s="1">
        <v>1</v>
      </c>
      <c r="C1664" t="s">
        <v>256</v>
      </c>
      <c r="D1664" t="str">
        <f t="shared" si="25"/>
        <v/>
      </c>
    </row>
    <row r="1665" spans="1:4" x14ac:dyDescent="0.25">
      <c r="A1665" t="s">
        <v>6</v>
      </c>
      <c r="B1665" t="s">
        <v>421</v>
      </c>
      <c r="C1665" t="s">
        <v>422</v>
      </c>
      <c r="D1665" t="str">
        <f t="shared" si="25"/>
        <v/>
      </c>
    </row>
    <row r="1666" spans="1:4" x14ac:dyDescent="0.25">
      <c r="A1666" t="s">
        <v>423</v>
      </c>
      <c r="D1666">
        <f t="shared" ref="D1666:D1721" si="26">IFERROR(HLOOKUP($A1666,$E$2:$JS$3,2,FALSE),"")</f>
        <v>4</v>
      </c>
    </row>
    <row r="1667" spans="1:4" x14ac:dyDescent="0.25">
      <c r="D1667" t="str">
        <f t="shared" si="26"/>
        <v/>
      </c>
    </row>
    <row r="1668" spans="1:4" x14ac:dyDescent="0.25">
      <c r="B1668" s="1">
        <v>1</v>
      </c>
      <c r="C1668" t="s">
        <v>49</v>
      </c>
      <c r="D1668" t="str">
        <f t="shared" si="26"/>
        <v/>
      </c>
    </row>
    <row r="1669" spans="1:4" x14ac:dyDescent="0.25">
      <c r="D1669" t="str">
        <f t="shared" si="26"/>
        <v/>
      </c>
    </row>
    <row r="1670" spans="1:4" x14ac:dyDescent="0.25">
      <c r="A1670" t="s">
        <v>424</v>
      </c>
      <c r="D1670">
        <f t="shared" si="26"/>
        <v>10</v>
      </c>
    </row>
    <row r="1671" spans="1:4" x14ac:dyDescent="0.25">
      <c r="D1671" t="str">
        <f t="shared" si="26"/>
        <v/>
      </c>
    </row>
    <row r="1672" spans="1:4" x14ac:dyDescent="0.25">
      <c r="B1672" s="1">
        <v>1</v>
      </c>
      <c r="C1672" t="s">
        <v>49</v>
      </c>
      <c r="D1672" t="str">
        <f t="shared" si="26"/>
        <v/>
      </c>
    </row>
    <row r="1673" spans="1:4" x14ac:dyDescent="0.25">
      <c r="D1673" t="str">
        <f t="shared" si="26"/>
        <v/>
      </c>
    </row>
    <row r="1674" spans="1:4" x14ac:dyDescent="0.25">
      <c r="A1674" t="s">
        <v>425</v>
      </c>
      <c r="D1674">
        <f t="shared" si="26"/>
        <v>24</v>
      </c>
    </row>
    <row r="1675" spans="1:4" x14ac:dyDescent="0.25">
      <c r="D1675" t="str">
        <f t="shared" si="26"/>
        <v/>
      </c>
    </row>
    <row r="1676" spans="1:4" x14ac:dyDescent="0.25">
      <c r="B1676" s="1">
        <v>1</v>
      </c>
      <c r="C1676" t="s">
        <v>150</v>
      </c>
      <c r="D1676" t="str">
        <f t="shared" si="26"/>
        <v/>
      </c>
    </row>
    <row r="1677" spans="1:4" x14ac:dyDescent="0.25">
      <c r="D1677" t="str">
        <f t="shared" si="26"/>
        <v/>
      </c>
    </row>
    <row r="1678" spans="1:4" x14ac:dyDescent="0.25">
      <c r="A1678" t="s">
        <v>426</v>
      </c>
      <c r="D1678">
        <f t="shared" si="26"/>
        <v>5921</v>
      </c>
    </row>
    <row r="1679" spans="1:4" x14ac:dyDescent="0.25">
      <c r="D1679" t="str">
        <f t="shared" si="26"/>
        <v/>
      </c>
    </row>
    <row r="1680" spans="1:4" x14ac:dyDescent="0.25">
      <c r="B1680" s="1">
        <v>0</v>
      </c>
      <c r="C1680" t="s">
        <v>23</v>
      </c>
      <c r="D1680" t="str">
        <f t="shared" si="26"/>
        <v/>
      </c>
    </row>
    <row r="1681" spans="1:4" x14ac:dyDescent="0.25">
      <c r="B1681" s="1">
        <v>0</v>
      </c>
      <c r="C1681" t="s">
        <v>75</v>
      </c>
      <c r="D1681" t="str">
        <f t="shared" si="26"/>
        <v/>
      </c>
    </row>
    <row r="1682" spans="1:4" x14ac:dyDescent="0.25">
      <c r="B1682" s="1">
        <v>0.46100000000000002</v>
      </c>
      <c r="C1682" t="s">
        <v>57</v>
      </c>
      <c r="D1682" t="str">
        <f t="shared" si="26"/>
        <v/>
      </c>
    </row>
    <row r="1683" spans="1:4" x14ac:dyDescent="0.25">
      <c r="B1683" s="1">
        <v>0.53200000000000003</v>
      </c>
      <c r="C1683" t="s">
        <v>58</v>
      </c>
      <c r="D1683" t="str">
        <f t="shared" si="26"/>
        <v/>
      </c>
    </row>
    <row r="1684" spans="1:4" x14ac:dyDescent="0.25">
      <c r="B1684" s="1">
        <v>5.0000000000000001E-3</v>
      </c>
      <c r="C1684" t="s">
        <v>49</v>
      </c>
      <c r="D1684" t="str">
        <f t="shared" si="26"/>
        <v/>
      </c>
    </row>
    <row r="1685" spans="1:4" x14ac:dyDescent="0.25">
      <c r="B1685" s="1">
        <v>0</v>
      </c>
      <c r="C1685" t="s">
        <v>26</v>
      </c>
      <c r="D1685" t="str">
        <f t="shared" si="26"/>
        <v/>
      </c>
    </row>
    <row r="1686" spans="1:4" x14ac:dyDescent="0.25">
      <c r="D1686" t="str">
        <f t="shared" si="26"/>
        <v/>
      </c>
    </row>
    <row r="1687" spans="1:4" x14ac:dyDescent="0.25">
      <c r="A1687" t="s">
        <v>427</v>
      </c>
      <c r="D1687">
        <f t="shared" si="26"/>
        <v>6</v>
      </c>
    </row>
    <row r="1688" spans="1:4" x14ac:dyDescent="0.25">
      <c r="D1688" t="str">
        <f t="shared" si="26"/>
        <v/>
      </c>
    </row>
    <row r="1689" spans="1:4" x14ac:dyDescent="0.25">
      <c r="B1689" s="1">
        <v>1</v>
      </c>
      <c r="C1689" t="s">
        <v>49</v>
      </c>
      <c r="D1689" t="str">
        <f t="shared" si="26"/>
        <v/>
      </c>
    </row>
    <row r="1690" spans="1:4" x14ac:dyDescent="0.25">
      <c r="A1690" t="s">
        <v>6</v>
      </c>
      <c r="B1690" t="s">
        <v>428</v>
      </c>
      <c r="C1690" t="s">
        <v>429</v>
      </c>
      <c r="D1690" t="str">
        <f t="shared" si="26"/>
        <v/>
      </c>
    </row>
    <row r="1691" spans="1:4" x14ac:dyDescent="0.25">
      <c r="A1691" t="s">
        <v>430</v>
      </c>
      <c r="D1691">
        <f t="shared" si="26"/>
        <v>4</v>
      </c>
    </row>
    <row r="1692" spans="1:4" x14ac:dyDescent="0.25">
      <c r="D1692" t="str">
        <f t="shared" si="26"/>
        <v/>
      </c>
    </row>
    <row r="1693" spans="1:4" x14ac:dyDescent="0.25">
      <c r="B1693" s="1">
        <v>1</v>
      </c>
      <c r="C1693" t="s">
        <v>13</v>
      </c>
      <c r="D1693" t="str">
        <f t="shared" si="26"/>
        <v/>
      </c>
    </row>
    <row r="1694" spans="1:4" x14ac:dyDescent="0.25">
      <c r="D1694" t="str">
        <f t="shared" si="26"/>
        <v/>
      </c>
    </row>
    <row r="1695" spans="1:4" x14ac:dyDescent="0.25">
      <c r="A1695" t="s">
        <v>431</v>
      </c>
      <c r="D1695">
        <f t="shared" si="26"/>
        <v>206</v>
      </c>
    </row>
    <row r="1696" spans="1:4" x14ac:dyDescent="0.25">
      <c r="D1696" t="str">
        <f t="shared" si="26"/>
        <v/>
      </c>
    </row>
    <row r="1697" spans="1:4" x14ac:dyDescent="0.25">
      <c r="B1697" s="1">
        <v>0.254</v>
      </c>
      <c r="C1697" t="s">
        <v>13</v>
      </c>
      <c r="D1697" t="str">
        <f t="shared" si="26"/>
        <v/>
      </c>
    </row>
    <row r="1698" spans="1:4" x14ac:dyDescent="0.25">
      <c r="B1698" s="1">
        <v>0.57299999999999995</v>
      </c>
      <c r="C1698" t="s">
        <v>22</v>
      </c>
      <c r="D1698" t="str">
        <f t="shared" si="26"/>
        <v/>
      </c>
    </row>
    <row r="1699" spans="1:4" x14ac:dyDescent="0.25">
      <c r="B1699" s="1">
        <v>0.17100000000000001</v>
      </c>
      <c r="C1699" t="s">
        <v>23</v>
      </c>
      <c r="D1699" t="str">
        <f t="shared" si="26"/>
        <v/>
      </c>
    </row>
    <row r="1700" spans="1:4" x14ac:dyDescent="0.25">
      <c r="D1700" t="str">
        <f t="shared" si="26"/>
        <v/>
      </c>
    </row>
    <row r="1701" spans="1:4" x14ac:dyDescent="0.25">
      <c r="A1701" t="s">
        <v>432</v>
      </c>
      <c r="D1701">
        <f t="shared" si="26"/>
        <v>41</v>
      </c>
    </row>
    <row r="1702" spans="1:4" x14ac:dyDescent="0.25">
      <c r="D1702" t="str">
        <f t="shared" si="26"/>
        <v/>
      </c>
    </row>
    <row r="1703" spans="1:4" x14ac:dyDescent="0.25">
      <c r="B1703" s="1">
        <v>0.89</v>
      </c>
      <c r="C1703" t="s">
        <v>13</v>
      </c>
      <c r="D1703" t="str">
        <f t="shared" si="26"/>
        <v/>
      </c>
    </row>
    <row r="1704" spans="1:4" x14ac:dyDescent="0.25">
      <c r="B1704" s="1">
        <v>5.2999999999999999E-2</v>
      </c>
      <c r="C1704" t="s">
        <v>22</v>
      </c>
      <c r="D1704" t="str">
        <f t="shared" si="26"/>
        <v/>
      </c>
    </row>
    <row r="1705" spans="1:4" x14ac:dyDescent="0.25">
      <c r="B1705" s="1">
        <v>5.6000000000000001E-2</v>
      </c>
      <c r="C1705" t="s">
        <v>23</v>
      </c>
      <c r="D1705" t="str">
        <f t="shared" si="26"/>
        <v/>
      </c>
    </row>
    <row r="1706" spans="1:4" x14ac:dyDescent="0.25">
      <c r="D1706" t="str">
        <f t="shared" si="26"/>
        <v/>
      </c>
    </row>
    <row r="1707" spans="1:4" x14ac:dyDescent="0.25">
      <c r="A1707" t="s">
        <v>433</v>
      </c>
      <c r="D1707">
        <f t="shared" si="26"/>
        <v>7</v>
      </c>
    </row>
    <row r="1708" spans="1:4" x14ac:dyDescent="0.25">
      <c r="D1708" t="str">
        <f t="shared" si="26"/>
        <v/>
      </c>
    </row>
    <row r="1709" spans="1:4" x14ac:dyDescent="0.25">
      <c r="B1709" s="1">
        <v>1</v>
      </c>
      <c r="C1709" t="s">
        <v>22</v>
      </c>
      <c r="D1709" t="str">
        <f t="shared" si="26"/>
        <v/>
      </c>
    </row>
    <row r="1710" spans="1:4" x14ac:dyDescent="0.25">
      <c r="D1710" t="str">
        <f t="shared" si="26"/>
        <v/>
      </c>
    </row>
    <row r="1711" spans="1:4" x14ac:dyDescent="0.25">
      <c r="A1711" t="s">
        <v>434</v>
      </c>
      <c r="D1711">
        <f t="shared" si="26"/>
        <v>120</v>
      </c>
    </row>
    <row r="1712" spans="1:4" x14ac:dyDescent="0.25">
      <c r="D1712" t="str">
        <f t="shared" si="26"/>
        <v/>
      </c>
    </row>
    <row r="1713" spans="1:4" x14ac:dyDescent="0.25">
      <c r="B1713" s="1">
        <v>1</v>
      </c>
      <c r="C1713" t="s">
        <v>22</v>
      </c>
      <c r="D1713" t="str">
        <f t="shared" si="26"/>
        <v/>
      </c>
    </row>
    <row r="1714" spans="1:4" x14ac:dyDescent="0.25">
      <c r="A1714" t="s">
        <v>6</v>
      </c>
      <c r="B1714" t="s">
        <v>435</v>
      </c>
      <c r="D1714" t="str">
        <f t="shared" si="26"/>
        <v/>
      </c>
    </row>
    <row r="1715" spans="1:4" x14ac:dyDescent="0.25">
      <c r="A1715" t="s">
        <v>436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1">
        <v>1</v>
      </c>
      <c r="C1717" t="s">
        <v>437</v>
      </c>
      <c r="D1717" t="str">
        <f t="shared" si="26"/>
        <v/>
      </c>
    </row>
    <row r="1718" spans="1:4" x14ac:dyDescent="0.25">
      <c r="A1718" t="s">
        <v>6</v>
      </c>
      <c r="B1718" t="s">
        <v>438</v>
      </c>
      <c r="C1718" t="s">
        <v>439</v>
      </c>
      <c r="D1718" t="str">
        <f t="shared" si="26"/>
        <v/>
      </c>
    </row>
    <row r="1719" spans="1:4" x14ac:dyDescent="0.25">
      <c r="A1719" t="s">
        <v>440</v>
      </c>
      <c r="D1719">
        <f t="shared" si="26"/>
        <v>2</v>
      </c>
    </row>
    <row r="1720" spans="1:4" x14ac:dyDescent="0.25">
      <c r="D1720" t="str">
        <f t="shared" si="26"/>
        <v/>
      </c>
    </row>
    <row r="1721" spans="1:4" x14ac:dyDescent="0.25">
      <c r="B1721" s="1">
        <v>1</v>
      </c>
      <c r="C1721" t="s">
        <v>75</v>
      </c>
      <c r="D1721" t="str">
        <f t="shared" si="26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topLeftCell="A256" workbookViewId="0">
      <selection activeCell="B1" sqref="B1:C275"/>
    </sheetView>
  </sheetViews>
  <sheetFormatPr defaultRowHeight="15" x14ac:dyDescent="0.25"/>
  <cols>
    <col min="1" max="1" width="5.140625" bestFit="1" customWidth="1"/>
    <col min="2" max="2" width="44" bestFit="1" customWidth="1"/>
    <col min="3" max="3" width="6" bestFit="1" customWidth="1"/>
  </cols>
  <sheetData>
    <row r="1" spans="1:3" x14ac:dyDescent="0.25">
      <c r="A1" t="s">
        <v>441</v>
      </c>
      <c r="B1" t="s">
        <v>116</v>
      </c>
      <c r="C1">
        <v>43</v>
      </c>
    </row>
    <row r="2" spans="1:3" x14ac:dyDescent="0.25">
      <c r="A2" t="s">
        <v>441</v>
      </c>
      <c r="B2" s="2" t="s">
        <v>338</v>
      </c>
      <c r="C2">
        <v>1</v>
      </c>
    </row>
    <row r="3" spans="1:3" x14ac:dyDescent="0.25">
      <c r="A3" t="s">
        <v>441</v>
      </c>
      <c r="B3" t="s">
        <v>131</v>
      </c>
      <c r="C3">
        <v>263</v>
      </c>
    </row>
    <row r="4" spans="1:3" x14ac:dyDescent="0.25">
      <c r="A4" t="s">
        <v>441</v>
      </c>
      <c r="B4" t="s">
        <v>339</v>
      </c>
      <c r="C4">
        <v>10</v>
      </c>
    </row>
    <row r="5" spans="1:3" x14ac:dyDescent="0.25">
      <c r="A5" t="s">
        <v>441</v>
      </c>
      <c r="B5" t="s">
        <v>215</v>
      </c>
      <c r="C5">
        <v>160</v>
      </c>
    </row>
    <row r="6" spans="1:3" x14ac:dyDescent="0.25">
      <c r="A6" t="s">
        <v>441</v>
      </c>
      <c r="B6" t="s">
        <v>340</v>
      </c>
      <c r="C6">
        <v>4</v>
      </c>
    </row>
    <row r="7" spans="1:3" x14ac:dyDescent="0.25">
      <c r="A7" t="s">
        <v>441</v>
      </c>
      <c r="B7" t="s">
        <v>29</v>
      </c>
      <c r="C7">
        <v>348</v>
      </c>
    </row>
    <row r="8" spans="1:3" x14ac:dyDescent="0.25">
      <c r="A8" t="s">
        <v>441</v>
      </c>
      <c r="B8" t="s">
        <v>341</v>
      </c>
      <c r="C8">
        <v>1</v>
      </c>
    </row>
    <row r="9" spans="1:3" x14ac:dyDescent="0.25">
      <c r="A9" t="s">
        <v>441</v>
      </c>
      <c r="B9" t="s">
        <v>342</v>
      </c>
      <c r="C9">
        <v>20</v>
      </c>
    </row>
    <row r="10" spans="1:3" x14ac:dyDescent="0.25">
      <c r="A10" t="s">
        <v>441</v>
      </c>
      <c r="B10" t="s">
        <v>305</v>
      </c>
      <c r="C10">
        <v>80</v>
      </c>
    </row>
    <row r="11" spans="1:3" x14ac:dyDescent="0.25">
      <c r="A11" t="s">
        <v>441</v>
      </c>
      <c r="B11" t="s">
        <v>306</v>
      </c>
      <c r="C11">
        <v>863</v>
      </c>
    </row>
    <row r="12" spans="1:3" x14ac:dyDescent="0.25">
      <c r="A12" t="s">
        <v>441</v>
      </c>
      <c r="B12" t="s">
        <v>277</v>
      </c>
      <c r="C12">
        <v>1648</v>
      </c>
    </row>
    <row r="13" spans="1:3" x14ac:dyDescent="0.25">
      <c r="A13" t="s">
        <v>441</v>
      </c>
      <c r="B13" t="s">
        <v>132</v>
      </c>
      <c r="C13">
        <v>859</v>
      </c>
    </row>
    <row r="14" spans="1:3" x14ac:dyDescent="0.25">
      <c r="A14" t="s">
        <v>441</v>
      </c>
      <c r="B14" t="s">
        <v>117</v>
      </c>
      <c r="C14">
        <v>9</v>
      </c>
    </row>
    <row r="15" spans="1:3" x14ac:dyDescent="0.25">
      <c r="A15" t="s">
        <v>441</v>
      </c>
      <c r="B15" t="s">
        <v>53</v>
      </c>
      <c r="C15">
        <v>1575</v>
      </c>
    </row>
    <row r="16" spans="1:3" x14ac:dyDescent="0.25">
      <c r="A16" t="s">
        <v>441</v>
      </c>
      <c r="B16" t="s">
        <v>133</v>
      </c>
      <c r="C16">
        <v>61</v>
      </c>
    </row>
    <row r="17" spans="1:3" x14ac:dyDescent="0.25">
      <c r="A17" t="s">
        <v>441</v>
      </c>
      <c r="B17" t="s">
        <v>134</v>
      </c>
      <c r="C17">
        <v>2</v>
      </c>
    </row>
    <row r="18" spans="1:3" x14ac:dyDescent="0.25">
      <c r="A18" t="s">
        <v>441</v>
      </c>
      <c r="B18" t="s">
        <v>263</v>
      </c>
      <c r="C18">
        <v>54</v>
      </c>
    </row>
    <row r="19" spans="1:3" x14ac:dyDescent="0.25">
      <c r="A19" t="s">
        <v>441</v>
      </c>
      <c r="B19" s="2" t="s">
        <v>264</v>
      </c>
      <c r="C19">
        <v>21</v>
      </c>
    </row>
    <row r="20" spans="1:3" x14ac:dyDescent="0.25">
      <c r="A20" t="s">
        <v>441</v>
      </c>
      <c r="B20" t="s">
        <v>118</v>
      </c>
      <c r="C20">
        <v>21</v>
      </c>
    </row>
    <row r="21" spans="1:3" x14ac:dyDescent="0.25">
      <c r="A21" t="s">
        <v>441</v>
      </c>
      <c r="B21" t="s">
        <v>119</v>
      </c>
      <c r="C21">
        <v>17</v>
      </c>
    </row>
    <row r="22" spans="1:3" x14ac:dyDescent="0.25">
      <c r="A22" t="s">
        <v>441</v>
      </c>
      <c r="B22" t="s">
        <v>83</v>
      </c>
      <c r="C22">
        <v>39</v>
      </c>
    </row>
    <row r="23" spans="1:3" x14ac:dyDescent="0.25">
      <c r="A23" t="s">
        <v>441</v>
      </c>
      <c r="B23" t="s">
        <v>84</v>
      </c>
      <c r="C23">
        <v>32</v>
      </c>
    </row>
    <row r="24" spans="1:3" x14ac:dyDescent="0.25">
      <c r="A24" t="s">
        <v>441</v>
      </c>
      <c r="B24" t="s">
        <v>388</v>
      </c>
      <c r="C24">
        <v>11</v>
      </c>
    </row>
    <row r="25" spans="1:3" x14ac:dyDescent="0.25">
      <c r="A25" t="s">
        <v>441</v>
      </c>
      <c r="B25" t="s">
        <v>278</v>
      </c>
      <c r="C25">
        <v>2482</v>
      </c>
    </row>
    <row r="26" spans="1:3" x14ac:dyDescent="0.25">
      <c r="A26" t="s">
        <v>441</v>
      </c>
      <c r="B26" t="s">
        <v>279</v>
      </c>
      <c r="C26">
        <v>2482</v>
      </c>
    </row>
    <row r="27" spans="1:3" x14ac:dyDescent="0.25">
      <c r="A27" t="s">
        <v>441</v>
      </c>
      <c r="B27" t="s">
        <v>280</v>
      </c>
      <c r="C27">
        <v>183</v>
      </c>
    </row>
    <row r="28" spans="1:3" x14ac:dyDescent="0.25">
      <c r="A28" t="s">
        <v>441</v>
      </c>
      <c r="B28" t="s">
        <v>265</v>
      </c>
      <c r="C28">
        <v>1</v>
      </c>
    </row>
    <row r="29" spans="1:3" x14ac:dyDescent="0.25">
      <c r="A29" t="s">
        <v>441</v>
      </c>
      <c r="B29" t="s">
        <v>343</v>
      </c>
      <c r="C29">
        <v>158</v>
      </c>
    </row>
    <row r="30" spans="1:3" x14ac:dyDescent="0.25">
      <c r="A30" t="s">
        <v>441</v>
      </c>
      <c r="B30" t="s">
        <v>374</v>
      </c>
      <c r="C30">
        <v>87</v>
      </c>
    </row>
    <row r="31" spans="1:3" x14ac:dyDescent="0.25">
      <c r="A31" t="s">
        <v>441</v>
      </c>
      <c r="B31" t="s">
        <v>408</v>
      </c>
      <c r="C31">
        <v>1024</v>
      </c>
    </row>
    <row r="32" spans="1:3" x14ac:dyDescent="0.25">
      <c r="A32" t="s">
        <v>441</v>
      </c>
      <c r="B32" t="s">
        <v>307</v>
      </c>
      <c r="C32">
        <v>93</v>
      </c>
    </row>
    <row r="33" spans="1:3" x14ac:dyDescent="0.25">
      <c r="A33" t="s">
        <v>441</v>
      </c>
      <c r="B33" t="s">
        <v>344</v>
      </c>
      <c r="C33">
        <v>74</v>
      </c>
    </row>
    <row r="34" spans="1:3" x14ac:dyDescent="0.25">
      <c r="A34" t="s">
        <v>441</v>
      </c>
      <c r="B34" t="s">
        <v>54</v>
      </c>
      <c r="C34">
        <v>2</v>
      </c>
    </row>
    <row r="35" spans="1:3" x14ac:dyDescent="0.25">
      <c r="A35" t="s">
        <v>441</v>
      </c>
      <c r="B35" t="s">
        <v>55</v>
      </c>
      <c r="C35">
        <v>11</v>
      </c>
    </row>
    <row r="36" spans="1:3" x14ac:dyDescent="0.25">
      <c r="A36" t="s">
        <v>441</v>
      </c>
      <c r="B36" t="s">
        <v>345</v>
      </c>
      <c r="C36">
        <v>32</v>
      </c>
    </row>
    <row r="37" spans="1:3" x14ac:dyDescent="0.25">
      <c r="A37" t="s">
        <v>441</v>
      </c>
      <c r="B37" t="s">
        <v>409</v>
      </c>
      <c r="C37">
        <v>9</v>
      </c>
    </row>
    <row r="38" spans="1:3" x14ac:dyDescent="0.25">
      <c r="A38" t="s">
        <v>441</v>
      </c>
      <c r="B38" t="s">
        <v>85</v>
      </c>
      <c r="C38">
        <v>2</v>
      </c>
    </row>
    <row r="39" spans="1:3" x14ac:dyDescent="0.25">
      <c r="A39" t="s">
        <v>441</v>
      </c>
      <c r="B39" t="s">
        <v>436</v>
      </c>
      <c r="C39">
        <v>2</v>
      </c>
    </row>
    <row r="40" spans="1:3" x14ac:dyDescent="0.25">
      <c r="A40" t="s">
        <v>441</v>
      </c>
      <c r="B40" t="s">
        <v>135</v>
      </c>
      <c r="C40">
        <v>48</v>
      </c>
    </row>
    <row r="41" spans="1:3" x14ac:dyDescent="0.25">
      <c r="A41" t="s">
        <v>441</v>
      </c>
      <c r="B41" t="s">
        <v>346</v>
      </c>
      <c r="C41">
        <v>722</v>
      </c>
    </row>
    <row r="42" spans="1:3" x14ac:dyDescent="0.25">
      <c r="A42" t="s">
        <v>441</v>
      </c>
      <c r="B42" t="s">
        <v>347</v>
      </c>
      <c r="C42">
        <v>2</v>
      </c>
    </row>
    <row r="43" spans="1:3" x14ac:dyDescent="0.25">
      <c r="A43" t="s">
        <v>441</v>
      </c>
      <c r="B43" t="s">
        <v>348</v>
      </c>
      <c r="C43">
        <v>692</v>
      </c>
    </row>
    <row r="44" spans="1:3" x14ac:dyDescent="0.25">
      <c r="A44" t="s">
        <v>441</v>
      </c>
      <c r="B44" t="s">
        <v>137</v>
      </c>
      <c r="C44">
        <v>666</v>
      </c>
    </row>
    <row r="45" spans="1:3" x14ac:dyDescent="0.25">
      <c r="A45" t="s">
        <v>441</v>
      </c>
      <c r="B45" t="s">
        <v>291</v>
      </c>
      <c r="C45">
        <v>32</v>
      </c>
    </row>
    <row r="46" spans="1:3" x14ac:dyDescent="0.25">
      <c r="A46" t="s">
        <v>441</v>
      </c>
      <c r="B46" t="s">
        <v>410</v>
      </c>
      <c r="C46">
        <v>109</v>
      </c>
    </row>
    <row r="47" spans="1:3" x14ac:dyDescent="0.25">
      <c r="A47" t="s">
        <v>441</v>
      </c>
      <c r="B47" t="s">
        <v>207</v>
      </c>
      <c r="C47">
        <v>14</v>
      </c>
    </row>
    <row r="48" spans="1:3" x14ac:dyDescent="0.25">
      <c r="A48" t="s">
        <v>441</v>
      </c>
      <c r="B48" t="s">
        <v>208</v>
      </c>
      <c r="C48">
        <v>14</v>
      </c>
    </row>
    <row r="49" spans="1:3" x14ac:dyDescent="0.25">
      <c r="A49" t="s">
        <v>441</v>
      </c>
      <c r="B49" t="s">
        <v>9</v>
      </c>
      <c r="C49">
        <v>2</v>
      </c>
    </row>
    <row r="50" spans="1:3" x14ac:dyDescent="0.25">
      <c r="A50" t="s">
        <v>441</v>
      </c>
      <c r="B50" t="s">
        <v>220</v>
      </c>
      <c r="C50">
        <v>3</v>
      </c>
    </row>
    <row r="51" spans="1:3" x14ac:dyDescent="0.25">
      <c r="A51" t="s">
        <v>441</v>
      </c>
      <c r="B51" t="s">
        <v>200</v>
      </c>
      <c r="C51">
        <v>583</v>
      </c>
    </row>
    <row r="52" spans="1:3" x14ac:dyDescent="0.25">
      <c r="A52" t="s">
        <v>441</v>
      </c>
      <c r="B52" t="s">
        <v>221</v>
      </c>
      <c r="C52">
        <v>153</v>
      </c>
    </row>
    <row r="53" spans="1:3" x14ac:dyDescent="0.25">
      <c r="A53" t="s">
        <v>441</v>
      </c>
      <c r="B53" t="s">
        <v>274</v>
      </c>
      <c r="C53">
        <v>13</v>
      </c>
    </row>
    <row r="54" spans="1:3" x14ac:dyDescent="0.25">
      <c r="A54" t="s">
        <v>441</v>
      </c>
      <c r="B54" t="s">
        <v>11</v>
      </c>
      <c r="C54">
        <v>930</v>
      </c>
    </row>
    <row r="55" spans="1:3" x14ac:dyDescent="0.25">
      <c r="A55" t="s">
        <v>441</v>
      </c>
      <c r="B55" t="s">
        <v>292</v>
      </c>
      <c r="C55">
        <v>12</v>
      </c>
    </row>
    <row r="56" spans="1:3" x14ac:dyDescent="0.25">
      <c r="A56" t="s">
        <v>441</v>
      </c>
      <c r="B56" t="s">
        <v>293</v>
      </c>
      <c r="C56">
        <v>35</v>
      </c>
    </row>
    <row r="57" spans="1:3" x14ac:dyDescent="0.25">
      <c r="A57" t="s">
        <v>441</v>
      </c>
      <c r="B57" t="s">
        <v>308</v>
      </c>
      <c r="C57">
        <v>16</v>
      </c>
    </row>
    <row r="58" spans="1:3" x14ac:dyDescent="0.25">
      <c r="A58" t="s">
        <v>441</v>
      </c>
      <c r="B58" t="s">
        <v>138</v>
      </c>
      <c r="C58">
        <v>1001</v>
      </c>
    </row>
    <row r="59" spans="1:3" x14ac:dyDescent="0.25">
      <c r="A59" t="s">
        <v>441</v>
      </c>
      <c r="B59" t="s">
        <v>201</v>
      </c>
      <c r="C59">
        <v>9</v>
      </c>
    </row>
    <row r="60" spans="1:3" x14ac:dyDescent="0.25">
      <c r="A60" t="s">
        <v>441</v>
      </c>
      <c r="B60" t="s">
        <v>349</v>
      </c>
      <c r="C60">
        <v>3</v>
      </c>
    </row>
    <row r="61" spans="1:3" x14ac:dyDescent="0.25">
      <c r="A61" t="s">
        <v>441</v>
      </c>
      <c r="B61" t="s">
        <v>350</v>
      </c>
      <c r="C61">
        <v>733</v>
      </c>
    </row>
    <row r="62" spans="1:3" x14ac:dyDescent="0.25">
      <c r="A62" t="s">
        <v>441</v>
      </c>
      <c r="B62" t="s">
        <v>157</v>
      </c>
      <c r="C62">
        <v>88</v>
      </c>
    </row>
    <row r="63" spans="1:3" x14ac:dyDescent="0.25">
      <c r="A63" t="s">
        <v>441</v>
      </c>
      <c r="B63" t="s">
        <v>217</v>
      </c>
      <c r="C63">
        <v>291</v>
      </c>
    </row>
    <row r="64" spans="1:3" x14ac:dyDescent="0.25">
      <c r="A64" t="s">
        <v>441</v>
      </c>
      <c r="B64" t="s">
        <v>158</v>
      </c>
      <c r="C64">
        <v>52</v>
      </c>
    </row>
    <row r="65" spans="1:3" x14ac:dyDescent="0.25">
      <c r="A65" t="s">
        <v>441</v>
      </c>
      <c r="B65" t="s">
        <v>87</v>
      </c>
      <c r="C65">
        <v>8</v>
      </c>
    </row>
    <row r="66" spans="1:3" x14ac:dyDescent="0.25">
      <c r="A66" t="s">
        <v>441</v>
      </c>
      <c r="B66" t="s">
        <v>30</v>
      </c>
      <c r="C66">
        <v>50</v>
      </c>
    </row>
    <row r="67" spans="1:3" x14ac:dyDescent="0.25">
      <c r="A67" t="s">
        <v>441</v>
      </c>
      <c r="B67" t="s">
        <v>232</v>
      </c>
      <c r="C67">
        <v>1452</v>
      </c>
    </row>
    <row r="68" spans="1:3" x14ac:dyDescent="0.25">
      <c r="A68" t="s">
        <v>441</v>
      </c>
      <c r="B68" t="s">
        <v>233</v>
      </c>
      <c r="C68">
        <v>978</v>
      </c>
    </row>
    <row r="69" spans="1:3" x14ac:dyDescent="0.25">
      <c r="A69" t="s">
        <v>441</v>
      </c>
      <c r="B69" t="s">
        <v>234</v>
      </c>
      <c r="C69">
        <v>45</v>
      </c>
    </row>
    <row r="70" spans="1:3" x14ac:dyDescent="0.25">
      <c r="A70" t="s">
        <v>441</v>
      </c>
      <c r="B70" t="s">
        <v>411</v>
      </c>
      <c r="C70">
        <v>1435</v>
      </c>
    </row>
    <row r="71" spans="1:3" x14ac:dyDescent="0.25">
      <c r="A71" t="s">
        <v>441</v>
      </c>
      <c r="B71" t="s">
        <v>121</v>
      </c>
      <c r="C71">
        <v>218</v>
      </c>
    </row>
    <row r="72" spans="1:3" x14ac:dyDescent="0.25">
      <c r="A72" t="s">
        <v>441</v>
      </c>
      <c r="B72" t="s">
        <v>294</v>
      </c>
      <c r="C72">
        <v>32</v>
      </c>
    </row>
    <row r="73" spans="1:3" x14ac:dyDescent="0.25">
      <c r="A73" t="s">
        <v>441</v>
      </c>
      <c r="B73" t="s">
        <v>127</v>
      </c>
      <c r="C73">
        <v>3</v>
      </c>
    </row>
    <row r="74" spans="1:3" x14ac:dyDescent="0.25">
      <c r="A74" t="s">
        <v>441</v>
      </c>
      <c r="B74" t="s">
        <v>266</v>
      </c>
      <c r="C74">
        <v>44</v>
      </c>
    </row>
    <row r="75" spans="1:3" x14ac:dyDescent="0.25">
      <c r="A75" t="s">
        <v>441</v>
      </c>
      <c r="B75" t="s">
        <v>267</v>
      </c>
      <c r="C75">
        <v>473</v>
      </c>
    </row>
    <row r="76" spans="1:3" x14ac:dyDescent="0.25">
      <c r="A76" t="s">
        <v>441</v>
      </c>
      <c r="B76" t="s">
        <v>430</v>
      </c>
      <c r="C76">
        <v>4</v>
      </c>
    </row>
    <row r="77" spans="1:3" x14ac:dyDescent="0.25">
      <c r="A77" t="s">
        <v>441</v>
      </c>
      <c r="B77" t="s">
        <v>412</v>
      </c>
      <c r="C77">
        <v>53</v>
      </c>
    </row>
    <row r="78" spans="1:3" x14ac:dyDescent="0.25">
      <c r="A78" t="s">
        <v>441</v>
      </c>
      <c r="B78" t="s">
        <v>413</v>
      </c>
      <c r="C78">
        <v>53</v>
      </c>
    </row>
    <row r="79" spans="1:3" x14ac:dyDescent="0.25">
      <c r="A79" t="s">
        <v>441</v>
      </c>
      <c r="B79" t="s">
        <v>139</v>
      </c>
      <c r="C79">
        <v>79</v>
      </c>
    </row>
    <row r="80" spans="1:3" x14ac:dyDescent="0.25">
      <c r="A80" t="s">
        <v>441</v>
      </c>
      <c r="B80" t="s">
        <v>89</v>
      </c>
      <c r="C80">
        <v>8</v>
      </c>
    </row>
    <row r="81" spans="1:3" x14ac:dyDescent="0.25">
      <c r="A81" t="s">
        <v>441</v>
      </c>
      <c r="B81" t="s">
        <v>90</v>
      </c>
      <c r="C81">
        <v>833</v>
      </c>
    </row>
    <row r="82" spans="1:3" x14ac:dyDescent="0.25">
      <c r="A82" t="s">
        <v>441</v>
      </c>
      <c r="B82" t="s">
        <v>161</v>
      </c>
      <c r="C82">
        <v>122</v>
      </c>
    </row>
    <row r="83" spans="1:3" x14ac:dyDescent="0.25">
      <c r="A83" t="s">
        <v>441</v>
      </c>
      <c r="B83" t="s">
        <v>309</v>
      </c>
      <c r="C83">
        <v>10</v>
      </c>
    </row>
    <row r="84" spans="1:3" x14ac:dyDescent="0.25">
      <c r="A84" t="s">
        <v>441</v>
      </c>
      <c r="B84" t="s">
        <v>310</v>
      </c>
      <c r="C84">
        <v>7</v>
      </c>
    </row>
    <row r="85" spans="1:3" x14ac:dyDescent="0.25">
      <c r="A85" t="s">
        <v>441</v>
      </c>
      <c r="B85" t="s">
        <v>311</v>
      </c>
      <c r="C85">
        <v>42</v>
      </c>
    </row>
    <row r="86" spans="1:3" x14ac:dyDescent="0.25">
      <c r="A86" t="s">
        <v>441</v>
      </c>
      <c r="B86" t="s">
        <v>312</v>
      </c>
      <c r="C86">
        <v>364</v>
      </c>
    </row>
    <row r="87" spans="1:3" x14ac:dyDescent="0.25">
      <c r="A87" t="s">
        <v>441</v>
      </c>
      <c r="B87" t="s">
        <v>313</v>
      </c>
      <c r="C87">
        <v>576</v>
      </c>
    </row>
    <row r="88" spans="1:3" x14ac:dyDescent="0.25">
      <c r="A88" t="s">
        <v>441</v>
      </c>
      <c r="B88" t="s">
        <v>296</v>
      </c>
      <c r="C88">
        <v>32</v>
      </c>
    </row>
    <row r="89" spans="1:3" x14ac:dyDescent="0.25">
      <c r="A89" t="s">
        <v>441</v>
      </c>
      <c r="B89" t="s">
        <v>297</v>
      </c>
      <c r="C89">
        <v>93</v>
      </c>
    </row>
    <row r="90" spans="1:3" x14ac:dyDescent="0.25">
      <c r="A90" t="s">
        <v>441</v>
      </c>
      <c r="B90" t="s">
        <v>164</v>
      </c>
      <c r="C90">
        <v>282</v>
      </c>
    </row>
    <row r="91" spans="1:3" x14ac:dyDescent="0.25">
      <c r="A91" t="s">
        <v>441</v>
      </c>
      <c r="B91" t="s">
        <v>202</v>
      </c>
      <c r="C91">
        <v>1</v>
      </c>
    </row>
    <row r="92" spans="1:3" x14ac:dyDescent="0.25">
      <c r="A92" t="s">
        <v>441</v>
      </c>
      <c r="B92" t="s">
        <v>281</v>
      </c>
      <c r="C92">
        <v>73</v>
      </c>
    </row>
    <row r="93" spans="1:3" x14ac:dyDescent="0.25">
      <c r="A93" t="s">
        <v>441</v>
      </c>
      <c r="B93" t="s">
        <v>94</v>
      </c>
      <c r="C93">
        <v>20</v>
      </c>
    </row>
    <row r="94" spans="1:3" x14ac:dyDescent="0.25">
      <c r="A94" t="s">
        <v>441</v>
      </c>
      <c r="B94" t="s">
        <v>235</v>
      </c>
      <c r="C94">
        <v>68</v>
      </c>
    </row>
    <row r="95" spans="1:3" x14ac:dyDescent="0.25">
      <c r="A95" t="s">
        <v>441</v>
      </c>
      <c r="B95" t="s">
        <v>383</v>
      </c>
      <c r="C95">
        <v>4</v>
      </c>
    </row>
    <row r="96" spans="1:3" x14ac:dyDescent="0.25">
      <c r="A96" t="s">
        <v>441</v>
      </c>
      <c r="B96" t="s">
        <v>166</v>
      </c>
      <c r="C96">
        <v>9</v>
      </c>
    </row>
    <row r="97" spans="1:3" x14ac:dyDescent="0.25">
      <c r="A97" t="s">
        <v>441</v>
      </c>
      <c r="B97" t="s">
        <v>282</v>
      </c>
      <c r="C97">
        <v>4632</v>
      </c>
    </row>
    <row r="98" spans="1:3" x14ac:dyDescent="0.25">
      <c r="A98" t="s">
        <v>441</v>
      </c>
      <c r="B98" t="s">
        <v>34</v>
      </c>
      <c r="C98">
        <v>6</v>
      </c>
    </row>
    <row r="99" spans="1:3" x14ac:dyDescent="0.25">
      <c r="A99" t="s">
        <v>441</v>
      </c>
      <c r="B99" t="s">
        <v>223</v>
      </c>
      <c r="C99">
        <v>6</v>
      </c>
    </row>
    <row r="100" spans="1:3" x14ac:dyDescent="0.25">
      <c r="A100" t="s">
        <v>441</v>
      </c>
      <c r="B100" t="s">
        <v>224</v>
      </c>
      <c r="C100">
        <v>624</v>
      </c>
    </row>
    <row r="101" spans="1:3" x14ac:dyDescent="0.25">
      <c r="A101" t="s">
        <v>441</v>
      </c>
      <c r="B101" t="s">
        <v>283</v>
      </c>
      <c r="C101">
        <v>43</v>
      </c>
    </row>
    <row r="102" spans="1:3" x14ac:dyDescent="0.25">
      <c r="A102" t="s">
        <v>441</v>
      </c>
      <c r="B102" t="s">
        <v>315</v>
      </c>
      <c r="C102">
        <v>18</v>
      </c>
    </row>
    <row r="103" spans="1:3" x14ac:dyDescent="0.25">
      <c r="A103" t="s">
        <v>441</v>
      </c>
      <c r="B103" t="s">
        <v>268</v>
      </c>
      <c r="C103">
        <v>10</v>
      </c>
    </row>
    <row r="104" spans="1:3" x14ac:dyDescent="0.25">
      <c r="A104" t="s">
        <v>441</v>
      </c>
      <c r="B104" t="s">
        <v>269</v>
      </c>
      <c r="C104">
        <v>11</v>
      </c>
    </row>
    <row r="105" spans="1:3" x14ac:dyDescent="0.25">
      <c r="A105" t="s">
        <v>441</v>
      </c>
      <c r="B105" t="s">
        <v>95</v>
      </c>
      <c r="C105">
        <v>65229</v>
      </c>
    </row>
    <row r="106" spans="1:3" x14ac:dyDescent="0.25">
      <c r="A106" t="s">
        <v>441</v>
      </c>
      <c r="B106" t="s">
        <v>167</v>
      </c>
      <c r="C106">
        <v>3126</v>
      </c>
    </row>
    <row r="107" spans="1:3" x14ac:dyDescent="0.25">
      <c r="A107" t="s">
        <v>441</v>
      </c>
      <c r="B107" t="s">
        <v>298</v>
      </c>
      <c r="C107">
        <v>3584</v>
      </c>
    </row>
    <row r="108" spans="1:3" x14ac:dyDescent="0.25">
      <c r="A108" t="s">
        <v>441</v>
      </c>
      <c r="B108" t="s">
        <v>203</v>
      </c>
      <c r="C108">
        <v>14</v>
      </c>
    </row>
    <row r="109" spans="1:3" x14ac:dyDescent="0.25">
      <c r="A109" t="s">
        <v>441</v>
      </c>
      <c r="B109" t="s">
        <v>351</v>
      </c>
      <c r="C109">
        <v>303</v>
      </c>
    </row>
    <row r="110" spans="1:3" x14ac:dyDescent="0.25">
      <c r="A110" t="s">
        <v>441</v>
      </c>
      <c r="B110" t="s">
        <v>352</v>
      </c>
      <c r="C110">
        <v>1747</v>
      </c>
    </row>
    <row r="111" spans="1:3" x14ac:dyDescent="0.25">
      <c r="A111" t="s">
        <v>441</v>
      </c>
      <c r="B111" t="s">
        <v>353</v>
      </c>
      <c r="C111">
        <v>4</v>
      </c>
    </row>
    <row r="112" spans="1:3" x14ac:dyDescent="0.25">
      <c r="A112" t="s">
        <v>441</v>
      </c>
      <c r="B112" t="s">
        <v>204</v>
      </c>
      <c r="C112">
        <v>76</v>
      </c>
    </row>
    <row r="113" spans="1:3" x14ac:dyDescent="0.25">
      <c r="A113" t="s">
        <v>441</v>
      </c>
      <c r="B113" t="s">
        <v>354</v>
      </c>
      <c r="C113">
        <v>30</v>
      </c>
    </row>
    <row r="114" spans="1:3" x14ac:dyDescent="0.25">
      <c r="A114" t="s">
        <v>441</v>
      </c>
      <c r="B114" t="s">
        <v>355</v>
      </c>
      <c r="C114">
        <v>144</v>
      </c>
    </row>
    <row r="115" spans="1:3" x14ac:dyDescent="0.25">
      <c r="A115" t="s">
        <v>441</v>
      </c>
      <c r="B115" t="s">
        <v>405</v>
      </c>
      <c r="C115">
        <v>30</v>
      </c>
    </row>
    <row r="116" spans="1:3" x14ac:dyDescent="0.25">
      <c r="A116" t="s">
        <v>441</v>
      </c>
      <c r="B116" t="s">
        <v>36</v>
      </c>
      <c r="C116">
        <v>42</v>
      </c>
    </row>
    <row r="117" spans="1:3" x14ac:dyDescent="0.25">
      <c r="A117" t="s">
        <v>441</v>
      </c>
      <c r="B117" t="s">
        <v>37</v>
      </c>
      <c r="C117">
        <v>595</v>
      </c>
    </row>
    <row r="118" spans="1:3" x14ac:dyDescent="0.25">
      <c r="A118" t="s">
        <v>441</v>
      </c>
      <c r="B118" t="s">
        <v>39</v>
      </c>
      <c r="C118">
        <v>12</v>
      </c>
    </row>
    <row r="119" spans="1:3" x14ac:dyDescent="0.25">
      <c r="A119" t="s">
        <v>441</v>
      </c>
      <c r="B119" t="s">
        <v>41</v>
      </c>
      <c r="C119">
        <v>8</v>
      </c>
    </row>
    <row r="120" spans="1:3" x14ac:dyDescent="0.25">
      <c r="A120" t="s">
        <v>441</v>
      </c>
      <c r="B120" t="s">
        <v>42</v>
      </c>
      <c r="C120">
        <v>10</v>
      </c>
    </row>
    <row r="121" spans="1:3" x14ac:dyDescent="0.25">
      <c r="A121" t="s">
        <v>441</v>
      </c>
      <c r="B121" t="s">
        <v>44</v>
      </c>
      <c r="C121">
        <v>11</v>
      </c>
    </row>
    <row r="122" spans="1:3" x14ac:dyDescent="0.25">
      <c r="A122" t="s">
        <v>441</v>
      </c>
      <c r="B122" t="s">
        <v>45</v>
      </c>
      <c r="C122">
        <v>8</v>
      </c>
    </row>
    <row r="123" spans="1:3" x14ac:dyDescent="0.25">
      <c r="A123" t="s">
        <v>441</v>
      </c>
      <c r="B123" t="s">
        <v>47</v>
      </c>
      <c r="C123">
        <v>27</v>
      </c>
    </row>
    <row r="124" spans="1:3" x14ac:dyDescent="0.25">
      <c r="A124" t="s">
        <v>441</v>
      </c>
      <c r="B124" t="s">
        <v>50</v>
      </c>
      <c r="C124">
        <v>329</v>
      </c>
    </row>
    <row r="125" spans="1:3" x14ac:dyDescent="0.25">
      <c r="A125" t="s">
        <v>441</v>
      </c>
      <c r="B125" t="s">
        <v>376</v>
      </c>
      <c r="C125">
        <v>1426</v>
      </c>
    </row>
    <row r="126" spans="1:3" x14ac:dyDescent="0.25">
      <c r="A126" t="s">
        <v>441</v>
      </c>
      <c r="B126" t="s">
        <v>270</v>
      </c>
      <c r="C126">
        <v>31</v>
      </c>
    </row>
    <row r="127" spans="1:3" x14ac:dyDescent="0.25">
      <c r="A127" t="s">
        <v>441</v>
      </c>
      <c r="B127" t="s">
        <v>414</v>
      </c>
      <c r="C127">
        <v>1426</v>
      </c>
    </row>
    <row r="128" spans="1:3" x14ac:dyDescent="0.25">
      <c r="A128" t="s">
        <v>441</v>
      </c>
      <c r="B128" t="s">
        <v>391</v>
      </c>
      <c r="C128">
        <v>44</v>
      </c>
    </row>
    <row r="129" spans="1:3" x14ac:dyDescent="0.25">
      <c r="A129" t="s">
        <v>441</v>
      </c>
      <c r="B129" t="s">
        <v>236</v>
      </c>
      <c r="C129">
        <v>608</v>
      </c>
    </row>
    <row r="130" spans="1:3" x14ac:dyDescent="0.25">
      <c r="A130" t="s">
        <v>441</v>
      </c>
      <c r="B130" t="s">
        <v>237</v>
      </c>
      <c r="C130">
        <v>699</v>
      </c>
    </row>
    <row r="131" spans="1:3" x14ac:dyDescent="0.25">
      <c r="A131" t="s">
        <v>441</v>
      </c>
      <c r="B131" t="s">
        <v>316</v>
      </c>
      <c r="C131">
        <v>4</v>
      </c>
    </row>
    <row r="132" spans="1:3" x14ac:dyDescent="0.25">
      <c r="A132" t="s">
        <v>441</v>
      </c>
      <c r="B132" t="s">
        <v>56</v>
      </c>
      <c r="C132">
        <v>52</v>
      </c>
    </row>
    <row r="133" spans="1:3" x14ac:dyDescent="0.25">
      <c r="A133" t="s">
        <v>441</v>
      </c>
      <c r="B133" t="s">
        <v>317</v>
      </c>
      <c r="C133">
        <v>570</v>
      </c>
    </row>
    <row r="134" spans="1:3" x14ac:dyDescent="0.25">
      <c r="A134" t="s">
        <v>441</v>
      </c>
      <c r="B134" t="s">
        <v>318</v>
      </c>
      <c r="C134">
        <v>283</v>
      </c>
    </row>
    <row r="135" spans="1:3" x14ac:dyDescent="0.25">
      <c r="A135" t="s">
        <v>441</v>
      </c>
      <c r="B135" t="s">
        <v>319</v>
      </c>
      <c r="C135">
        <v>58</v>
      </c>
    </row>
    <row r="136" spans="1:3" x14ac:dyDescent="0.25">
      <c r="A136" t="s">
        <v>441</v>
      </c>
      <c r="B136" t="s">
        <v>320</v>
      </c>
      <c r="C136">
        <v>183</v>
      </c>
    </row>
    <row r="137" spans="1:3" x14ac:dyDescent="0.25">
      <c r="A137" t="s">
        <v>441</v>
      </c>
      <c r="B137" t="s">
        <v>321</v>
      </c>
      <c r="C137">
        <v>4</v>
      </c>
    </row>
    <row r="138" spans="1:3" x14ac:dyDescent="0.25">
      <c r="A138" t="s">
        <v>441</v>
      </c>
      <c r="B138" t="s">
        <v>322</v>
      </c>
      <c r="C138">
        <v>1</v>
      </c>
    </row>
    <row r="139" spans="1:3" x14ac:dyDescent="0.25">
      <c r="A139" t="s">
        <v>441</v>
      </c>
      <c r="B139" t="s">
        <v>248</v>
      </c>
      <c r="C139">
        <v>1</v>
      </c>
    </row>
    <row r="140" spans="1:3" x14ac:dyDescent="0.25">
      <c r="A140" t="s">
        <v>441</v>
      </c>
      <c r="B140" t="s">
        <v>60</v>
      </c>
      <c r="C140">
        <v>279</v>
      </c>
    </row>
    <row r="141" spans="1:3" x14ac:dyDescent="0.25">
      <c r="A141" t="s">
        <v>441</v>
      </c>
      <c r="B141" t="s">
        <v>61</v>
      </c>
      <c r="C141">
        <v>452</v>
      </c>
    </row>
    <row r="142" spans="1:3" x14ac:dyDescent="0.25">
      <c r="A142" t="s">
        <v>441</v>
      </c>
      <c r="B142" t="s">
        <v>70</v>
      </c>
      <c r="C142">
        <v>72</v>
      </c>
    </row>
    <row r="143" spans="1:3" x14ac:dyDescent="0.25">
      <c r="A143" t="s">
        <v>441</v>
      </c>
      <c r="B143" t="s">
        <v>249</v>
      </c>
      <c r="C143">
        <v>12550</v>
      </c>
    </row>
    <row r="144" spans="1:3" x14ac:dyDescent="0.25">
      <c r="A144" t="s">
        <v>441</v>
      </c>
      <c r="B144" t="s">
        <v>415</v>
      </c>
      <c r="C144">
        <v>52</v>
      </c>
    </row>
    <row r="145" spans="1:3" x14ac:dyDescent="0.25">
      <c r="A145" t="s">
        <v>441</v>
      </c>
      <c r="B145" t="s">
        <v>356</v>
      </c>
      <c r="C145">
        <v>2</v>
      </c>
    </row>
    <row r="146" spans="1:3" x14ac:dyDescent="0.25">
      <c r="A146" t="s">
        <v>441</v>
      </c>
      <c r="B146" t="s">
        <v>357</v>
      </c>
      <c r="C146">
        <v>735</v>
      </c>
    </row>
    <row r="147" spans="1:3" x14ac:dyDescent="0.25">
      <c r="A147" t="s">
        <v>441</v>
      </c>
      <c r="B147" t="s">
        <v>72</v>
      </c>
      <c r="C147">
        <v>4</v>
      </c>
    </row>
    <row r="148" spans="1:3" x14ac:dyDescent="0.25">
      <c r="A148" t="s">
        <v>441</v>
      </c>
      <c r="B148" t="s">
        <v>103</v>
      </c>
      <c r="C148">
        <v>48</v>
      </c>
    </row>
    <row r="149" spans="1:3" x14ac:dyDescent="0.25">
      <c r="A149" t="s">
        <v>441</v>
      </c>
      <c r="B149" t="s">
        <v>79</v>
      </c>
      <c r="C149">
        <v>4</v>
      </c>
    </row>
    <row r="150" spans="1:3" x14ac:dyDescent="0.25">
      <c r="A150" t="s">
        <v>441</v>
      </c>
      <c r="B150" t="s">
        <v>284</v>
      </c>
      <c r="C150">
        <v>85</v>
      </c>
    </row>
    <row r="151" spans="1:3" x14ac:dyDescent="0.25">
      <c r="A151" t="s">
        <v>441</v>
      </c>
      <c r="B151" t="s">
        <v>392</v>
      </c>
      <c r="C151">
        <v>10</v>
      </c>
    </row>
    <row r="152" spans="1:3" x14ac:dyDescent="0.25">
      <c r="A152" t="s">
        <v>441</v>
      </c>
      <c r="B152" t="s">
        <v>416</v>
      </c>
      <c r="C152">
        <v>75</v>
      </c>
    </row>
    <row r="153" spans="1:3" x14ac:dyDescent="0.25">
      <c r="A153" t="s">
        <v>441</v>
      </c>
      <c r="B153" t="s">
        <v>73</v>
      </c>
      <c r="C153">
        <v>983</v>
      </c>
    </row>
    <row r="154" spans="1:3" x14ac:dyDescent="0.25">
      <c r="A154" t="s">
        <v>441</v>
      </c>
      <c r="B154" t="s">
        <v>238</v>
      </c>
      <c r="C154">
        <v>556</v>
      </c>
    </row>
    <row r="155" spans="1:3" x14ac:dyDescent="0.25">
      <c r="A155" t="s">
        <v>441</v>
      </c>
      <c r="B155" t="s">
        <v>418</v>
      </c>
      <c r="C155">
        <v>111</v>
      </c>
    </row>
    <row r="156" spans="1:3" x14ac:dyDescent="0.25">
      <c r="A156" t="s">
        <v>441</v>
      </c>
      <c r="B156" t="s">
        <v>393</v>
      </c>
      <c r="C156">
        <v>254</v>
      </c>
    </row>
    <row r="157" spans="1:3" x14ac:dyDescent="0.25">
      <c r="A157" t="s">
        <v>441</v>
      </c>
      <c r="B157" t="s">
        <v>394</v>
      </c>
      <c r="C157">
        <v>4</v>
      </c>
    </row>
    <row r="158" spans="1:3" x14ac:dyDescent="0.25">
      <c r="A158" t="s">
        <v>441</v>
      </c>
      <c r="B158" t="s">
        <v>395</v>
      </c>
      <c r="C158">
        <v>3505</v>
      </c>
    </row>
    <row r="159" spans="1:3" x14ac:dyDescent="0.25">
      <c r="A159" t="s">
        <v>441</v>
      </c>
      <c r="B159" t="s">
        <v>239</v>
      </c>
      <c r="C159">
        <v>2674</v>
      </c>
    </row>
    <row r="160" spans="1:3" x14ac:dyDescent="0.25">
      <c r="A160" t="s">
        <v>441</v>
      </c>
      <c r="B160" t="s">
        <v>440</v>
      </c>
      <c r="C160">
        <v>2</v>
      </c>
    </row>
    <row r="161" spans="1:3" x14ac:dyDescent="0.25">
      <c r="A161" t="s">
        <v>441</v>
      </c>
      <c r="B161" t="s">
        <v>358</v>
      </c>
      <c r="C161">
        <v>10</v>
      </c>
    </row>
    <row r="162" spans="1:3" x14ac:dyDescent="0.25">
      <c r="A162" t="s">
        <v>441</v>
      </c>
      <c r="B162" t="s">
        <v>242</v>
      </c>
      <c r="C162">
        <v>55</v>
      </c>
    </row>
    <row r="163" spans="1:3" x14ac:dyDescent="0.25">
      <c r="A163" t="s">
        <v>441</v>
      </c>
      <c r="B163" t="s">
        <v>243</v>
      </c>
      <c r="C163">
        <v>363</v>
      </c>
    </row>
    <row r="164" spans="1:3" x14ac:dyDescent="0.25">
      <c r="A164" t="s">
        <v>441</v>
      </c>
      <c r="B164" t="s">
        <v>105</v>
      </c>
      <c r="C164">
        <v>3</v>
      </c>
    </row>
    <row r="165" spans="1:3" x14ac:dyDescent="0.25">
      <c r="A165" t="s">
        <v>441</v>
      </c>
      <c r="B165" t="s">
        <v>106</v>
      </c>
      <c r="C165">
        <v>79</v>
      </c>
    </row>
    <row r="166" spans="1:3" x14ac:dyDescent="0.25">
      <c r="A166" t="s">
        <v>441</v>
      </c>
      <c r="B166" t="s">
        <v>107</v>
      </c>
      <c r="C166">
        <v>72</v>
      </c>
    </row>
    <row r="167" spans="1:3" x14ac:dyDescent="0.25">
      <c r="A167" t="s">
        <v>441</v>
      </c>
      <c r="B167" t="s">
        <v>225</v>
      </c>
      <c r="C167">
        <v>402</v>
      </c>
    </row>
    <row r="168" spans="1:3" x14ac:dyDescent="0.25">
      <c r="A168" t="s">
        <v>441</v>
      </c>
      <c r="B168" t="s">
        <v>226</v>
      </c>
      <c r="C168">
        <v>2</v>
      </c>
    </row>
    <row r="169" spans="1:3" x14ac:dyDescent="0.25">
      <c r="A169" t="s">
        <v>441</v>
      </c>
      <c r="B169" t="s">
        <v>359</v>
      </c>
      <c r="C169">
        <v>1</v>
      </c>
    </row>
    <row r="170" spans="1:3" x14ac:dyDescent="0.25">
      <c r="A170" t="s">
        <v>441</v>
      </c>
      <c r="B170" t="s">
        <v>323</v>
      </c>
      <c r="C170">
        <v>442</v>
      </c>
    </row>
    <row r="171" spans="1:3" x14ac:dyDescent="0.25">
      <c r="A171" t="s">
        <v>441</v>
      </c>
      <c r="B171" t="s">
        <v>324</v>
      </c>
      <c r="C171">
        <v>757</v>
      </c>
    </row>
    <row r="172" spans="1:3" x14ac:dyDescent="0.25">
      <c r="A172" t="s">
        <v>441</v>
      </c>
      <c r="B172" t="s">
        <v>325</v>
      </c>
      <c r="C172">
        <v>54</v>
      </c>
    </row>
    <row r="173" spans="1:3" x14ac:dyDescent="0.25">
      <c r="A173" t="s">
        <v>441</v>
      </c>
      <c r="B173" t="s">
        <v>111</v>
      </c>
      <c r="C173">
        <v>11</v>
      </c>
    </row>
    <row r="174" spans="1:3" x14ac:dyDescent="0.25">
      <c r="A174" t="s">
        <v>441</v>
      </c>
      <c r="B174" t="s">
        <v>244</v>
      </c>
      <c r="C174">
        <v>156</v>
      </c>
    </row>
    <row r="175" spans="1:3" x14ac:dyDescent="0.25">
      <c r="A175" t="s">
        <v>441</v>
      </c>
      <c r="B175" t="s">
        <v>27</v>
      </c>
      <c r="C175">
        <v>126</v>
      </c>
    </row>
    <row r="176" spans="1:3" x14ac:dyDescent="0.25">
      <c r="A176" t="s">
        <v>441</v>
      </c>
      <c r="B176" t="s">
        <v>227</v>
      </c>
      <c r="C176">
        <v>24</v>
      </c>
    </row>
    <row r="177" spans="1:3" x14ac:dyDescent="0.25">
      <c r="A177" t="s">
        <v>441</v>
      </c>
      <c r="B177" t="s">
        <v>431</v>
      </c>
      <c r="C177">
        <v>206</v>
      </c>
    </row>
    <row r="178" spans="1:3" x14ac:dyDescent="0.25">
      <c r="A178" t="s">
        <v>441</v>
      </c>
      <c r="B178" t="s">
        <v>432</v>
      </c>
      <c r="C178">
        <v>41</v>
      </c>
    </row>
    <row r="179" spans="1:3" x14ac:dyDescent="0.25">
      <c r="A179" t="s">
        <v>441</v>
      </c>
      <c r="B179" t="s">
        <v>140</v>
      </c>
      <c r="C179">
        <v>7</v>
      </c>
    </row>
    <row r="180" spans="1:3" x14ac:dyDescent="0.25">
      <c r="A180" t="s">
        <v>441</v>
      </c>
      <c r="B180" t="s">
        <v>113</v>
      </c>
      <c r="C180">
        <v>2328</v>
      </c>
    </row>
    <row r="181" spans="1:3" x14ac:dyDescent="0.25">
      <c r="A181" t="s">
        <v>441</v>
      </c>
      <c r="B181" t="s">
        <v>209</v>
      </c>
      <c r="C181">
        <v>5</v>
      </c>
    </row>
    <row r="182" spans="1:3" x14ac:dyDescent="0.25">
      <c r="A182" t="s">
        <v>441</v>
      </c>
      <c r="B182" t="s">
        <v>419</v>
      </c>
      <c r="C182">
        <v>680</v>
      </c>
    </row>
    <row r="183" spans="1:3" x14ac:dyDescent="0.25">
      <c r="A183" t="s">
        <v>441</v>
      </c>
      <c r="B183" t="s">
        <v>245</v>
      </c>
      <c r="C183">
        <v>693</v>
      </c>
    </row>
    <row r="184" spans="1:3" x14ac:dyDescent="0.25">
      <c r="A184" t="s">
        <v>441</v>
      </c>
      <c r="B184" t="s">
        <v>271</v>
      </c>
      <c r="C184">
        <v>76</v>
      </c>
    </row>
    <row r="185" spans="1:3" x14ac:dyDescent="0.25">
      <c r="A185" t="s">
        <v>441</v>
      </c>
      <c r="B185" t="s">
        <v>420</v>
      </c>
      <c r="C185">
        <v>25</v>
      </c>
    </row>
    <row r="186" spans="1:3" x14ac:dyDescent="0.25">
      <c r="A186" t="s">
        <v>441</v>
      </c>
      <c r="B186" t="s">
        <v>228</v>
      </c>
      <c r="C186">
        <v>1534</v>
      </c>
    </row>
    <row r="187" spans="1:3" x14ac:dyDescent="0.25">
      <c r="A187" t="s">
        <v>441</v>
      </c>
      <c r="B187" t="s">
        <v>141</v>
      </c>
      <c r="C187">
        <v>664</v>
      </c>
    </row>
    <row r="188" spans="1:3" x14ac:dyDescent="0.25">
      <c r="A188" t="s">
        <v>441</v>
      </c>
      <c r="B188" t="s">
        <v>108</v>
      </c>
      <c r="C188">
        <v>1534</v>
      </c>
    </row>
    <row r="189" spans="1:3" x14ac:dyDescent="0.25">
      <c r="A189" t="s">
        <v>441</v>
      </c>
      <c r="B189" t="s">
        <v>229</v>
      </c>
      <c r="C189">
        <v>1534</v>
      </c>
    </row>
    <row r="190" spans="1:3" x14ac:dyDescent="0.25">
      <c r="A190" t="s">
        <v>441</v>
      </c>
      <c r="B190" t="s">
        <v>128</v>
      </c>
      <c r="C190">
        <v>51</v>
      </c>
    </row>
    <row r="191" spans="1:3" x14ac:dyDescent="0.25">
      <c r="A191" t="s">
        <v>441</v>
      </c>
      <c r="B191" t="s">
        <v>170</v>
      </c>
      <c r="C191">
        <v>461</v>
      </c>
    </row>
    <row r="192" spans="1:3" x14ac:dyDescent="0.25">
      <c r="A192" t="s">
        <v>441</v>
      </c>
      <c r="B192" t="s">
        <v>74</v>
      </c>
      <c r="C192">
        <v>15</v>
      </c>
    </row>
    <row r="193" spans="1:3" x14ac:dyDescent="0.25">
      <c r="A193" t="s">
        <v>441</v>
      </c>
      <c r="B193" t="s">
        <v>326</v>
      </c>
      <c r="C193">
        <v>1</v>
      </c>
    </row>
    <row r="194" spans="1:3" x14ac:dyDescent="0.25">
      <c r="A194" t="s">
        <v>441</v>
      </c>
      <c r="B194" t="s">
        <v>327</v>
      </c>
      <c r="C194">
        <v>357</v>
      </c>
    </row>
    <row r="195" spans="1:3" x14ac:dyDescent="0.25">
      <c r="A195" t="s">
        <v>441</v>
      </c>
      <c r="B195" t="s">
        <v>328</v>
      </c>
      <c r="C195">
        <v>588</v>
      </c>
    </row>
    <row r="196" spans="1:3" x14ac:dyDescent="0.25">
      <c r="A196" t="s">
        <v>441</v>
      </c>
      <c r="B196" t="s">
        <v>384</v>
      </c>
      <c r="C196">
        <v>28</v>
      </c>
    </row>
    <row r="197" spans="1:3" x14ac:dyDescent="0.25">
      <c r="A197" t="s">
        <v>441</v>
      </c>
      <c r="B197" t="s">
        <v>385</v>
      </c>
      <c r="C197">
        <v>2</v>
      </c>
    </row>
    <row r="198" spans="1:3" x14ac:dyDescent="0.25">
      <c r="A198" t="s">
        <v>441</v>
      </c>
      <c r="B198" t="s">
        <v>76</v>
      </c>
      <c r="C198">
        <v>18</v>
      </c>
    </row>
    <row r="199" spans="1:3" x14ac:dyDescent="0.25">
      <c r="A199" t="s">
        <v>441</v>
      </c>
      <c r="B199" t="s">
        <v>171</v>
      </c>
      <c r="C199">
        <v>37</v>
      </c>
    </row>
    <row r="200" spans="1:3" x14ac:dyDescent="0.25">
      <c r="A200" t="s">
        <v>441</v>
      </c>
      <c r="B200" t="s">
        <v>172</v>
      </c>
      <c r="C200">
        <v>4</v>
      </c>
    </row>
    <row r="201" spans="1:3" x14ac:dyDescent="0.25">
      <c r="A201" t="s">
        <v>441</v>
      </c>
      <c r="B201" t="s">
        <v>173</v>
      </c>
      <c r="C201">
        <v>3</v>
      </c>
    </row>
    <row r="202" spans="1:3" x14ac:dyDescent="0.25">
      <c r="A202" t="s">
        <v>441</v>
      </c>
      <c r="B202" t="s">
        <v>210</v>
      </c>
      <c r="C202">
        <v>24</v>
      </c>
    </row>
    <row r="203" spans="1:3" x14ac:dyDescent="0.25">
      <c r="A203" t="s">
        <v>441</v>
      </c>
      <c r="B203" t="s">
        <v>174</v>
      </c>
      <c r="C203">
        <v>39</v>
      </c>
    </row>
    <row r="204" spans="1:3" x14ac:dyDescent="0.25">
      <c r="A204" t="s">
        <v>441</v>
      </c>
      <c r="B204" s="2" t="s">
        <v>300</v>
      </c>
      <c r="C204">
        <v>9</v>
      </c>
    </row>
    <row r="205" spans="1:3" x14ac:dyDescent="0.25">
      <c r="A205" t="s">
        <v>441</v>
      </c>
      <c r="B205" t="s">
        <v>142</v>
      </c>
      <c r="C205">
        <v>39</v>
      </c>
    </row>
    <row r="206" spans="1:3" x14ac:dyDescent="0.25">
      <c r="A206" t="s">
        <v>441</v>
      </c>
      <c r="B206" t="s">
        <v>143</v>
      </c>
      <c r="C206">
        <v>157</v>
      </c>
    </row>
    <row r="207" spans="1:3" x14ac:dyDescent="0.25">
      <c r="A207" t="s">
        <v>441</v>
      </c>
      <c r="B207" s="2" t="s">
        <v>175</v>
      </c>
      <c r="C207">
        <v>5</v>
      </c>
    </row>
    <row r="208" spans="1:3" x14ac:dyDescent="0.25">
      <c r="A208" t="s">
        <v>441</v>
      </c>
      <c r="B208" t="s">
        <v>177</v>
      </c>
      <c r="C208">
        <v>99</v>
      </c>
    </row>
    <row r="209" spans="1:3" x14ac:dyDescent="0.25">
      <c r="A209" t="s">
        <v>441</v>
      </c>
      <c r="B209" t="s">
        <v>178</v>
      </c>
      <c r="C209">
        <v>64</v>
      </c>
    </row>
    <row r="210" spans="1:3" x14ac:dyDescent="0.25">
      <c r="A210" t="s">
        <v>441</v>
      </c>
      <c r="B210" t="s">
        <v>179</v>
      </c>
      <c r="C210">
        <v>199</v>
      </c>
    </row>
    <row r="211" spans="1:3" x14ac:dyDescent="0.25">
      <c r="A211" t="s">
        <v>441</v>
      </c>
      <c r="B211" t="s">
        <v>285</v>
      </c>
      <c r="C211">
        <v>1274</v>
      </c>
    </row>
    <row r="212" spans="1:3" x14ac:dyDescent="0.25">
      <c r="A212" t="s">
        <v>441</v>
      </c>
      <c r="B212" t="s">
        <v>402</v>
      </c>
      <c r="C212">
        <v>30</v>
      </c>
    </row>
    <row r="213" spans="1:3" x14ac:dyDescent="0.25">
      <c r="A213" t="s">
        <v>441</v>
      </c>
      <c r="B213" t="s">
        <v>286</v>
      </c>
      <c r="C213">
        <v>184</v>
      </c>
    </row>
    <row r="214" spans="1:3" x14ac:dyDescent="0.25">
      <c r="A214" t="s">
        <v>441</v>
      </c>
      <c r="B214" t="s">
        <v>329</v>
      </c>
      <c r="C214">
        <v>19</v>
      </c>
    </row>
    <row r="215" spans="1:3" x14ac:dyDescent="0.25">
      <c r="A215" t="s">
        <v>441</v>
      </c>
      <c r="B215" t="s">
        <v>330</v>
      </c>
      <c r="C215">
        <v>10</v>
      </c>
    </row>
    <row r="216" spans="1:3" x14ac:dyDescent="0.25">
      <c r="A216" t="s">
        <v>441</v>
      </c>
      <c r="B216" t="s">
        <v>144</v>
      </c>
      <c r="C216">
        <v>2</v>
      </c>
    </row>
    <row r="217" spans="1:3" x14ac:dyDescent="0.25">
      <c r="A217" t="s">
        <v>441</v>
      </c>
      <c r="B217" t="s">
        <v>145</v>
      </c>
      <c r="C217">
        <v>40</v>
      </c>
    </row>
    <row r="218" spans="1:3" x14ac:dyDescent="0.25">
      <c r="A218" t="s">
        <v>441</v>
      </c>
      <c r="B218" t="s">
        <v>331</v>
      </c>
      <c r="C218">
        <v>614</v>
      </c>
    </row>
    <row r="219" spans="1:3" x14ac:dyDescent="0.25">
      <c r="A219" t="s">
        <v>441</v>
      </c>
      <c r="B219" t="s">
        <v>332</v>
      </c>
      <c r="C219">
        <v>10</v>
      </c>
    </row>
    <row r="220" spans="1:3" x14ac:dyDescent="0.25">
      <c r="A220" t="s">
        <v>441</v>
      </c>
      <c r="B220" t="s">
        <v>423</v>
      </c>
      <c r="C220">
        <v>4</v>
      </c>
    </row>
    <row r="221" spans="1:3" x14ac:dyDescent="0.25">
      <c r="A221" t="s">
        <v>441</v>
      </c>
      <c r="B221" t="s">
        <v>257</v>
      </c>
      <c r="C221">
        <v>56</v>
      </c>
    </row>
    <row r="222" spans="1:3" x14ac:dyDescent="0.25">
      <c r="A222" t="s">
        <v>441</v>
      </c>
      <c r="B222" t="s">
        <v>301</v>
      </c>
      <c r="C222">
        <v>184</v>
      </c>
    </row>
    <row r="223" spans="1:3" x14ac:dyDescent="0.25">
      <c r="A223" t="s">
        <v>441</v>
      </c>
      <c r="B223" t="s">
        <v>378</v>
      </c>
      <c r="C223">
        <v>3</v>
      </c>
    </row>
    <row r="224" spans="1:3" x14ac:dyDescent="0.25">
      <c r="A224" t="s">
        <v>441</v>
      </c>
      <c r="B224" t="s">
        <v>379</v>
      </c>
      <c r="C224">
        <v>36</v>
      </c>
    </row>
    <row r="225" spans="1:3" x14ac:dyDescent="0.25">
      <c r="A225" t="s">
        <v>441</v>
      </c>
      <c r="B225" t="s">
        <v>380</v>
      </c>
      <c r="C225">
        <v>25</v>
      </c>
    </row>
    <row r="226" spans="1:3" x14ac:dyDescent="0.25">
      <c r="A226" t="s">
        <v>441</v>
      </c>
      <c r="B226" t="s">
        <v>433</v>
      </c>
      <c r="C226">
        <v>7</v>
      </c>
    </row>
    <row r="227" spans="1:3" x14ac:dyDescent="0.25">
      <c r="A227" t="s">
        <v>441</v>
      </c>
      <c r="B227" t="s">
        <v>424</v>
      </c>
      <c r="C227">
        <v>10</v>
      </c>
    </row>
    <row r="228" spans="1:3" x14ac:dyDescent="0.25">
      <c r="A228" t="s">
        <v>441</v>
      </c>
      <c r="B228" t="s">
        <v>260</v>
      </c>
      <c r="C228">
        <v>6</v>
      </c>
    </row>
    <row r="229" spans="1:3" x14ac:dyDescent="0.25">
      <c r="A229" t="s">
        <v>441</v>
      </c>
      <c r="B229" t="s">
        <v>360</v>
      </c>
      <c r="C229">
        <v>3</v>
      </c>
    </row>
    <row r="230" spans="1:3" x14ac:dyDescent="0.25">
      <c r="A230" t="s">
        <v>441</v>
      </c>
      <c r="B230" t="s">
        <v>361</v>
      </c>
      <c r="C230">
        <v>108</v>
      </c>
    </row>
    <row r="231" spans="1:3" x14ac:dyDescent="0.25">
      <c r="A231" t="s">
        <v>441</v>
      </c>
      <c r="B231" t="s">
        <v>362</v>
      </c>
      <c r="C231">
        <v>6</v>
      </c>
    </row>
    <row r="232" spans="1:3" x14ac:dyDescent="0.25">
      <c r="A232" t="s">
        <v>441</v>
      </c>
      <c r="B232" t="s">
        <v>302</v>
      </c>
      <c r="C232">
        <v>71</v>
      </c>
    </row>
    <row r="233" spans="1:3" x14ac:dyDescent="0.25">
      <c r="A233" t="s">
        <v>441</v>
      </c>
      <c r="B233" t="s">
        <v>146</v>
      </c>
      <c r="C233">
        <v>3505</v>
      </c>
    </row>
    <row r="234" spans="1:3" x14ac:dyDescent="0.25">
      <c r="A234" t="s">
        <v>441</v>
      </c>
      <c r="B234" t="s">
        <v>180</v>
      </c>
      <c r="C234">
        <v>33</v>
      </c>
    </row>
    <row r="235" spans="1:3" x14ac:dyDescent="0.25">
      <c r="A235" t="s">
        <v>441</v>
      </c>
      <c r="B235" t="s">
        <v>396</v>
      </c>
      <c r="C235">
        <v>3505</v>
      </c>
    </row>
    <row r="236" spans="1:3" x14ac:dyDescent="0.25">
      <c r="A236" t="s">
        <v>441</v>
      </c>
      <c r="B236" t="s">
        <v>363</v>
      </c>
      <c r="C236">
        <v>3</v>
      </c>
    </row>
    <row r="237" spans="1:3" x14ac:dyDescent="0.25">
      <c r="A237" t="s">
        <v>441</v>
      </c>
      <c r="B237" t="s">
        <v>154</v>
      </c>
      <c r="C237">
        <v>140</v>
      </c>
    </row>
    <row r="238" spans="1:3" x14ac:dyDescent="0.25">
      <c r="A238" t="s">
        <v>441</v>
      </c>
      <c r="B238" t="s">
        <v>333</v>
      </c>
      <c r="C238">
        <v>1</v>
      </c>
    </row>
    <row r="239" spans="1:3" x14ac:dyDescent="0.25">
      <c r="A239" t="s">
        <v>441</v>
      </c>
      <c r="B239" t="s">
        <v>335</v>
      </c>
      <c r="C239">
        <v>14</v>
      </c>
    </row>
    <row r="240" spans="1:3" x14ac:dyDescent="0.25">
      <c r="A240" t="s">
        <v>441</v>
      </c>
      <c r="B240" t="s">
        <v>425</v>
      </c>
      <c r="C240">
        <v>24</v>
      </c>
    </row>
    <row r="241" spans="1:3" x14ac:dyDescent="0.25">
      <c r="A241" t="s">
        <v>441</v>
      </c>
      <c r="B241" t="s">
        <v>181</v>
      </c>
      <c r="C241">
        <v>5</v>
      </c>
    </row>
    <row r="242" spans="1:3" x14ac:dyDescent="0.25">
      <c r="A242" t="s">
        <v>441</v>
      </c>
      <c r="B242" t="s">
        <v>182</v>
      </c>
      <c r="C242">
        <v>10</v>
      </c>
    </row>
    <row r="243" spans="1:3" x14ac:dyDescent="0.25">
      <c r="A243" t="s">
        <v>441</v>
      </c>
      <c r="B243" t="s">
        <v>183</v>
      </c>
      <c r="C243">
        <v>2</v>
      </c>
    </row>
    <row r="244" spans="1:3" x14ac:dyDescent="0.25">
      <c r="A244" t="s">
        <v>441</v>
      </c>
      <c r="B244" t="s">
        <v>184</v>
      </c>
      <c r="C244">
        <v>495</v>
      </c>
    </row>
    <row r="245" spans="1:3" x14ac:dyDescent="0.25">
      <c r="A245" t="s">
        <v>441</v>
      </c>
      <c r="B245" t="s">
        <v>185</v>
      </c>
      <c r="C245">
        <v>127</v>
      </c>
    </row>
    <row r="246" spans="1:3" x14ac:dyDescent="0.25">
      <c r="A246" t="s">
        <v>441</v>
      </c>
      <c r="B246" t="s">
        <v>186</v>
      </c>
      <c r="C246">
        <v>34</v>
      </c>
    </row>
    <row r="247" spans="1:3" x14ac:dyDescent="0.25">
      <c r="A247" t="s">
        <v>441</v>
      </c>
      <c r="B247" t="s">
        <v>187</v>
      </c>
      <c r="C247">
        <v>453</v>
      </c>
    </row>
    <row r="248" spans="1:3" x14ac:dyDescent="0.25">
      <c r="A248" t="s">
        <v>441</v>
      </c>
      <c r="B248" t="s">
        <v>188</v>
      </c>
      <c r="C248">
        <v>244</v>
      </c>
    </row>
    <row r="249" spans="1:3" x14ac:dyDescent="0.25">
      <c r="A249" t="s">
        <v>441</v>
      </c>
      <c r="B249" t="s">
        <v>189</v>
      </c>
      <c r="C249">
        <v>28</v>
      </c>
    </row>
    <row r="250" spans="1:3" x14ac:dyDescent="0.25">
      <c r="A250" t="s">
        <v>441</v>
      </c>
      <c r="B250" t="s">
        <v>190</v>
      </c>
      <c r="C250">
        <v>72</v>
      </c>
    </row>
    <row r="251" spans="1:3" x14ac:dyDescent="0.25">
      <c r="A251" t="s">
        <v>441</v>
      </c>
      <c r="B251" t="s">
        <v>364</v>
      </c>
      <c r="C251">
        <v>5</v>
      </c>
    </row>
    <row r="252" spans="1:3" x14ac:dyDescent="0.25">
      <c r="A252" t="s">
        <v>441</v>
      </c>
      <c r="B252" t="s">
        <v>365</v>
      </c>
      <c r="C252">
        <v>30</v>
      </c>
    </row>
    <row r="253" spans="1:3" x14ac:dyDescent="0.25">
      <c r="A253" t="s">
        <v>441</v>
      </c>
      <c r="B253" t="s">
        <v>287</v>
      </c>
      <c r="C253">
        <v>354</v>
      </c>
    </row>
    <row r="254" spans="1:3" x14ac:dyDescent="0.25">
      <c r="A254" t="s">
        <v>441</v>
      </c>
      <c r="B254" t="s">
        <v>426</v>
      </c>
      <c r="C254">
        <v>5921</v>
      </c>
    </row>
    <row r="255" spans="1:3" x14ac:dyDescent="0.25">
      <c r="A255" t="s">
        <v>441</v>
      </c>
      <c r="B255" t="s">
        <v>434</v>
      </c>
      <c r="C255">
        <v>120</v>
      </c>
    </row>
    <row r="256" spans="1:3" x14ac:dyDescent="0.25">
      <c r="A256" t="s">
        <v>441</v>
      </c>
      <c r="B256" t="s">
        <v>397</v>
      </c>
      <c r="C256">
        <v>2</v>
      </c>
    </row>
    <row r="257" spans="1:3" x14ac:dyDescent="0.25">
      <c r="A257" t="s">
        <v>441</v>
      </c>
      <c r="B257" t="s">
        <v>191</v>
      </c>
      <c r="C257">
        <v>20</v>
      </c>
    </row>
    <row r="258" spans="1:3" x14ac:dyDescent="0.25">
      <c r="A258" t="s">
        <v>441</v>
      </c>
      <c r="B258" t="s">
        <v>192</v>
      </c>
      <c r="C258">
        <v>1439</v>
      </c>
    </row>
    <row r="259" spans="1:3" x14ac:dyDescent="0.25">
      <c r="A259" t="s">
        <v>441</v>
      </c>
      <c r="B259" t="s">
        <v>193</v>
      </c>
      <c r="C259">
        <v>9</v>
      </c>
    </row>
    <row r="260" spans="1:3" x14ac:dyDescent="0.25">
      <c r="A260" t="s">
        <v>441</v>
      </c>
      <c r="B260" t="s">
        <v>194</v>
      </c>
      <c r="C260">
        <v>47</v>
      </c>
    </row>
    <row r="261" spans="1:3" x14ac:dyDescent="0.25">
      <c r="A261" t="s">
        <v>441</v>
      </c>
      <c r="B261" t="s">
        <v>195</v>
      </c>
      <c r="C261">
        <v>18</v>
      </c>
    </row>
    <row r="262" spans="1:3" x14ac:dyDescent="0.25">
      <c r="A262" t="s">
        <v>441</v>
      </c>
      <c r="B262" t="s">
        <v>196</v>
      </c>
      <c r="C262">
        <v>197</v>
      </c>
    </row>
    <row r="263" spans="1:3" x14ac:dyDescent="0.25">
      <c r="A263" t="s">
        <v>441</v>
      </c>
      <c r="B263" t="s">
        <v>197</v>
      </c>
      <c r="C263">
        <v>337</v>
      </c>
    </row>
    <row r="264" spans="1:3" x14ac:dyDescent="0.25">
      <c r="A264" t="s">
        <v>441</v>
      </c>
      <c r="B264" t="s">
        <v>366</v>
      </c>
      <c r="C264">
        <v>18</v>
      </c>
    </row>
    <row r="265" spans="1:3" x14ac:dyDescent="0.25">
      <c r="A265" t="s">
        <v>441</v>
      </c>
      <c r="B265" t="s">
        <v>367</v>
      </c>
      <c r="C265">
        <v>8</v>
      </c>
    </row>
    <row r="266" spans="1:3" x14ac:dyDescent="0.25">
      <c r="A266" t="s">
        <v>441</v>
      </c>
      <c r="B266" t="s">
        <v>368</v>
      </c>
      <c r="C266">
        <v>22</v>
      </c>
    </row>
    <row r="267" spans="1:3" x14ac:dyDescent="0.25">
      <c r="A267" t="s">
        <v>441</v>
      </c>
      <c r="B267" t="s">
        <v>369</v>
      </c>
      <c r="C267">
        <v>306</v>
      </c>
    </row>
    <row r="268" spans="1:3" x14ac:dyDescent="0.25">
      <c r="A268" t="s">
        <v>441</v>
      </c>
      <c r="B268" t="s">
        <v>370</v>
      </c>
      <c r="C268">
        <v>1</v>
      </c>
    </row>
    <row r="269" spans="1:3" x14ac:dyDescent="0.25">
      <c r="A269" t="s">
        <v>441</v>
      </c>
      <c r="B269" t="s">
        <v>288</v>
      </c>
      <c r="C269">
        <v>173</v>
      </c>
    </row>
    <row r="270" spans="1:3" x14ac:dyDescent="0.25">
      <c r="A270" t="s">
        <v>441</v>
      </c>
      <c r="B270" t="s">
        <v>398</v>
      </c>
      <c r="C270">
        <v>24</v>
      </c>
    </row>
    <row r="271" spans="1:3" x14ac:dyDescent="0.25">
      <c r="A271" t="s">
        <v>441</v>
      </c>
      <c r="B271" t="s">
        <v>211</v>
      </c>
      <c r="C271">
        <v>14</v>
      </c>
    </row>
    <row r="272" spans="1:3" x14ac:dyDescent="0.25">
      <c r="A272" t="s">
        <v>441</v>
      </c>
      <c r="B272" t="s">
        <v>212</v>
      </c>
      <c r="C272">
        <v>14</v>
      </c>
    </row>
    <row r="273" spans="1:3" x14ac:dyDescent="0.25">
      <c r="A273" t="s">
        <v>441</v>
      </c>
      <c r="B273" t="s">
        <v>371</v>
      </c>
      <c r="C273">
        <v>10</v>
      </c>
    </row>
    <row r="274" spans="1:3" x14ac:dyDescent="0.25">
      <c r="A274" t="s">
        <v>441</v>
      </c>
      <c r="B274" t="s">
        <v>399</v>
      </c>
      <c r="C274">
        <v>7</v>
      </c>
    </row>
    <row r="275" spans="1:3" x14ac:dyDescent="0.25">
      <c r="A275" t="s">
        <v>441</v>
      </c>
      <c r="B275" t="s">
        <v>427</v>
      </c>
      <c r="C27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Ownership</vt:lpstr>
      <vt:lpstr>Sheet1</vt:lpstr>
      <vt:lpstr>Sheet2</vt:lpstr>
      <vt:lpstr>Sheet3</vt:lpstr>
      <vt:lpstr>Sheet2!May_2014</vt:lpstr>
      <vt:lpstr>Sheet3!May_2014LOC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2016-04-07T22:27:39Z</dcterms:created>
  <dcterms:modified xsi:type="dcterms:W3CDTF">2016-04-08T03:53:57Z</dcterms:modified>
</cp:coreProperties>
</file>