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Kevin\Downloads\"/>
    </mc:Choice>
  </mc:AlternateContent>
  <bookViews>
    <workbookView xWindow="0" yWindow="0" windowWidth="20490" windowHeight="7755"/>
  </bookViews>
  <sheets>
    <sheet name="Ownership" sheetId="4" r:id="rId1"/>
    <sheet name="Sheet1" sheetId="1" r:id="rId2"/>
    <sheet name="RAW" sheetId="2" r:id="rId3"/>
    <sheet name="HASH" sheetId="3" r:id="rId4"/>
  </sheets>
  <definedNames>
    <definedName name="_xlnm._FilterDatabase" localSheetId="1" hidden="1">Sheet1!$A$1:$F$2120</definedName>
    <definedName name="Nov_2014" localSheetId="2">RAW!$A$1:$E$2119</definedName>
    <definedName name="Nov_2014LOC" localSheetId="3">HASH!$A$1:$C$408</definedName>
  </definedNames>
  <calcPr calcId="152511" concurrentCalc="0"/>
  <pivotCaches>
    <pivotCache cacheId="29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273" i="4" l="1"/>
  <c r="AS143" i="4"/>
  <c r="AS144" i="4"/>
  <c r="AS145" i="4"/>
  <c r="AS146" i="4"/>
  <c r="AS147" i="4"/>
  <c r="AS148" i="4"/>
  <c r="AS149" i="4"/>
  <c r="AS150" i="4"/>
  <c r="AS151" i="4"/>
  <c r="AS152" i="4"/>
  <c r="AS153" i="4"/>
  <c r="AS154" i="4"/>
  <c r="AS155" i="4"/>
  <c r="AS156" i="4"/>
  <c r="AS157" i="4"/>
  <c r="AS158" i="4"/>
  <c r="AS159" i="4"/>
  <c r="AS160" i="4"/>
  <c r="AS161" i="4"/>
  <c r="AS162" i="4"/>
  <c r="AS163" i="4"/>
  <c r="AS164" i="4"/>
  <c r="AS165" i="4"/>
  <c r="AS166" i="4"/>
  <c r="AS167" i="4"/>
  <c r="AS168" i="4"/>
  <c r="AS169" i="4"/>
  <c r="AS170" i="4"/>
  <c r="AS171" i="4"/>
  <c r="AS172" i="4"/>
  <c r="AS173" i="4"/>
  <c r="AS174" i="4"/>
  <c r="AS175" i="4"/>
  <c r="AS176" i="4"/>
  <c r="AS177" i="4"/>
  <c r="AS178" i="4"/>
  <c r="AS179" i="4"/>
  <c r="AS180" i="4"/>
  <c r="AS181" i="4"/>
  <c r="AS182" i="4"/>
  <c r="AS183" i="4"/>
  <c r="AS184" i="4"/>
  <c r="AS185" i="4"/>
  <c r="AS186" i="4"/>
  <c r="AS187" i="4"/>
  <c r="AS188" i="4"/>
  <c r="AS189" i="4"/>
  <c r="AS190" i="4"/>
  <c r="AS191" i="4"/>
  <c r="AS192" i="4"/>
  <c r="AS193" i="4"/>
  <c r="AS194" i="4"/>
  <c r="AS195" i="4"/>
  <c r="AS196" i="4"/>
  <c r="AS197" i="4"/>
  <c r="AS198" i="4"/>
  <c r="AS199" i="4"/>
  <c r="AS200" i="4"/>
  <c r="AS201" i="4"/>
  <c r="AS202" i="4"/>
  <c r="AS203" i="4"/>
  <c r="AS204" i="4"/>
  <c r="AS205" i="4"/>
  <c r="AS206" i="4"/>
  <c r="AS207" i="4"/>
  <c r="AS208" i="4"/>
  <c r="AS209" i="4"/>
  <c r="AS210" i="4"/>
  <c r="AS211" i="4"/>
  <c r="AS212" i="4"/>
  <c r="AS213" i="4"/>
  <c r="AS214" i="4"/>
  <c r="AS215" i="4"/>
  <c r="AS216" i="4"/>
  <c r="AS217" i="4"/>
  <c r="AS218" i="4"/>
  <c r="AS219" i="4"/>
  <c r="AS220" i="4"/>
  <c r="AS221" i="4"/>
  <c r="AS222" i="4"/>
  <c r="AS223" i="4"/>
  <c r="AS224" i="4"/>
  <c r="AS225" i="4"/>
  <c r="AS226" i="4"/>
  <c r="AS227" i="4"/>
  <c r="AS228" i="4"/>
  <c r="AS229" i="4"/>
  <c r="AS230" i="4"/>
  <c r="AS231" i="4"/>
  <c r="AS232" i="4"/>
  <c r="AS233" i="4"/>
  <c r="AS234" i="4"/>
  <c r="AS235" i="4"/>
  <c r="AS236" i="4"/>
  <c r="AS237" i="4"/>
  <c r="AS238" i="4"/>
  <c r="AS239" i="4"/>
  <c r="AS240" i="4"/>
  <c r="AS241" i="4"/>
  <c r="AS242" i="4"/>
  <c r="AS243" i="4"/>
  <c r="AS244" i="4"/>
  <c r="AS245" i="4"/>
  <c r="AS246" i="4"/>
  <c r="AS247" i="4"/>
  <c r="AS248" i="4"/>
  <c r="AS249" i="4"/>
  <c r="AS250" i="4"/>
  <c r="AS251" i="4"/>
  <c r="AS252" i="4"/>
  <c r="AS253" i="4"/>
  <c r="AS254" i="4"/>
  <c r="AS255" i="4"/>
  <c r="AS256" i="4"/>
  <c r="AS257" i="4"/>
  <c r="AS258" i="4"/>
  <c r="AS259" i="4"/>
  <c r="AS260" i="4"/>
  <c r="AS261" i="4"/>
  <c r="AS262" i="4"/>
  <c r="AS263" i="4"/>
  <c r="AS264" i="4"/>
  <c r="AS265" i="4"/>
  <c r="AS266" i="4"/>
  <c r="AS267" i="4"/>
  <c r="AS268" i="4"/>
  <c r="AS269" i="4"/>
  <c r="AS270" i="4"/>
  <c r="AS271" i="4"/>
  <c r="AS272" i="4"/>
  <c r="AS142" i="4"/>
  <c r="AR273" i="4"/>
  <c r="AR143" i="4"/>
  <c r="AR144" i="4"/>
  <c r="AR145" i="4"/>
  <c r="AR146" i="4"/>
  <c r="AR147" i="4"/>
  <c r="AR148" i="4"/>
  <c r="AR149" i="4"/>
  <c r="AR150" i="4"/>
  <c r="AR151" i="4"/>
  <c r="AR152" i="4"/>
  <c r="AR153" i="4"/>
  <c r="AR154" i="4"/>
  <c r="AR155" i="4"/>
  <c r="AR156" i="4"/>
  <c r="AR157" i="4"/>
  <c r="AR158" i="4"/>
  <c r="AR159" i="4"/>
  <c r="AR160" i="4"/>
  <c r="AR161" i="4"/>
  <c r="AR162" i="4"/>
  <c r="AR163" i="4"/>
  <c r="AR164" i="4"/>
  <c r="AR165" i="4"/>
  <c r="AR166" i="4"/>
  <c r="AR167" i="4"/>
  <c r="AR168" i="4"/>
  <c r="AR169" i="4"/>
  <c r="AR170" i="4"/>
  <c r="AR171" i="4"/>
  <c r="AR172" i="4"/>
  <c r="AR173" i="4"/>
  <c r="AR174" i="4"/>
  <c r="AR175" i="4"/>
  <c r="AR176" i="4"/>
  <c r="AR177" i="4"/>
  <c r="AR178" i="4"/>
  <c r="AR179" i="4"/>
  <c r="AR180" i="4"/>
  <c r="AR181" i="4"/>
  <c r="AR182" i="4"/>
  <c r="AR183" i="4"/>
  <c r="AR184" i="4"/>
  <c r="AR185" i="4"/>
  <c r="AR186" i="4"/>
  <c r="AR187" i="4"/>
  <c r="AR188" i="4"/>
  <c r="AR189" i="4"/>
  <c r="AR190" i="4"/>
  <c r="AR191" i="4"/>
  <c r="AR192" i="4"/>
  <c r="AR193" i="4"/>
  <c r="AR194" i="4"/>
  <c r="AR195" i="4"/>
  <c r="AR196" i="4"/>
  <c r="AR197" i="4"/>
  <c r="AR198" i="4"/>
  <c r="AR199" i="4"/>
  <c r="AR200" i="4"/>
  <c r="AR201" i="4"/>
  <c r="AR202" i="4"/>
  <c r="AR203" i="4"/>
  <c r="AR204" i="4"/>
  <c r="AR205" i="4"/>
  <c r="AR206" i="4"/>
  <c r="AR207" i="4"/>
  <c r="AR208" i="4"/>
  <c r="AR209" i="4"/>
  <c r="AR210" i="4"/>
  <c r="AR211" i="4"/>
  <c r="AR212" i="4"/>
  <c r="AR213" i="4"/>
  <c r="AR214" i="4"/>
  <c r="AR215" i="4"/>
  <c r="AR216" i="4"/>
  <c r="AR217" i="4"/>
  <c r="AR218" i="4"/>
  <c r="AR219" i="4"/>
  <c r="AR220" i="4"/>
  <c r="AR221" i="4"/>
  <c r="AR222" i="4"/>
  <c r="AR223" i="4"/>
  <c r="AR224" i="4"/>
  <c r="AR225" i="4"/>
  <c r="AR226" i="4"/>
  <c r="AR227" i="4"/>
  <c r="AR228" i="4"/>
  <c r="AR229" i="4"/>
  <c r="AR230" i="4"/>
  <c r="AR231" i="4"/>
  <c r="AR232" i="4"/>
  <c r="AR233" i="4"/>
  <c r="AR234" i="4"/>
  <c r="AR235" i="4"/>
  <c r="AR236" i="4"/>
  <c r="AR237" i="4"/>
  <c r="AR238" i="4"/>
  <c r="AR239" i="4"/>
  <c r="AR240" i="4"/>
  <c r="AR241" i="4"/>
  <c r="AR242" i="4"/>
  <c r="AR243" i="4"/>
  <c r="AR244" i="4"/>
  <c r="AR245" i="4"/>
  <c r="AR246" i="4"/>
  <c r="AR247" i="4"/>
  <c r="AR248" i="4"/>
  <c r="AR249" i="4"/>
  <c r="AR250" i="4"/>
  <c r="AR251" i="4"/>
  <c r="AR252" i="4"/>
  <c r="AR253" i="4"/>
  <c r="AR254" i="4"/>
  <c r="AR255" i="4"/>
  <c r="AR256" i="4"/>
  <c r="AR257" i="4"/>
  <c r="AR258" i="4"/>
  <c r="AR259" i="4"/>
  <c r="AR260" i="4"/>
  <c r="AR261" i="4"/>
  <c r="AR262" i="4"/>
  <c r="AR263" i="4"/>
  <c r="AR264" i="4"/>
  <c r="AR265" i="4"/>
  <c r="AR266" i="4"/>
  <c r="AR267" i="4"/>
  <c r="AR268" i="4"/>
  <c r="AR269" i="4"/>
  <c r="AR270" i="4"/>
  <c r="AR271" i="4"/>
  <c r="AR272" i="4"/>
  <c r="AR142" i="4"/>
  <c r="AQ273" i="4"/>
  <c r="AQ142" i="4"/>
  <c r="AQ143" i="4"/>
  <c r="AQ144" i="4"/>
  <c r="AQ145" i="4"/>
  <c r="AQ146" i="4"/>
  <c r="AQ147" i="4"/>
  <c r="AQ148" i="4"/>
  <c r="AQ149" i="4"/>
  <c r="AQ150" i="4"/>
  <c r="AQ151" i="4"/>
  <c r="AQ152" i="4"/>
  <c r="AQ153" i="4"/>
  <c r="AQ154" i="4"/>
  <c r="AQ155" i="4"/>
  <c r="AQ156" i="4"/>
  <c r="AQ157" i="4"/>
  <c r="AQ158" i="4"/>
  <c r="AQ159" i="4"/>
  <c r="AQ160" i="4"/>
  <c r="AQ161" i="4"/>
  <c r="AQ162" i="4"/>
  <c r="AQ163" i="4"/>
  <c r="AQ164" i="4"/>
  <c r="AQ165" i="4"/>
  <c r="AQ166" i="4"/>
  <c r="AQ167" i="4"/>
  <c r="AQ168" i="4"/>
  <c r="AQ169" i="4"/>
  <c r="AQ170" i="4"/>
  <c r="AQ171" i="4"/>
  <c r="AQ172" i="4"/>
  <c r="AQ173" i="4"/>
  <c r="AQ174" i="4"/>
  <c r="AQ175" i="4"/>
  <c r="AQ176" i="4"/>
  <c r="AQ177" i="4"/>
  <c r="AQ178" i="4"/>
  <c r="AQ179" i="4"/>
  <c r="AQ180" i="4"/>
  <c r="AQ181" i="4"/>
  <c r="AQ182" i="4"/>
  <c r="AQ183" i="4"/>
  <c r="AQ184" i="4"/>
  <c r="AQ185" i="4"/>
  <c r="AQ186" i="4"/>
  <c r="AQ187" i="4"/>
  <c r="AQ188" i="4"/>
  <c r="AQ189" i="4"/>
  <c r="AQ190" i="4"/>
  <c r="AQ191" i="4"/>
  <c r="AQ192" i="4"/>
  <c r="AQ193" i="4"/>
  <c r="AQ194" i="4"/>
  <c r="AQ195" i="4"/>
  <c r="AQ196" i="4"/>
  <c r="AQ197" i="4"/>
  <c r="AQ198" i="4"/>
  <c r="AQ199" i="4"/>
  <c r="AQ200" i="4"/>
  <c r="AQ201" i="4"/>
  <c r="AQ202" i="4"/>
  <c r="AQ203" i="4"/>
  <c r="AQ204" i="4"/>
  <c r="AQ205" i="4"/>
  <c r="AQ206" i="4"/>
  <c r="AQ207" i="4"/>
  <c r="AQ208" i="4"/>
  <c r="AQ209" i="4"/>
  <c r="AQ210" i="4"/>
  <c r="AQ211" i="4"/>
  <c r="AQ212" i="4"/>
  <c r="AQ213" i="4"/>
  <c r="AQ214" i="4"/>
  <c r="AQ215" i="4"/>
  <c r="AQ216" i="4"/>
  <c r="AQ217" i="4"/>
  <c r="AQ218" i="4"/>
  <c r="AQ219" i="4"/>
  <c r="AQ220" i="4"/>
  <c r="AQ221" i="4"/>
  <c r="AQ222" i="4"/>
  <c r="AQ223" i="4"/>
  <c r="AQ224" i="4"/>
  <c r="AQ225" i="4"/>
  <c r="AQ226" i="4"/>
  <c r="AQ227" i="4"/>
  <c r="AQ228" i="4"/>
  <c r="AQ229" i="4"/>
  <c r="AQ230" i="4"/>
  <c r="AQ231" i="4"/>
  <c r="AQ232" i="4"/>
  <c r="AQ233" i="4"/>
  <c r="AQ234" i="4"/>
  <c r="AQ235" i="4"/>
  <c r="AQ236" i="4"/>
  <c r="AQ237" i="4"/>
  <c r="AQ238" i="4"/>
  <c r="AQ239" i="4"/>
  <c r="AQ240" i="4"/>
  <c r="AQ241" i="4"/>
  <c r="AQ242" i="4"/>
  <c r="AQ243" i="4"/>
  <c r="AQ244" i="4"/>
  <c r="AQ245" i="4"/>
  <c r="AQ246" i="4"/>
  <c r="AQ247" i="4"/>
  <c r="AQ248" i="4"/>
  <c r="AQ249" i="4"/>
  <c r="AQ250" i="4"/>
  <c r="AQ251" i="4"/>
  <c r="AQ252" i="4"/>
  <c r="AQ253" i="4"/>
  <c r="AQ254" i="4"/>
  <c r="AQ255" i="4"/>
  <c r="AQ256" i="4"/>
  <c r="AQ257" i="4"/>
  <c r="AQ258" i="4"/>
  <c r="AQ259" i="4"/>
  <c r="AQ260" i="4"/>
  <c r="AQ261" i="4"/>
  <c r="AQ262" i="4"/>
  <c r="AQ263" i="4"/>
  <c r="AQ264" i="4"/>
  <c r="AQ265" i="4"/>
  <c r="AQ266" i="4"/>
  <c r="AQ267" i="4"/>
  <c r="AQ268" i="4"/>
  <c r="AQ269" i="4"/>
  <c r="AQ270" i="4"/>
  <c r="AQ271" i="4"/>
  <c r="AQ272" i="4"/>
  <c r="AP143" i="4"/>
  <c r="AP144" i="4"/>
  <c r="AP145" i="4"/>
  <c r="AP146" i="4"/>
  <c r="AP147" i="4"/>
  <c r="AP148" i="4"/>
  <c r="AP149" i="4"/>
  <c r="AP150" i="4"/>
  <c r="AP151" i="4"/>
  <c r="AP152" i="4"/>
  <c r="AP153" i="4"/>
  <c r="AP154" i="4"/>
  <c r="AP155" i="4"/>
  <c r="AP156" i="4"/>
  <c r="AP157" i="4"/>
  <c r="AP158" i="4"/>
  <c r="AP159" i="4"/>
  <c r="AP160" i="4"/>
  <c r="AP161" i="4"/>
  <c r="AP162" i="4"/>
  <c r="AP163" i="4"/>
  <c r="AP164" i="4"/>
  <c r="AP165" i="4"/>
  <c r="AP166" i="4"/>
  <c r="AP167" i="4"/>
  <c r="AP168" i="4"/>
  <c r="AP169" i="4"/>
  <c r="AP170" i="4"/>
  <c r="AP171" i="4"/>
  <c r="AP172" i="4"/>
  <c r="AP173" i="4"/>
  <c r="AP174" i="4"/>
  <c r="AP175" i="4"/>
  <c r="AP176" i="4"/>
  <c r="AP177" i="4"/>
  <c r="AP178" i="4"/>
  <c r="AP179" i="4"/>
  <c r="AP180" i="4"/>
  <c r="AP181" i="4"/>
  <c r="AP182" i="4"/>
  <c r="AP183" i="4"/>
  <c r="AP184" i="4"/>
  <c r="AP185" i="4"/>
  <c r="AP186" i="4"/>
  <c r="AP187" i="4"/>
  <c r="AP188" i="4"/>
  <c r="AP189" i="4"/>
  <c r="AP190" i="4"/>
  <c r="AP191" i="4"/>
  <c r="AP192" i="4"/>
  <c r="AP193" i="4"/>
  <c r="AP194" i="4"/>
  <c r="AP195" i="4"/>
  <c r="AP196" i="4"/>
  <c r="AP197" i="4"/>
  <c r="AP198" i="4"/>
  <c r="AP199" i="4"/>
  <c r="AP200" i="4"/>
  <c r="AP201" i="4"/>
  <c r="AP202" i="4"/>
  <c r="AP203" i="4"/>
  <c r="AP204" i="4"/>
  <c r="AP205" i="4"/>
  <c r="AP206" i="4"/>
  <c r="AP207" i="4"/>
  <c r="AP208" i="4"/>
  <c r="AP209" i="4"/>
  <c r="AP210" i="4"/>
  <c r="AP211" i="4"/>
  <c r="AP212" i="4"/>
  <c r="AP213" i="4"/>
  <c r="AP214" i="4"/>
  <c r="AP215" i="4"/>
  <c r="AP216" i="4"/>
  <c r="AP217" i="4"/>
  <c r="AP218" i="4"/>
  <c r="AP219" i="4"/>
  <c r="AP220" i="4"/>
  <c r="AP221" i="4"/>
  <c r="AP222" i="4"/>
  <c r="AP223" i="4"/>
  <c r="AP224" i="4"/>
  <c r="AP225" i="4"/>
  <c r="AP226" i="4"/>
  <c r="AP227" i="4"/>
  <c r="AP228" i="4"/>
  <c r="AP229" i="4"/>
  <c r="AP230" i="4"/>
  <c r="AP231" i="4"/>
  <c r="AP232" i="4"/>
  <c r="AP233" i="4"/>
  <c r="AP234" i="4"/>
  <c r="AP235" i="4"/>
  <c r="AP236" i="4"/>
  <c r="AP238" i="4"/>
  <c r="AP239" i="4"/>
  <c r="AP240" i="4"/>
  <c r="AP241" i="4"/>
  <c r="AP243" i="4"/>
  <c r="AP244" i="4"/>
  <c r="AP245" i="4"/>
  <c r="AP246" i="4"/>
  <c r="AP247" i="4"/>
  <c r="AP248" i="4"/>
  <c r="AP249" i="4"/>
  <c r="AP250" i="4"/>
  <c r="AP251" i="4"/>
  <c r="AP252" i="4"/>
  <c r="AP253" i="4"/>
  <c r="AP254" i="4"/>
  <c r="AP255" i="4"/>
  <c r="AP256" i="4"/>
  <c r="AP257" i="4"/>
  <c r="AP258" i="4"/>
  <c r="AP259" i="4"/>
  <c r="AP260" i="4"/>
  <c r="AP261" i="4"/>
  <c r="AP262" i="4"/>
  <c r="AP263" i="4"/>
  <c r="AP264" i="4"/>
  <c r="AP265" i="4"/>
  <c r="AP266" i="4"/>
  <c r="AP267" i="4"/>
  <c r="AP268" i="4"/>
  <c r="AP269" i="4"/>
  <c r="AP270" i="4"/>
  <c r="AP271" i="4"/>
  <c r="AP272" i="4"/>
  <c r="AP142" i="4"/>
  <c r="AO143" i="4"/>
  <c r="AO144" i="4"/>
  <c r="AO145" i="4"/>
  <c r="AO146" i="4"/>
  <c r="AO147" i="4"/>
  <c r="AO148" i="4"/>
  <c r="AO149" i="4"/>
  <c r="AO150" i="4"/>
  <c r="AO151" i="4"/>
  <c r="AO152" i="4"/>
  <c r="AO153" i="4"/>
  <c r="AO154" i="4"/>
  <c r="AO155" i="4"/>
  <c r="AO156" i="4"/>
  <c r="AO157" i="4"/>
  <c r="AO158" i="4"/>
  <c r="AO159" i="4"/>
  <c r="AO160" i="4"/>
  <c r="AO161" i="4"/>
  <c r="AO162" i="4"/>
  <c r="AO163" i="4"/>
  <c r="AO164" i="4"/>
  <c r="AO165" i="4"/>
  <c r="AO166" i="4"/>
  <c r="AO167" i="4"/>
  <c r="AO168" i="4"/>
  <c r="AO169" i="4"/>
  <c r="AO170" i="4"/>
  <c r="AO171" i="4"/>
  <c r="AO172" i="4"/>
  <c r="AO173" i="4"/>
  <c r="AO174" i="4"/>
  <c r="AO175" i="4"/>
  <c r="AO176" i="4"/>
  <c r="AO177" i="4"/>
  <c r="AO178" i="4"/>
  <c r="AO179" i="4"/>
  <c r="AO180" i="4"/>
  <c r="AO181" i="4"/>
  <c r="AO182" i="4"/>
  <c r="AO183" i="4"/>
  <c r="AO184" i="4"/>
  <c r="AO185" i="4"/>
  <c r="AO186" i="4"/>
  <c r="AO187" i="4"/>
  <c r="AO188" i="4"/>
  <c r="AO189" i="4"/>
  <c r="AO190" i="4"/>
  <c r="AO191" i="4"/>
  <c r="AO192" i="4"/>
  <c r="AO193" i="4"/>
  <c r="AO194" i="4"/>
  <c r="AO195" i="4"/>
  <c r="AO196" i="4"/>
  <c r="AO197" i="4"/>
  <c r="AO198" i="4"/>
  <c r="AO199" i="4"/>
  <c r="AO200" i="4"/>
  <c r="AO201" i="4"/>
  <c r="AO202" i="4"/>
  <c r="AO203" i="4"/>
  <c r="AO204" i="4"/>
  <c r="AO205" i="4"/>
  <c r="AO206" i="4"/>
  <c r="AO207" i="4"/>
  <c r="AO208" i="4"/>
  <c r="AO209" i="4"/>
  <c r="AO210" i="4"/>
  <c r="AO211" i="4"/>
  <c r="AO212" i="4"/>
  <c r="AO213" i="4"/>
  <c r="AO214" i="4"/>
  <c r="AO215" i="4"/>
  <c r="AO216" i="4"/>
  <c r="AO217" i="4"/>
  <c r="AO218" i="4"/>
  <c r="AO219" i="4"/>
  <c r="AO220" i="4"/>
  <c r="AO221" i="4"/>
  <c r="AO222" i="4"/>
  <c r="AO223" i="4"/>
  <c r="AO224" i="4"/>
  <c r="AO225" i="4"/>
  <c r="AO226" i="4"/>
  <c r="AO227" i="4"/>
  <c r="AO228" i="4"/>
  <c r="AO229" i="4"/>
  <c r="AO230" i="4"/>
  <c r="AO231" i="4"/>
  <c r="AO232" i="4"/>
  <c r="AO233" i="4"/>
  <c r="AO234" i="4"/>
  <c r="AO235" i="4"/>
  <c r="AO236" i="4"/>
  <c r="AO237" i="4"/>
  <c r="AO238" i="4"/>
  <c r="AO239" i="4"/>
  <c r="AO240" i="4"/>
  <c r="AO241" i="4"/>
  <c r="AO242" i="4"/>
  <c r="AO243" i="4"/>
  <c r="AO244" i="4"/>
  <c r="AO245" i="4"/>
  <c r="AO246" i="4"/>
  <c r="AO247" i="4"/>
  <c r="AO248" i="4"/>
  <c r="AO249" i="4"/>
  <c r="AO250" i="4"/>
  <c r="AO251" i="4"/>
  <c r="AO252" i="4"/>
  <c r="AO253" i="4"/>
  <c r="AO254" i="4"/>
  <c r="AO255" i="4"/>
  <c r="AO256" i="4"/>
  <c r="AO257" i="4"/>
  <c r="AO258" i="4"/>
  <c r="AO259" i="4"/>
  <c r="AO260" i="4"/>
  <c r="AO261" i="4"/>
  <c r="AO262" i="4"/>
  <c r="AO263" i="4"/>
  <c r="AO264" i="4"/>
  <c r="AO265" i="4"/>
  <c r="AO266" i="4"/>
  <c r="AO267" i="4"/>
  <c r="AO268" i="4"/>
  <c r="AO269" i="4"/>
  <c r="AO270" i="4"/>
  <c r="AO271" i="4"/>
  <c r="AO272" i="4"/>
  <c r="AO142" i="4"/>
  <c r="AO140" i="4"/>
  <c r="BV135" i="4"/>
  <c r="BU135" i="4"/>
  <c r="BT135" i="4"/>
  <c r="BS135" i="4"/>
  <c r="BR135" i="4"/>
  <c r="BQ135" i="4"/>
  <c r="BP135" i="4"/>
  <c r="BO135" i="4"/>
  <c r="BN135" i="4"/>
  <c r="BM135" i="4"/>
  <c r="BL135" i="4"/>
  <c r="BK135" i="4"/>
  <c r="BI135" i="4"/>
  <c r="BH135" i="4"/>
  <c r="BG135" i="4"/>
  <c r="BF135" i="4"/>
  <c r="BE135" i="4"/>
  <c r="BD135" i="4"/>
  <c r="BC135" i="4"/>
  <c r="BB135" i="4"/>
  <c r="BA135" i="4"/>
  <c r="AZ135" i="4"/>
  <c r="AY135" i="4"/>
  <c r="AX135" i="4"/>
  <c r="AW135" i="4"/>
  <c r="AV135" i="4"/>
  <c r="AU135" i="4"/>
  <c r="AT135" i="4"/>
  <c r="AS135" i="4"/>
  <c r="AR135" i="4"/>
  <c r="AQ135" i="4"/>
  <c r="AP135" i="4"/>
  <c r="AO135" i="4"/>
  <c r="BV134" i="4"/>
  <c r="BU134" i="4"/>
  <c r="BT134" i="4"/>
  <c r="BS134" i="4"/>
  <c r="BR134" i="4"/>
  <c r="BQ134" i="4"/>
  <c r="BP134" i="4"/>
  <c r="BO134" i="4"/>
  <c r="BN134" i="4"/>
  <c r="BL134" i="4"/>
  <c r="BK134" i="4"/>
  <c r="BI134" i="4"/>
  <c r="BH134" i="4"/>
  <c r="BG134" i="4"/>
  <c r="BF134" i="4"/>
  <c r="BE134" i="4"/>
  <c r="BD134" i="4"/>
  <c r="BC134" i="4"/>
  <c r="BB134" i="4"/>
  <c r="BA134" i="4"/>
  <c r="AY134" i="4"/>
  <c r="AX134" i="4"/>
  <c r="AW134" i="4"/>
  <c r="AV134" i="4"/>
  <c r="AU134" i="4"/>
  <c r="AT134" i="4"/>
  <c r="AS134" i="4"/>
  <c r="AR134" i="4"/>
  <c r="AQ134" i="4"/>
  <c r="AP134" i="4"/>
  <c r="AO134" i="4"/>
  <c r="BV133" i="4"/>
  <c r="BU133" i="4"/>
  <c r="BT133" i="4"/>
  <c r="BS133" i="4"/>
  <c r="BR133" i="4"/>
  <c r="BQ133" i="4"/>
  <c r="BP133" i="4"/>
  <c r="BO133" i="4"/>
  <c r="BN133" i="4"/>
  <c r="BL133" i="4"/>
  <c r="BK133" i="4"/>
  <c r="BI133" i="4"/>
  <c r="BH133" i="4"/>
  <c r="BG133" i="4"/>
  <c r="BF133" i="4"/>
  <c r="BE133" i="4"/>
  <c r="BD133" i="4"/>
  <c r="BC133" i="4"/>
  <c r="BB133" i="4"/>
  <c r="BA133" i="4"/>
  <c r="AY133" i="4"/>
  <c r="AX133" i="4"/>
  <c r="AW133" i="4"/>
  <c r="AV133" i="4"/>
  <c r="AU133" i="4"/>
  <c r="AT133" i="4"/>
  <c r="AS133" i="4"/>
  <c r="AR133" i="4"/>
  <c r="AQ133" i="4"/>
  <c r="AP133" i="4"/>
  <c r="AO133" i="4"/>
  <c r="BV132" i="4"/>
  <c r="BU132" i="4"/>
  <c r="BT132" i="4"/>
  <c r="BS132" i="4"/>
  <c r="BR132" i="4"/>
  <c r="BQ132" i="4"/>
  <c r="BP132" i="4"/>
  <c r="BO132" i="4"/>
  <c r="BN132" i="4"/>
  <c r="BL132" i="4"/>
  <c r="BK132" i="4"/>
  <c r="BI132" i="4"/>
  <c r="BH132" i="4"/>
  <c r="BG132" i="4"/>
  <c r="BF132" i="4"/>
  <c r="BE132" i="4"/>
  <c r="BD132" i="4"/>
  <c r="BC132" i="4"/>
  <c r="BB132" i="4"/>
  <c r="BA132" i="4"/>
  <c r="AY132" i="4"/>
  <c r="AX132" i="4"/>
  <c r="AW132" i="4"/>
  <c r="AV132" i="4"/>
  <c r="AU132" i="4"/>
  <c r="AT132" i="4"/>
  <c r="AS132" i="4"/>
  <c r="AR132" i="4"/>
  <c r="AQ132" i="4"/>
  <c r="AP132" i="4"/>
  <c r="AO132" i="4"/>
  <c r="BV131" i="4"/>
  <c r="BU131" i="4"/>
  <c r="BT131" i="4"/>
  <c r="BS131" i="4"/>
  <c r="BR131" i="4"/>
  <c r="BQ131" i="4"/>
  <c r="BP131" i="4"/>
  <c r="BO131" i="4"/>
  <c r="BN131" i="4"/>
  <c r="BL131" i="4"/>
  <c r="BK131" i="4"/>
  <c r="BI131" i="4"/>
  <c r="BH131" i="4"/>
  <c r="BG131" i="4"/>
  <c r="BF131" i="4"/>
  <c r="BE131" i="4"/>
  <c r="BD131" i="4"/>
  <c r="BC131" i="4"/>
  <c r="BB131" i="4"/>
  <c r="BA131" i="4"/>
  <c r="AY131" i="4"/>
  <c r="AX131" i="4"/>
  <c r="AW131" i="4"/>
  <c r="AV131" i="4"/>
  <c r="AU131" i="4"/>
  <c r="AT131" i="4"/>
  <c r="AS131" i="4"/>
  <c r="AR131" i="4"/>
  <c r="AQ131" i="4"/>
  <c r="AP131" i="4"/>
  <c r="AO131" i="4"/>
  <c r="BV130" i="4"/>
  <c r="BU130" i="4"/>
  <c r="BT130" i="4"/>
  <c r="BS130" i="4"/>
  <c r="BR130" i="4"/>
  <c r="BQ130" i="4"/>
  <c r="BP130" i="4"/>
  <c r="BO130" i="4"/>
  <c r="BN130" i="4"/>
  <c r="BL130" i="4"/>
  <c r="BK130" i="4"/>
  <c r="BI130" i="4"/>
  <c r="BH130" i="4"/>
  <c r="BG130" i="4"/>
  <c r="BF130" i="4"/>
  <c r="BE130" i="4"/>
  <c r="BD130" i="4"/>
  <c r="BC130" i="4"/>
  <c r="BB130" i="4"/>
  <c r="BA130" i="4"/>
  <c r="AY130" i="4"/>
  <c r="AX130" i="4"/>
  <c r="AW130" i="4"/>
  <c r="AV130" i="4"/>
  <c r="AU130" i="4"/>
  <c r="AT130" i="4"/>
  <c r="AS130" i="4"/>
  <c r="AR130" i="4"/>
  <c r="AQ130" i="4"/>
  <c r="AP130" i="4"/>
  <c r="AO130" i="4"/>
  <c r="BV129" i="4"/>
  <c r="BU129" i="4"/>
  <c r="BT129" i="4"/>
  <c r="BS129" i="4"/>
  <c r="BR129" i="4"/>
  <c r="BQ129" i="4"/>
  <c r="BP129" i="4"/>
  <c r="BO129" i="4"/>
  <c r="BN129" i="4"/>
  <c r="BL129" i="4"/>
  <c r="BK129" i="4"/>
  <c r="BI129" i="4"/>
  <c r="BH129" i="4"/>
  <c r="BG129" i="4"/>
  <c r="BF129" i="4"/>
  <c r="BE129" i="4"/>
  <c r="BD129" i="4"/>
  <c r="BC129" i="4"/>
  <c r="BB129" i="4"/>
  <c r="BA129" i="4"/>
  <c r="AY129" i="4"/>
  <c r="AX129" i="4"/>
  <c r="AW129" i="4"/>
  <c r="AV129" i="4"/>
  <c r="AU129" i="4"/>
  <c r="AT129" i="4"/>
  <c r="AS129" i="4"/>
  <c r="AR129" i="4"/>
  <c r="AQ129" i="4"/>
  <c r="AP129" i="4"/>
  <c r="AO129" i="4"/>
  <c r="BV128" i="4"/>
  <c r="BU128" i="4"/>
  <c r="BT128" i="4"/>
  <c r="BS128" i="4"/>
  <c r="BR128" i="4"/>
  <c r="BQ128" i="4"/>
  <c r="BP128" i="4"/>
  <c r="BO128" i="4"/>
  <c r="BN128" i="4"/>
  <c r="BM128" i="4"/>
  <c r="BL128" i="4"/>
  <c r="BK128" i="4"/>
  <c r="BJ128" i="4"/>
  <c r="BI128" i="4"/>
  <c r="BH128" i="4"/>
  <c r="BG128" i="4"/>
  <c r="BF128" i="4"/>
  <c r="BE128" i="4"/>
  <c r="BD128" i="4"/>
  <c r="BC128" i="4"/>
  <c r="BB128" i="4"/>
  <c r="BA128" i="4"/>
  <c r="AY128" i="4"/>
  <c r="AX128" i="4"/>
  <c r="AW128" i="4"/>
  <c r="AV128" i="4"/>
  <c r="AU128" i="4"/>
  <c r="AT128" i="4"/>
  <c r="AS128" i="4"/>
  <c r="AR128" i="4"/>
  <c r="AQ128" i="4"/>
  <c r="AP128" i="4"/>
  <c r="AO128" i="4"/>
  <c r="BV127" i="4"/>
  <c r="BU127" i="4"/>
  <c r="BT127" i="4"/>
  <c r="BS127" i="4"/>
  <c r="BR127" i="4"/>
  <c r="BQ127" i="4"/>
  <c r="BP127" i="4"/>
  <c r="BO127" i="4"/>
  <c r="BN127" i="4"/>
  <c r="BL127" i="4"/>
  <c r="BK127" i="4"/>
  <c r="BI127" i="4"/>
  <c r="BH127" i="4"/>
  <c r="BG127" i="4"/>
  <c r="BF127" i="4"/>
  <c r="BE127" i="4"/>
  <c r="BD127" i="4"/>
  <c r="BC127" i="4"/>
  <c r="BB127" i="4"/>
  <c r="AY127" i="4"/>
  <c r="AX127" i="4"/>
  <c r="AW127" i="4"/>
  <c r="AV127" i="4"/>
  <c r="AU127" i="4"/>
  <c r="AT127" i="4"/>
  <c r="AS127" i="4"/>
  <c r="AR127" i="4"/>
  <c r="AQ127" i="4"/>
  <c r="AP127" i="4"/>
  <c r="AO127" i="4"/>
  <c r="BV126" i="4"/>
  <c r="BU126" i="4"/>
  <c r="BT126" i="4"/>
  <c r="BS126" i="4"/>
  <c r="BR126" i="4"/>
  <c r="BQ126" i="4"/>
  <c r="BP126" i="4"/>
  <c r="BO126" i="4"/>
  <c r="BN126" i="4"/>
  <c r="BL126" i="4"/>
  <c r="BK126" i="4"/>
  <c r="BJ126" i="4"/>
  <c r="BI126" i="4"/>
  <c r="BH126" i="4"/>
  <c r="BG126" i="4"/>
  <c r="BF126" i="4"/>
  <c r="BE126" i="4"/>
  <c r="BD126" i="4"/>
  <c r="BC126" i="4"/>
  <c r="BB126" i="4"/>
  <c r="BA126" i="4"/>
  <c r="AY126" i="4"/>
  <c r="AX126" i="4"/>
  <c r="AW126" i="4"/>
  <c r="AV126" i="4"/>
  <c r="AU126" i="4"/>
  <c r="AT126" i="4"/>
  <c r="AS126" i="4"/>
  <c r="AR126" i="4"/>
  <c r="AQ126" i="4"/>
  <c r="AP126" i="4"/>
  <c r="AO126" i="4"/>
  <c r="BV125" i="4"/>
  <c r="BU125" i="4"/>
  <c r="BT125" i="4"/>
  <c r="BS125" i="4"/>
  <c r="BR125" i="4"/>
  <c r="BQ125" i="4"/>
  <c r="BP125" i="4"/>
  <c r="BO125" i="4"/>
  <c r="BN125" i="4"/>
  <c r="BL125" i="4"/>
  <c r="BK125" i="4"/>
  <c r="BI125" i="4"/>
  <c r="BH125" i="4"/>
  <c r="BG125" i="4"/>
  <c r="BF125" i="4"/>
  <c r="BE125" i="4"/>
  <c r="BD125" i="4"/>
  <c r="BC125" i="4"/>
  <c r="BB125" i="4"/>
  <c r="BA125" i="4"/>
  <c r="AY125" i="4"/>
  <c r="AX125" i="4"/>
  <c r="AW125" i="4"/>
  <c r="AV125" i="4"/>
  <c r="AU125" i="4"/>
  <c r="AT125" i="4"/>
  <c r="AS125" i="4"/>
  <c r="AR125" i="4"/>
  <c r="AQ125" i="4"/>
  <c r="AP125" i="4"/>
  <c r="AO125" i="4"/>
  <c r="BV124" i="4"/>
  <c r="BU124" i="4"/>
  <c r="BT124" i="4"/>
  <c r="BS124" i="4"/>
  <c r="BR124" i="4"/>
  <c r="BQ124" i="4"/>
  <c r="BP124" i="4"/>
  <c r="BO124" i="4"/>
  <c r="BN124" i="4"/>
  <c r="BL124" i="4"/>
  <c r="BK124" i="4"/>
  <c r="BI124" i="4"/>
  <c r="BH124" i="4"/>
  <c r="BG124" i="4"/>
  <c r="BF124" i="4"/>
  <c r="BE124" i="4"/>
  <c r="BD124" i="4"/>
  <c r="BC124" i="4"/>
  <c r="BB124" i="4"/>
  <c r="BA124" i="4"/>
  <c r="AY124" i="4"/>
  <c r="AX124" i="4"/>
  <c r="AW124" i="4"/>
  <c r="AV124" i="4"/>
  <c r="AU124" i="4"/>
  <c r="AT124" i="4"/>
  <c r="AS124" i="4"/>
  <c r="AR124" i="4"/>
  <c r="AQ124" i="4"/>
  <c r="AP124" i="4"/>
  <c r="AO124" i="4"/>
  <c r="BV123" i="4"/>
  <c r="BU123" i="4"/>
  <c r="BT123" i="4"/>
  <c r="BS123" i="4"/>
  <c r="BR123" i="4"/>
  <c r="BQ123" i="4"/>
  <c r="BP123" i="4"/>
  <c r="BO123" i="4"/>
  <c r="BN123" i="4"/>
  <c r="BL123" i="4"/>
  <c r="BK123" i="4"/>
  <c r="BI123" i="4"/>
  <c r="BH123" i="4"/>
  <c r="BG123" i="4"/>
  <c r="BF123" i="4"/>
  <c r="BE123" i="4"/>
  <c r="BD123" i="4"/>
  <c r="BC123" i="4"/>
  <c r="BB123" i="4"/>
  <c r="BA123" i="4"/>
  <c r="AY123" i="4"/>
  <c r="AX123" i="4"/>
  <c r="AW123" i="4"/>
  <c r="AV123" i="4"/>
  <c r="AU123" i="4"/>
  <c r="AT123" i="4"/>
  <c r="AS123" i="4"/>
  <c r="AR123" i="4"/>
  <c r="AQ123" i="4"/>
  <c r="AP123" i="4"/>
  <c r="AO123" i="4"/>
  <c r="BV122" i="4"/>
  <c r="BU122" i="4"/>
  <c r="BT122" i="4"/>
  <c r="BS122" i="4"/>
  <c r="BR122" i="4"/>
  <c r="BQ122" i="4"/>
  <c r="BP122" i="4"/>
  <c r="BO122" i="4"/>
  <c r="BN122" i="4"/>
  <c r="BL122" i="4"/>
  <c r="BK122" i="4"/>
  <c r="BI122" i="4"/>
  <c r="BH122" i="4"/>
  <c r="BG122" i="4"/>
  <c r="BF122" i="4"/>
  <c r="BE122" i="4"/>
  <c r="BD122" i="4"/>
  <c r="BC122" i="4"/>
  <c r="BB122" i="4"/>
  <c r="BA122" i="4"/>
  <c r="AY122" i="4"/>
  <c r="AX122" i="4"/>
  <c r="AW122" i="4"/>
  <c r="AV122" i="4"/>
  <c r="AU122" i="4"/>
  <c r="AT122" i="4"/>
  <c r="AS122" i="4"/>
  <c r="AR122" i="4"/>
  <c r="AQ122" i="4"/>
  <c r="AP122" i="4"/>
  <c r="AO122" i="4"/>
  <c r="BV121" i="4"/>
  <c r="BU121" i="4"/>
  <c r="BT121" i="4"/>
  <c r="BS121" i="4"/>
  <c r="BR121" i="4"/>
  <c r="BQ121" i="4"/>
  <c r="BP121" i="4"/>
  <c r="BO121" i="4"/>
  <c r="BN121" i="4"/>
  <c r="BL121" i="4"/>
  <c r="BK121" i="4"/>
  <c r="BI121" i="4"/>
  <c r="BH121" i="4"/>
  <c r="BG121" i="4"/>
  <c r="BF121" i="4"/>
  <c r="BE121" i="4"/>
  <c r="BD121" i="4"/>
  <c r="BC121" i="4"/>
  <c r="BB121" i="4"/>
  <c r="BA121" i="4"/>
  <c r="AY121" i="4"/>
  <c r="AX121" i="4"/>
  <c r="AW121" i="4"/>
  <c r="AV121" i="4"/>
  <c r="AU121" i="4"/>
  <c r="AT121" i="4"/>
  <c r="AS121" i="4"/>
  <c r="AR121" i="4"/>
  <c r="AQ121" i="4"/>
  <c r="AP121" i="4"/>
  <c r="AO121" i="4"/>
  <c r="BV120" i="4"/>
  <c r="BU120" i="4"/>
  <c r="BT120" i="4"/>
  <c r="BS120" i="4"/>
  <c r="BR120" i="4"/>
  <c r="BQ120" i="4"/>
  <c r="BP120" i="4"/>
  <c r="BO120" i="4"/>
  <c r="BN120" i="4"/>
  <c r="BL120" i="4"/>
  <c r="BK120" i="4"/>
  <c r="BI120" i="4"/>
  <c r="BH120" i="4"/>
  <c r="BG120" i="4"/>
  <c r="BF120" i="4"/>
  <c r="BE120" i="4"/>
  <c r="BD120" i="4"/>
  <c r="BC120" i="4"/>
  <c r="BB120" i="4"/>
  <c r="BA120" i="4"/>
  <c r="AY120" i="4"/>
  <c r="AX120" i="4"/>
  <c r="AW120" i="4"/>
  <c r="AV120" i="4"/>
  <c r="AU120" i="4"/>
  <c r="AT120" i="4"/>
  <c r="AS120" i="4"/>
  <c r="AR120" i="4"/>
  <c r="AQ120" i="4"/>
  <c r="AP120" i="4"/>
  <c r="AO120" i="4"/>
  <c r="BV119" i="4"/>
  <c r="BU119" i="4"/>
  <c r="BT119" i="4"/>
  <c r="BS119" i="4"/>
  <c r="BR119" i="4"/>
  <c r="BQ119" i="4"/>
  <c r="BP119" i="4"/>
  <c r="BO119" i="4"/>
  <c r="BN119" i="4"/>
  <c r="BL119" i="4"/>
  <c r="BK119" i="4"/>
  <c r="BI119" i="4"/>
  <c r="BH119" i="4"/>
  <c r="BG119" i="4"/>
  <c r="BF119" i="4"/>
  <c r="BE119" i="4"/>
  <c r="BD119" i="4"/>
  <c r="BC119" i="4"/>
  <c r="BB119" i="4"/>
  <c r="BA119" i="4"/>
  <c r="AY119" i="4"/>
  <c r="AX119" i="4"/>
  <c r="AW119" i="4"/>
  <c r="AV119" i="4"/>
  <c r="AU119" i="4"/>
  <c r="AT119" i="4"/>
  <c r="AS119" i="4"/>
  <c r="AR119" i="4"/>
  <c r="AQ119" i="4"/>
  <c r="AP119" i="4"/>
  <c r="AO119" i="4"/>
  <c r="BV118" i="4"/>
  <c r="BU118" i="4"/>
  <c r="BT118" i="4"/>
  <c r="BS118" i="4"/>
  <c r="BR118" i="4"/>
  <c r="BQ118" i="4"/>
  <c r="BP118" i="4"/>
  <c r="BO118" i="4"/>
  <c r="BN118" i="4"/>
  <c r="BL118" i="4"/>
  <c r="BK118" i="4"/>
  <c r="BI118" i="4"/>
  <c r="BH118" i="4"/>
  <c r="BG118" i="4"/>
  <c r="BF118" i="4"/>
  <c r="BE118" i="4"/>
  <c r="BD118" i="4"/>
  <c r="BC118" i="4"/>
  <c r="BB118" i="4"/>
  <c r="BA118" i="4"/>
  <c r="AY118" i="4"/>
  <c r="AX118" i="4"/>
  <c r="AW118" i="4"/>
  <c r="AV118" i="4"/>
  <c r="AU118" i="4"/>
  <c r="AT118" i="4"/>
  <c r="AS118" i="4"/>
  <c r="AR118" i="4"/>
  <c r="AQ118" i="4"/>
  <c r="AP118" i="4"/>
  <c r="AO118" i="4"/>
  <c r="BV117" i="4"/>
  <c r="BU117" i="4"/>
  <c r="BT117" i="4"/>
  <c r="BS117" i="4"/>
  <c r="BR117" i="4"/>
  <c r="BQ117" i="4"/>
  <c r="BP117" i="4"/>
  <c r="BO117" i="4"/>
  <c r="BN117" i="4"/>
  <c r="BL117" i="4"/>
  <c r="BK117" i="4"/>
  <c r="BJ117" i="4"/>
  <c r="BI117" i="4"/>
  <c r="BH117" i="4"/>
  <c r="BG117" i="4"/>
  <c r="BF117" i="4"/>
  <c r="BE117" i="4"/>
  <c r="BD117" i="4"/>
  <c r="BC117" i="4"/>
  <c r="BB117" i="4"/>
  <c r="BA117" i="4"/>
  <c r="AY117" i="4"/>
  <c r="AX117" i="4"/>
  <c r="AW117" i="4"/>
  <c r="AV117" i="4"/>
  <c r="AU117" i="4"/>
  <c r="AT117" i="4"/>
  <c r="AS117" i="4"/>
  <c r="AR117" i="4"/>
  <c r="AQ117" i="4"/>
  <c r="AP117" i="4"/>
  <c r="AO117" i="4"/>
  <c r="BV116" i="4"/>
  <c r="BU116" i="4"/>
  <c r="BT116" i="4"/>
  <c r="BS116" i="4"/>
  <c r="BR116" i="4"/>
  <c r="BQ116" i="4"/>
  <c r="BP116" i="4"/>
  <c r="BO116" i="4"/>
  <c r="BN116" i="4"/>
  <c r="BL116" i="4"/>
  <c r="BK116" i="4"/>
  <c r="BJ116" i="4"/>
  <c r="BI116" i="4"/>
  <c r="BH116" i="4"/>
  <c r="BG116" i="4"/>
  <c r="BF116" i="4"/>
  <c r="BE116" i="4"/>
  <c r="BD116" i="4"/>
  <c r="BC116" i="4"/>
  <c r="BB116" i="4"/>
  <c r="BA116" i="4"/>
  <c r="AY116" i="4"/>
  <c r="AX116" i="4"/>
  <c r="AW116" i="4"/>
  <c r="AV116" i="4"/>
  <c r="AU116" i="4"/>
  <c r="AT116" i="4"/>
  <c r="AS116" i="4"/>
  <c r="AR116" i="4"/>
  <c r="AQ116" i="4"/>
  <c r="AP116" i="4"/>
  <c r="AO116" i="4"/>
  <c r="BV115" i="4"/>
  <c r="BU115" i="4"/>
  <c r="BT115" i="4"/>
  <c r="BS115" i="4"/>
  <c r="BR115" i="4"/>
  <c r="BQ115" i="4"/>
  <c r="BP115" i="4"/>
  <c r="BO115" i="4"/>
  <c r="BN115" i="4"/>
  <c r="BL115" i="4"/>
  <c r="BK115" i="4"/>
  <c r="BJ115" i="4"/>
  <c r="BI115" i="4"/>
  <c r="BH115" i="4"/>
  <c r="BG115" i="4"/>
  <c r="BF115" i="4"/>
  <c r="BE115" i="4"/>
  <c r="BD115" i="4"/>
  <c r="BC115" i="4"/>
  <c r="BB115" i="4"/>
  <c r="BA115" i="4"/>
  <c r="AY115" i="4"/>
  <c r="AX115" i="4"/>
  <c r="AW115" i="4"/>
  <c r="AV115" i="4"/>
  <c r="AU115" i="4"/>
  <c r="AT115" i="4"/>
  <c r="AS115" i="4"/>
  <c r="AR115" i="4"/>
  <c r="AQ115" i="4"/>
  <c r="AP115" i="4"/>
  <c r="AO115" i="4"/>
  <c r="BV114" i="4"/>
  <c r="BU114" i="4"/>
  <c r="BT114" i="4"/>
  <c r="BS114" i="4"/>
  <c r="BR114" i="4"/>
  <c r="BQ114" i="4"/>
  <c r="BP114" i="4"/>
  <c r="BO114" i="4"/>
  <c r="BN114" i="4"/>
  <c r="BL114" i="4"/>
  <c r="BK114" i="4"/>
  <c r="BJ114" i="4"/>
  <c r="BI114" i="4"/>
  <c r="BH114" i="4"/>
  <c r="BG114" i="4"/>
  <c r="BF114" i="4"/>
  <c r="BE114" i="4"/>
  <c r="BD114" i="4"/>
  <c r="BC114" i="4"/>
  <c r="BB114" i="4"/>
  <c r="BA114" i="4"/>
  <c r="AY114" i="4"/>
  <c r="AX114" i="4"/>
  <c r="AW114" i="4"/>
  <c r="AV114" i="4"/>
  <c r="AU114" i="4"/>
  <c r="AT114" i="4"/>
  <c r="AS114" i="4"/>
  <c r="AR114" i="4"/>
  <c r="AQ114" i="4"/>
  <c r="AP114" i="4"/>
  <c r="AO114" i="4"/>
  <c r="BV113" i="4"/>
  <c r="BU113" i="4"/>
  <c r="BT113" i="4"/>
  <c r="BS113" i="4"/>
  <c r="BR113" i="4"/>
  <c r="BQ113" i="4"/>
  <c r="BP113" i="4"/>
  <c r="BO113" i="4"/>
  <c r="BN113" i="4"/>
  <c r="BM113" i="4"/>
  <c r="BL113" i="4"/>
  <c r="BK113" i="4"/>
  <c r="BJ113" i="4"/>
  <c r="BI113" i="4"/>
  <c r="BH113" i="4"/>
  <c r="BG113" i="4"/>
  <c r="BF113" i="4"/>
  <c r="BE113" i="4"/>
  <c r="BD113" i="4"/>
  <c r="BC113" i="4"/>
  <c r="BB113" i="4"/>
  <c r="BA113" i="4"/>
  <c r="AY113" i="4"/>
  <c r="AX113" i="4"/>
  <c r="AW113" i="4"/>
  <c r="AV113" i="4"/>
  <c r="AU113" i="4"/>
  <c r="AT113" i="4"/>
  <c r="AS113" i="4"/>
  <c r="AR113" i="4"/>
  <c r="AQ113" i="4"/>
  <c r="AP113" i="4"/>
  <c r="AO113" i="4"/>
  <c r="BV112" i="4"/>
  <c r="BU112" i="4"/>
  <c r="BT112" i="4"/>
  <c r="BS112" i="4"/>
  <c r="BR112" i="4"/>
  <c r="BQ112" i="4"/>
  <c r="BP112" i="4"/>
  <c r="BO112" i="4"/>
  <c r="BN112" i="4"/>
  <c r="BM112" i="4"/>
  <c r="BL112" i="4"/>
  <c r="BK112" i="4"/>
  <c r="BJ112" i="4"/>
  <c r="BI112" i="4"/>
  <c r="BH112" i="4"/>
  <c r="BG112" i="4"/>
  <c r="BF112" i="4"/>
  <c r="BE112" i="4"/>
  <c r="BD112" i="4"/>
  <c r="BC112" i="4"/>
  <c r="BB112" i="4"/>
  <c r="BA112" i="4"/>
  <c r="AY112" i="4"/>
  <c r="AX112" i="4"/>
  <c r="AW112" i="4"/>
  <c r="AV112" i="4"/>
  <c r="AU112" i="4"/>
  <c r="AT112" i="4"/>
  <c r="AS112" i="4"/>
  <c r="AR112" i="4"/>
  <c r="AQ112" i="4"/>
  <c r="AP112" i="4"/>
  <c r="AO112" i="4"/>
  <c r="BV111" i="4"/>
  <c r="BU111" i="4"/>
  <c r="BT111" i="4"/>
  <c r="BS111" i="4"/>
  <c r="BR111" i="4"/>
  <c r="BQ111" i="4"/>
  <c r="BP111" i="4"/>
  <c r="BO111" i="4"/>
  <c r="BN111" i="4"/>
  <c r="BL111" i="4"/>
  <c r="BK111" i="4"/>
  <c r="BJ111" i="4"/>
  <c r="BI111" i="4"/>
  <c r="BH111" i="4"/>
  <c r="BG111" i="4"/>
  <c r="BF111" i="4"/>
  <c r="BE111" i="4"/>
  <c r="BD111" i="4"/>
  <c r="BC111" i="4"/>
  <c r="BB111" i="4"/>
  <c r="BA111" i="4"/>
  <c r="AY111" i="4"/>
  <c r="AX111" i="4"/>
  <c r="AW111" i="4"/>
  <c r="AV111" i="4"/>
  <c r="AU111" i="4"/>
  <c r="AT111" i="4"/>
  <c r="AS111" i="4"/>
  <c r="AR111" i="4"/>
  <c r="AQ111" i="4"/>
  <c r="AP111" i="4"/>
  <c r="AO111" i="4"/>
  <c r="BV110" i="4"/>
  <c r="BU110" i="4"/>
  <c r="BT110" i="4"/>
  <c r="BS110" i="4"/>
  <c r="BR110" i="4"/>
  <c r="BQ110" i="4"/>
  <c r="BP110" i="4"/>
  <c r="BO110" i="4"/>
  <c r="BN110" i="4"/>
  <c r="BL110" i="4"/>
  <c r="BK110" i="4"/>
  <c r="BI110" i="4"/>
  <c r="BH110" i="4"/>
  <c r="BG110" i="4"/>
  <c r="BF110" i="4"/>
  <c r="BE110" i="4"/>
  <c r="BD110" i="4"/>
  <c r="BC110" i="4"/>
  <c r="BB110" i="4"/>
  <c r="BA110" i="4"/>
  <c r="AY110" i="4"/>
  <c r="AX110" i="4"/>
  <c r="AW110" i="4"/>
  <c r="AV110" i="4"/>
  <c r="AU110" i="4"/>
  <c r="AT110" i="4"/>
  <c r="AS110" i="4"/>
  <c r="AR110" i="4"/>
  <c r="AQ110" i="4"/>
  <c r="AP110" i="4"/>
  <c r="AO110" i="4"/>
  <c r="BV109" i="4"/>
  <c r="BU109" i="4"/>
  <c r="BT109" i="4"/>
  <c r="BS109" i="4"/>
  <c r="BR109" i="4"/>
  <c r="BQ109" i="4"/>
  <c r="BP109" i="4"/>
  <c r="BO109" i="4"/>
  <c r="BN109" i="4"/>
  <c r="BM109" i="4"/>
  <c r="BL109" i="4"/>
  <c r="BK109" i="4"/>
  <c r="BJ109" i="4"/>
  <c r="BI109" i="4"/>
  <c r="BH109" i="4"/>
  <c r="BG109" i="4"/>
  <c r="BF109" i="4"/>
  <c r="BE109" i="4"/>
  <c r="BD109" i="4"/>
  <c r="BC109" i="4"/>
  <c r="BB109" i="4"/>
  <c r="BA109" i="4"/>
  <c r="AY109" i="4"/>
  <c r="AX109" i="4"/>
  <c r="AW109" i="4"/>
  <c r="AV109" i="4"/>
  <c r="AU109" i="4"/>
  <c r="AT109" i="4"/>
  <c r="AS109" i="4"/>
  <c r="AR109" i="4"/>
  <c r="AQ109" i="4"/>
  <c r="AP109" i="4"/>
  <c r="AO109" i="4"/>
  <c r="BV108" i="4"/>
  <c r="BU108" i="4"/>
  <c r="BT108" i="4"/>
  <c r="BS108" i="4"/>
  <c r="BR108" i="4"/>
  <c r="BQ108" i="4"/>
  <c r="BP108" i="4"/>
  <c r="BO108" i="4"/>
  <c r="BN108" i="4"/>
  <c r="BM108" i="4"/>
  <c r="BL108" i="4"/>
  <c r="BK108" i="4"/>
  <c r="BJ108" i="4"/>
  <c r="BI108" i="4"/>
  <c r="BH108" i="4"/>
  <c r="BG108" i="4"/>
  <c r="BF108" i="4"/>
  <c r="BE108" i="4"/>
  <c r="BD108" i="4"/>
  <c r="BC108" i="4"/>
  <c r="BB108" i="4"/>
  <c r="BA108" i="4"/>
  <c r="AY108" i="4"/>
  <c r="AX108" i="4"/>
  <c r="AW108" i="4"/>
  <c r="AV108" i="4"/>
  <c r="AU108" i="4"/>
  <c r="AT108" i="4"/>
  <c r="AS108" i="4"/>
  <c r="AR108" i="4"/>
  <c r="AQ108" i="4"/>
  <c r="AP108" i="4"/>
  <c r="AO108" i="4"/>
  <c r="BV107" i="4"/>
  <c r="BU107" i="4"/>
  <c r="BT107" i="4"/>
  <c r="BS107" i="4"/>
  <c r="BR107" i="4"/>
  <c r="BQ107" i="4"/>
  <c r="BP107" i="4"/>
  <c r="BO107" i="4"/>
  <c r="BN107" i="4"/>
  <c r="BM107" i="4"/>
  <c r="BL107" i="4"/>
  <c r="BK107" i="4"/>
  <c r="BJ107" i="4"/>
  <c r="BI107" i="4"/>
  <c r="BH107" i="4"/>
  <c r="BG107" i="4"/>
  <c r="BF107" i="4"/>
  <c r="BE107" i="4"/>
  <c r="BD107" i="4"/>
  <c r="BC107" i="4"/>
  <c r="BB107" i="4"/>
  <c r="BA107" i="4"/>
  <c r="AY107" i="4"/>
  <c r="AX107" i="4"/>
  <c r="AW107" i="4"/>
  <c r="AV107" i="4"/>
  <c r="AU107" i="4"/>
  <c r="AT107" i="4"/>
  <c r="AS107" i="4"/>
  <c r="AR107" i="4"/>
  <c r="AQ107" i="4"/>
  <c r="AP107" i="4"/>
  <c r="AO107" i="4"/>
  <c r="BV106" i="4"/>
  <c r="BU106" i="4"/>
  <c r="BT106" i="4"/>
  <c r="BS106" i="4"/>
  <c r="BR106" i="4"/>
  <c r="BQ106" i="4"/>
  <c r="BP106" i="4"/>
  <c r="BO106" i="4"/>
  <c r="BN106" i="4"/>
  <c r="BM106" i="4"/>
  <c r="BL106" i="4"/>
  <c r="BK106" i="4"/>
  <c r="BJ106" i="4"/>
  <c r="BI106" i="4"/>
  <c r="BH106" i="4"/>
  <c r="BG106" i="4"/>
  <c r="BF106" i="4"/>
  <c r="BE106" i="4"/>
  <c r="BD106" i="4"/>
  <c r="BC106" i="4"/>
  <c r="BB106" i="4"/>
  <c r="BA106" i="4"/>
  <c r="AY106" i="4"/>
  <c r="AX106" i="4"/>
  <c r="AW106" i="4"/>
  <c r="AV106" i="4"/>
  <c r="AU106" i="4"/>
  <c r="AT106" i="4"/>
  <c r="AS106" i="4"/>
  <c r="AR106" i="4"/>
  <c r="AQ106" i="4"/>
  <c r="AP106" i="4"/>
  <c r="AO106" i="4"/>
  <c r="BV104" i="4"/>
  <c r="BU104" i="4"/>
  <c r="BT104" i="4"/>
  <c r="BS104" i="4"/>
  <c r="BR104" i="4"/>
  <c r="BQ104" i="4"/>
  <c r="BP104" i="4"/>
  <c r="BO104" i="4"/>
  <c r="BN104" i="4"/>
  <c r="BL104" i="4"/>
  <c r="BK104" i="4"/>
  <c r="BJ104" i="4"/>
  <c r="BI104" i="4"/>
  <c r="BH104" i="4"/>
  <c r="BG104" i="4"/>
  <c r="BF104" i="4"/>
  <c r="BE104" i="4"/>
  <c r="BD104" i="4"/>
  <c r="BC104" i="4"/>
  <c r="BB104" i="4"/>
  <c r="BA104" i="4"/>
  <c r="AY104" i="4"/>
  <c r="AX104" i="4"/>
  <c r="AW104" i="4"/>
  <c r="AV104" i="4"/>
  <c r="AU104" i="4"/>
  <c r="AT104" i="4"/>
  <c r="AS104" i="4"/>
  <c r="AR104" i="4"/>
  <c r="AQ104" i="4"/>
  <c r="AP104" i="4"/>
  <c r="AO104" i="4"/>
  <c r="BV103" i="4"/>
  <c r="BU103" i="4"/>
  <c r="BT103" i="4"/>
  <c r="BS103" i="4"/>
  <c r="BR103" i="4"/>
  <c r="BQ103" i="4"/>
  <c r="BP103" i="4"/>
  <c r="BO103" i="4"/>
  <c r="BN103" i="4"/>
  <c r="BL103" i="4"/>
  <c r="BK103" i="4"/>
  <c r="BJ103" i="4"/>
  <c r="BI103" i="4"/>
  <c r="BH103" i="4"/>
  <c r="BG103" i="4"/>
  <c r="BF103" i="4"/>
  <c r="BE103" i="4"/>
  <c r="BD103" i="4"/>
  <c r="BC103" i="4"/>
  <c r="BB103" i="4"/>
  <c r="BA103" i="4"/>
  <c r="AY103" i="4"/>
  <c r="AX103" i="4"/>
  <c r="AW103" i="4"/>
  <c r="AV103" i="4"/>
  <c r="AU103" i="4"/>
  <c r="AT103" i="4"/>
  <c r="AS103" i="4"/>
  <c r="AR103" i="4"/>
  <c r="AQ103" i="4"/>
  <c r="AP103" i="4"/>
  <c r="AO103" i="4"/>
  <c r="BV102" i="4"/>
  <c r="BU102" i="4"/>
  <c r="BT102" i="4"/>
  <c r="BS102" i="4"/>
  <c r="BR102" i="4"/>
  <c r="BQ102" i="4"/>
  <c r="BP102" i="4"/>
  <c r="BO102" i="4"/>
  <c r="BN102" i="4"/>
  <c r="BL102" i="4"/>
  <c r="BK102" i="4"/>
  <c r="BJ102" i="4"/>
  <c r="BI102" i="4"/>
  <c r="BH102" i="4"/>
  <c r="BG102" i="4"/>
  <c r="BF102" i="4"/>
  <c r="BE102" i="4"/>
  <c r="BD102" i="4"/>
  <c r="BC102" i="4"/>
  <c r="BB102" i="4"/>
  <c r="BA102" i="4"/>
  <c r="AY102" i="4"/>
  <c r="AX102" i="4"/>
  <c r="AW102" i="4"/>
  <c r="AV102" i="4"/>
  <c r="AU102" i="4"/>
  <c r="AT102" i="4"/>
  <c r="AS102" i="4"/>
  <c r="AR102" i="4"/>
  <c r="AQ102" i="4"/>
  <c r="AP102" i="4"/>
  <c r="AO102" i="4"/>
  <c r="BV101" i="4"/>
  <c r="BU101" i="4"/>
  <c r="BT101" i="4"/>
  <c r="BS101" i="4"/>
  <c r="BR101" i="4"/>
  <c r="BQ101" i="4"/>
  <c r="BP101" i="4"/>
  <c r="BO101" i="4"/>
  <c r="BN101" i="4"/>
  <c r="BL101" i="4"/>
  <c r="BK101" i="4"/>
  <c r="BI101" i="4"/>
  <c r="BH101" i="4"/>
  <c r="BG101" i="4"/>
  <c r="BF101" i="4"/>
  <c r="BE101" i="4"/>
  <c r="BD101" i="4"/>
  <c r="BC101" i="4"/>
  <c r="BB101" i="4"/>
  <c r="BA101" i="4"/>
  <c r="AY101" i="4"/>
  <c r="AX101" i="4"/>
  <c r="AW101" i="4"/>
  <c r="AV101" i="4"/>
  <c r="AU101" i="4"/>
  <c r="AT101" i="4"/>
  <c r="AS101" i="4"/>
  <c r="AR101" i="4"/>
  <c r="AQ101" i="4"/>
  <c r="AP101" i="4"/>
  <c r="AO101" i="4"/>
  <c r="BV99" i="4"/>
  <c r="BU99" i="4"/>
  <c r="BT99" i="4"/>
  <c r="BS99" i="4"/>
  <c r="BR99" i="4"/>
  <c r="BQ99" i="4"/>
  <c r="BP99" i="4"/>
  <c r="BO99" i="4"/>
  <c r="BN99" i="4"/>
  <c r="BL99" i="4"/>
  <c r="BK99" i="4"/>
  <c r="BJ99" i="4"/>
  <c r="BI99" i="4"/>
  <c r="BH99" i="4"/>
  <c r="BG99" i="4"/>
  <c r="BF99" i="4"/>
  <c r="BE99" i="4"/>
  <c r="BD99" i="4"/>
  <c r="BC99" i="4"/>
  <c r="BB99" i="4"/>
  <c r="BA99" i="4"/>
  <c r="AY99" i="4"/>
  <c r="AX99" i="4"/>
  <c r="AW99" i="4"/>
  <c r="AV99" i="4"/>
  <c r="AU99" i="4"/>
  <c r="AT99" i="4"/>
  <c r="AS99" i="4"/>
  <c r="AR99" i="4"/>
  <c r="AQ99" i="4"/>
  <c r="AP99" i="4"/>
  <c r="AO99" i="4"/>
  <c r="BV98" i="4"/>
  <c r="BU98" i="4"/>
  <c r="BT98" i="4"/>
  <c r="BS98" i="4"/>
  <c r="BR98" i="4"/>
  <c r="BQ98" i="4"/>
  <c r="BP98" i="4"/>
  <c r="BO98" i="4"/>
  <c r="BN98" i="4"/>
  <c r="BL98" i="4"/>
  <c r="BK98" i="4"/>
  <c r="BJ98" i="4"/>
  <c r="BI98" i="4"/>
  <c r="BH98" i="4"/>
  <c r="BG98" i="4"/>
  <c r="BF98" i="4"/>
  <c r="BE98" i="4"/>
  <c r="BD98" i="4"/>
  <c r="BC98" i="4"/>
  <c r="BB98" i="4"/>
  <c r="BA98" i="4"/>
  <c r="AY98" i="4"/>
  <c r="AX98" i="4"/>
  <c r="AW98" i="4"/>
  <c r="AV98" i="4"/>
  <c r="AU98" i="4"/>
  <c r="AT98" i="4"/>
  <c r="AS98" i="4"/>
  <c r="AR98" i="4"/>
  <c r="AQ98" i="4"/>
  <c r="AP98" i="4"/>
  <c r="AO98" i="4"/>
  <c r="BV97" i="4"/>
  <c r="BU97" i="4"/>
  <c r="BT97" i="4"/>
  <c r="BS97" i="4"/>
  <c r="BR97" i="4"/>
  <c r="BQ97" i="4"/>
  <c r="BP97" i="4"/>
  <c r="BO97" i="4"/>
  <c r="BN97" i="4"/>
  <c r="BL97" i="4"/>
  <c r="BK97" i="4"/>
  <c r="BI97" i="4"/>
  <c r="BH97" i="4"/>
  <c r="BG97" i="4"/>
  <c r="BF97" i="4"/>
  <c r="BE97" i="4"/>
  <c r="BD97" i="4"/>
  <c r="BC97" i="4"/>
  <c r="BB97" i="4"/>
  <c r="BA97" i="4"/>
  <c r="AY97" i="4"/>
  <c r="AX97" i="4"/>
  <c r="AW97" i="4"/>
  <c r="AV97" i="4"/>
  <c r="AU97" i="4"/>
  <c r="AT97" i="4"/>
  <c r="AS97" i="4"/>
  <c r="AR97" i="4"/>
  <c r="AQ97" i="4"/>
  <c r="AP97" i="4"/>
  <c r="AO97" i="4"/>
  <c r="BV96" i="4"/>
  <c r="BU96" i="4"/>
  <c r="BT96" i="4"/>
  <c r="BS96" i="4"/>
  <c r="BR96" i="4"/>
  <c r="BQ96" i="4"/>
  <c r="BP96" i="4"/>
  <c r="BO96" i="4"/>
  <c r="BN96" i="4"/>
  <c r="BM96" i="4"/>
  <c r="BL96" i="4"/>
  <c r="BK96" i="4"/>
  <c r="BJ96" i="4"/>
  <c r="BI96" i="4"/>
  <c r="BH96" i="4"/>
  <c r="BG96" i="4"/>
  <c r="BF96" i="4"/>
  <c r="BE96" i="4"/>
  <c r="BD96" i="4"/>
  <c r="BC96" i="4"/>
  <c r="BB96" i="4"/>
  <c r="BA96" i="4"/>
  <c r="AY96" i="4"/>
  <c r="AX96" i="4"/>
  <c r="AW96" i="4"/>
  <c r="AV96" i="4"/>
  <c r="AU96" i="4"/>
  <c r="AT96" i="4"/>
  <c r="AS96" i="4"/>
  <c r="AR96" i="4"/>
  <c r="AQ96" i="4"/>
  <c r="AP96" i="4"/>
  <c r="AO96" i="4"/>
  <c r="BV95" i="4"/>
  <c r="BU95" i="4"/>
  <c r="BT95" i="4"/>
  <c r="BS95" i="4"/>
  <c r="BR95" i="4"/>
  <c r="BQ95" i="4"/>
  <c r="BP95" i="4"/>
  <c r="BO95" i="4"/>
  <c r="BN95" i="4"/>
  <c r="BM95" i="4"/>
  <c r="BL95" i="4"/>
  <c r="BK95" i="4"/>
  <c r="BJ95" i="4"/>
  <c r="BI95" i="4"/>
  <c r="BH95" i="4"/>
  <c r="BG95" i="4"/>
  <c r="BF95" i="4"/>
  <c r="BE95" i="4"/>
  <c r="BD95" i="4"/>
  <c r="BC95" i="4"/>
  <c r="BB95" i="4"/>
  <c r="BA95" i="4"/>
  <c r="AY95" i="4"/>
  <c r="AX95" i="4"/>
  <c r="AW95" i="4"/>
  <c r="AV95" i="4"/>
  <c r="AU95" i="4"/>
  <c r="AT95" i="4"/>
  <c r="AS95" i="4"/>
  <c r="AR95" i="4"/>
  <c r="AQ95" i="4"/>
  <c r="AP95" i="4"/>
  <c r="AO95" i="4"/>
  <c r="BV94" i="4"/>
  <c r="BU94" i="4"/>
  <c r="BT94" i="4"/>
  <c r="BS94" i="4"/>
  <c r="BR94" i="4"/>
  <c r="BQ94" i="4"/>
  <c r="BP94" i="4"/>
  <c r="BO94" i="4"/>
  <c r="BN94" i="4"/>
  <c r="BL94" i="4"/>
  <c r="BK94" i="4"/>
  <c r="BJ94" i="4"/>
  <c r="BI94" i="4"/>
  <c r="BH94" i="4"/>
  <c r="BG94" i="4"/>
  <c r="BF94" i="4"/>
  <c r="BE94" i="4"/>
  <c r="BD94" i="4"/>
  <c r="BC94" i="4"/>
  <c r="BB94" i="4"/>
  <c r="BA94" i="4"/>
  <c r="AY94" i="4"/>
  <c r="AX94" i="4"/>
  <c r="AW94" i="4"/>
  <c r="AV94" i="4"/>
  <c r="AU94" i="4"/>
  <c r="AT94" i="4"/>
  <c r="AS94" i="4"/>
  <c r="AR94" i="4"/>
  <c r="AQ94" i="4"/>
  <c r="AP94" i="4"/>
  <c r="AO94" i="4"/>
  <c r="BV93" i="4"/>
  <c r="BU93" i="4"/>
  <c r="BT93" i="4"/>
  <c r="BS93" i="4"/>
  <c r="BR93" i="4"/>
  <c r="BQ93" i="4"/>
  <c r="BP93" i="4"/>
  <c r="BO93" i="4"/>
  <c r="BN93" i="4"/>
  <c r="BM93" i="4"/>
  <c r="BL93" i="4"/>
  <c r="BK93" i="4"/>
  <c r="BJ93" i="4"/>
  <c r="BI93" i="4"/>
  <c r="BH93" i="4"/>
  <c r="BG93" i="4"/>
  <c r="BF93" i="4"/>
  <c r="BE93" i="4"/>
  <c r="BD93" i="4"/>
  <c r="BC93" i="4"/>
  <c r="BB93" i="4"/>
  <c r="BA93" i="4"/>
  <c r="AY93" i="4"/>
  <c r="AX93" i="4"/>
  <c r="AW93" i="4"/>
  <c r="AV93" i="4"/>
  <c r="AU93" i="4"/>
  <c r="AT93" i="4"/>
  <c r="AS93" i="4"/>
  <c r="AR93" i="4"/>
  <c r="AQ93" i="4"/>
  <c r="AP93" i="4"/>
  <c r="AO93" i="4"/>
  <c r="BV92" i="4"/>
  <c r="BU92" i="4"/>
  <c r="BT92" i="4"/>
  <c r="BS92" i="4"/>
  <c r="BR92" i="4"/>
  <c r="BQ92" i="4"/>
  <c r="BP92" i="4"/>
  <c r="BO92" i="4"/>
  <c r="BN92" i="4"/>
  <c r="BM92" i="4"/>
  <c r="BL92" i="4"/>
  <c r="BK92" i="4"/>
  <c r="BJ92" i="4"/>
  <c r="BI92" i="4"/>
  <c r="BH92" i="4"/>
  <c r="BG92" i="4"/>
  <c r="BF92" i="4"/>
  <c r="BE92" i="4"/>
  <c r="BD92" i="4"/>
  <c r="BC92" i="4"/>
  <c r="BB92" i="4"/>
  <c r="BA92" i="4"/>
  <c r="AY92" i="4"/>
  <c r="AX92" i="4"/>
  <c r="AW92" i="4"/>
  <c r="AV92" i="4"/>
  <c r="AU92" i="4"/>
  <c r="AT92" i="4"/>
  <c r="AS92" i="4"/>
  <c r="AR92" i="4"/>
  <c r="AQ92" i="4"/>
  <c r="AP92" i="4"/>
  <c r="AO92" i="4"/>
  <c r="BV91" i="4"/>
  <c r="BU91" i="4"/>
  <c r="BT91" i="4"/>
  <c r="BS91" i="4"/>
  <c r="BR91" i="4"/>
  <c r="BQ91" i="4"/>
  <c r="BP91" i="4"/>
  <c r="BO91" i="4"/>
  <c r="BN91" i="4"/>
  <c r="BM91" i="4"/>
  <c r="BL91" i="4"/>
  <c r="BK91" i="4"/>
  <c r="BJ91" i="4"/>
  <c r="BI91" i="4"/>
  <c r="BH91" i="4"/>
  <c r="BG91" i="4"/>
  <c r="BF91" i="4"/>
  <c r="BE91" i="4"/>
  <c r="BD91" i="4"/>
  <c r="BC91" i="4"/>
  <c r="BB91" i="4"/>
  <c r="BA91" i="4"/>
  <c r="AY91" i="4"/>
  <c r="AX91" i="4"/>
  <c r="AW91" i="4"/>
  <c r="AV91" i="4"/>
  <c r="AU91" i="4"/>
  <c r="AT91" i="4"/>
  <c r="AS91" i="4"/>
  <c r="AR91" i="4"/>
  <c r="AQ91" i="4"/>
  <c r="AP91" i="4"/>
  <c r="AO91" i="4"/>
  <c r="BV90" i="4"/>
  <c r="BU90" i="4"/>
  <c r="BT90" i="4"/>
  <c r="BS90" i="4"/>
  <c r="BR90" i="4"/>
  <c r="BQ90" i="4"/>
  <c r="BP90" i="4"/>
  <c r="BO90" i="4"/>
  <c r="BN90" i="4"/>
  <c r="BM90" i="4"/>
  <c r="BL90" i="4"/>
  <c r="BK90" i="4"/>
  <c r="BJ90" i="4"/>
  <c r="BI90" i="4"/>
  <c r="BH90" i="4"/>
  <c r="BG90" i="4"/>
  <c r="BF90" i="4"/>
  <c r="BE90" i="4"/>
  <c r="BD90" i="4"/>
  <c r="BC90" i="4"/>
  <c r="BB90" i="4"/>
  <c r="BA90" i="4"/>
  <c r="AY90" i="4"/>
  <c r="AX90" i="4"/>
  <c r="AW90" i="4"/>
  <c r="AV90" i="4"/>
  <c r="AU90" i="4"/>
  <c r="AT90" i="4"/>
  <c r="AS90" i="4"/>
  <c r="AR90" i="4"/>
  <c r="AQ90" i="4"/>
  <c r="AP90" i="4"/>
  <c r="AO90" i="4"/>
  <c r="BV89" i="4"/>
  <c r="BU89" i="4"/>
  <c r="BT89" i="4"/>
  <c r="BS89" i="4"/>
  <c r="BR89" i="4"/>
  <c r="BQ89" i="4"/>
  <c r="BP89" i="4"/>
  <c r="BO89" i="4"/>
  <c r="BN89" i="4"/>
  <c r="BM89" i="4"/>
  <c r="BL89" i="4"/>
  <c r="BK89" i="4"/>
  <c r="BJ89" i="4"/>
  <c r="BI89" i="4"/>
  <c r="BH89" i="4"/>
  <c r="BG89" i="4"/>
  <c r="BF89" i="4"/>
  <c r="BE89" i="4"/>
  <c r="BD89" i="4"/>
  <c r="BC89" i="4"/>
  <c r="BB89" i="4"/>
  <c r="BA89" i="4"/>
  <c r="AY89" i="4"/>
  <c r="AX89" i="4"/>
  <c r="AW89" i="4"/>
  <c r="AV89" i="4"/>
  <c r="AU89" i="4"/>
  <c r="AT89" i="4"/>
  <c r="AS89" i="4"/>
  <c r="AR89" i="4"/>
  <c r="AQ89" i="4"/>
  <c r="AP89" i="4"/>
  <c r="AO89" i="4"/>
  <c r="BV88" i="4"/>
  <c r="BU88" i="4"/>
  <c r="BT88" i="4"/>
  <c r="BS88" i="4"/>
  <c r="BR88" i="4"/>
  <c r="BQ88" i="4"/>
  <c r="BP88" i="4"/>
  <c r="BO88" i="4"/>
  <c r="BN88" i="4"/>
  <c r="BL88" i="4"/>
  <c r="BK88" i="4"/>
  <c r="BJ88" i="4"/>
  <c r="BI88" i="4"/>
  <c r="BH88" i="4"/>
  <c r="BG88" i="4"/>
  <c r="BF88" i="4"/>
  <c r="BE88" i="4"/>
  <c r="BD88" i="4"/>
  <c r="BC88" i="4"/>
  <c r="BB88" i="4"/>
  <c r="BA88" i="4"/>
  <c r="AY88" i="4"/>
  <c r="AX88" i="4"/>
  <c r="AW88" i="4"/>
  <c r="AV88" i="4"/>
  <c r="AU88" i="4"/>
  <c r="AT88" i="4"/>
  <c r="AS88" i="4"/>
  <c r="AR88" i="4"/>
  <c r="AQ88" i="4"/>
  <c r="AP88" i="4"/>
  <c r="AO88" i="4"/>
  <c r="BV87" i="4"/>
  <c r="BU87" i="4"/>
  <c r="BT87" i="4"/>
  <c r="BS87" i="4"/>
  <c r="BR87" i="4"/>
  <c r="BQ87" i="4"/>
  <c r="BP87" i="4"/>
  <c r="BO87" i="4"/>
  <c r="BN87" i="4"/>
  <c r="BL87" i="4"/>
  <c r="BK87" i="4"/>
  <c r="BJ87" i="4"/>
  <c r="BI87" i="4"/>
  <c r="BH87" i="4"/>
  <c r="BG87" i="4"/>
  <c r="BF87" i="4"/>
  <c r="BE87" i="4"/>
  <c r="BD87" i="4"/>
  <c r="BC87" i="4"/>
  <c r="BB87" i="4"/>
  <c r="BA87" i="4"/>
  <c r="AY87" i="4"/>
  <c r="AX87" i="4"/>
  <c r="AW87" i="4"/>
  <c r="AV87" i="4"/>
  <c r="AU87" i="4"/>
  <c r="AT87" i="4"/>
  <c r="AS87" i="4"/>
  <c r="AR87" i="4"/>
  <c r="AQ87" i="4"/>
  <c r="AP87" i="4"/>
  <c r="AO87" i="4"/>
  <c r="BV86" i="4"/>
  <c r="BU86" i="4"/>
  <c r="BT86" i="4"/>
  <c r="BS86" i="4"/>
  <c r="BR86" i="4"/>
  <c r="BQ86" i="4"/>
  <c r="BP86" i="4"/>
  <c r="BO86" i="4"/>
  <c r="BN86" i="4"/>
  <c r="BL86" i="4"/>
  <c r="BK86" i="4"/>
  <c r="BJ86" i="4"/>
  <c r="BI86" i="4"/>
  <c r="BH86" i="4"/>
  <c r="BG86" i="4"/>
  <c r="BF86" i="4"/>
  <c r="BE86" i="4"/>
  <c r="BD86" i="4"/>
  <c r="BC86" i="4"/>
  <c r="BB86" i="4"/>
  <c r="BA86" i="4"/>
  <c r="AY86" i="4"/>
  <c r="AX86" i="4"/>
  <c r="AW86" i="4"/>
  <c r="AV86" i="4"/>
  <c r="AU86" i="4"/>
  <c r="AT86" i="4"/>
  <c r="AS86" i="4"/>
  <c r="AR86" i="4"/>
  <c r="AQ86" i="4"/>
  <c r="AP86" i="4"/>
  <c r="AO86" i="4"/>
  <c r="BV85" i="4"/>
  <c r="BU85" i="4"/>
  <c r="BT85" i="4"/>
  <c r="BS85" i="4"/>
  <c r="BR85" i="4"/>
  <c r="BQ85" i="4"/>
  <c r="BP85" i="4"/>
  <c r="BO85" i="4"/>
  <c r="BN85" i="4"/>
  <c r="BL85" i="4"/>
  <c r="BK85" i="4"/>
  <c r="BJ85" i="4"/>
  <c r="BI85" i="4"/>
  <c r="BH85" i="4"/>
  <c r="BG85" i="4"/>
  <c r="BF85" i="4"/>
  <c r="BE85" i="4"/>
  <c r="BD85" i="4"/>
  <c r="BC85" i="4"/>
  <c r="BB85" i="4"/>
  <c r="BA85" i="4"/>
  <c r="AY85" i="4"/>
  <c r="AX85" i="4"/>
  <c r="AW85" i="4"/>
  <c r="AV85" i="4"/>
  <c r="AU85" i="4"/>
  <c r="AT85" i="4"/>
  <c r="AS85" i="4"/>
  <c r="AR85" i="4"/>
  <c r="AQ85" i="4"/>
  <c r="AP85" i="4"/>
  <c r="AO85" i="4"/>
  <c r="BV84" i="4"/>
  <c r="BU84" i="4"/>
  <c r="BT84" i="4"/>
  <c r="BS84" i="4"/>
  <c r="BR84" i="4"/>
  <c r="BQ84" i="4"/>
  <c r="BP84" i="4"/>
  <c r="BO84" i="4"/>
  <c r="BN84" i="4"/>
  <c r="BL84" i="4"/>
  <c r="BK84" i="4"/>
  <c r="BJ84" i="4"/>
  <c r="BI84" i="4"/>
  <c r="BH84" i="4"/>
  <c r="BG84" i="4"/>
  <c r="BF84" i="4"/>
  <c r="BE84" i="4"/>
  <c r="BD84" i="4"/>
  <c r="BC84" i="4"/>
  <c r="BB84" i="4"/>
  <c r="BA84" i="4"/>
  <c r="AY84" i="4"/>
  <c r="AX84" i="4"/>
  <c r="AW84" i="4"/>
  <c r="AV84" i="4"/>
  <c r="AU84" i="4"/>
  <c r="AT84" i="4"/>
  <c r="AS84" i="4"/>
  <c r="AR84" i="4"/>
  <c r="AQ84" i="4"/>
  <c r="AP84" i="4"/>
  <c r="AO84" i="4"/>
  <c r="BV83" i="4"/>
  <c r="BU83" i="4"/>
  <c r="BT83" i="4"/>
  <c r="BS83" i="4"/>
  <c r="BR83" i="4"/>
  <c r="BQ83" i="4"/>
  <c r="BP83" i="4"/>
  <c r="BO83" i="4"/>
  <c r="BN83" i="4"/>
  <c r="BL83" i="4"/>
  <c r="BK83" i="4"/>
  <c r="BJ83" i="4"/>
  <c r="BI83" i="4"/>
  <c r="BH83" i="4"/>
  <c r="BG83" i="4"/>
  <c r="BF83" i="4"/>
  <c r="BE83" i="4"/>
  <c r="BD83" i="4"/>
  <c r="BC83" i="4"/>
  <c r="BB83" i="4"/>
  <c r="BA83" i="4"/>
  <c r="AY83" i="4"/>
  <c r="AX83" i="4"/>
  <c r="AW83" i="4"/>
  <c r="AV83" i="4"/>
  <c r="AU83" i="4"/>
  <c r="AT83" i="4"/>
  <c r="AS83" i="4"/>
  <c r="AR83" i="4"/>
  <c r="AQ83" i="4"/>
  <c r="AP83" i="4"/>
  <c r="AO83" i="4"/>
  <c r="BV82" i="4"/>
  <c r="BU82" i="4"/>
  <c r="BT82" i="4"/>
  <c r="BS82" i="4"/>
  <c r="BR82" i="4"/>
  <c r="BQ82" i="4"/>
  <c r="BP82" i="4"/>
  <c r="BO82" i="4"/>
  <c r="BN82" i="4"/>
  <c r="BL82" i="4"/>
  <c r="BK82" i="4"/>
  <c r="BJ82" i="4"/>
  <c r="BI82" i="4"/>
  <c r="BH82" i="4"/>
  <c r="BG82" i="4"/>
  <c r="BF82" i="4"/>
  <c r="BE82" i="4"/>
  <c r="BD82" i="4"/>
  <c r="BC82" i="4"/>
  <c r="BB82" i="4"/>
  <c r="BA82" i="4"/>
  <c r="AY82" i="4"/>
  <c r="AX82" i="4"/>
  <c r="AW82" i="4"/>
  <c r="AV82" i="4"/>
  <c r="AU82" i="4"/>
  <c r="AT82" i="4"/>
  <c r="AS82" i="4"/>
  <c r="AR82" i="4"/>
  <c r="AQ82" i="4"/>
  <c r="AP82" i="4"/>
  <c r="AO82" i="4"/>
  <c r="BV81" i="4"/>
  <c r="BU81" i="4"/>
  <c r="BT81" i="4"/>
  <c r="BS81" i="4"/>
  <c r="BR81" i="4"/>
  <c r="BQ81" i="4"/>
  <c r="BP81" i="4"/>
  <c r="BO81" i="4"/>
  <c r="BN81" i="4"/>
  <c r="BL81" i="4"/>
  <c r="BK81" i="4"/>
  <c r="BJ81" i="4"/>
  <c r="BI81" i="4"/>
  <c r="BH81" i="4"/>
  <c r="BG81" i="4"/>
  <c r="BF81" i="4"/>
  <c r="BE81" i="4"/>
  <c r="BD81" i="4"/>
  <c r="BC81" i="4"/>
  <c r="BB81" i="4"/>
  <c r="BA81" i="4"/>
  <c r="AY81" i="4"/>
  <c r="AX81" i="4"/>
  <c r="AW81" i="4"/>
  <c r="AV81" i="4"/>
  <c r="AU81" i="4"/>
  <c r="AT81" i="4"/>
  <c r="AS81" i="4"/>
  <c r="AR81" i="4"/>
  <c r="AQ81" i="4"/>
  <c r="AP81" i="4"/>
  <c r="AO81" i="4"/>
  <c r="BV80" i="4"/>
  <c r="BU80" i="4"/>
  <c r="BT80" i="4"/>
  <c r="BS80" i="4"/>
  <c r="BR80" i="4"/>
  <c r="BQ80" i="4"/>
  <c r="BP80" i="4"/>
  <c r="BO80" i="4"/>
  <c r="BN80" i="4"/>
  <c r="BL80" i="4"/>
  <c r="BK80" i="4"/>
  <c r="BJ80" i="4"/>
  <c r="BI80" i="4"/>
  <c r="BH80" i="4"/>
  <c r="BG80" i="4"/>
  <c r="BF80" i="4"/>
  <c r="BE80" i="4"/>
  <c r="BD80" i="4"/>
  <c r="BC80" i="4"/>
  <c r="BB80" i="4"/>
  <c r="BA80" i="4"/>
  <c r="AY80" i="4"/>
  <c r="AX80" i="4"/>
  <c r="AW80" i="4"/>
  <c r="AV80" i="4"/>
  <c r="AU80" i="4"/>
  <c r="AT80" i="4"/>
  <c r="AS80" i="4"/>
  <c r="AR80" i="4"/>
  <c r="AQ80" i="4"/>
  <c r="AP80" i="4"/>
  <c r="AO80" i="4"/>
  <c r="BV79" i="4"/>
  <c r="BU79" i="4"/>
  <c r="BT79" i="4"/>
  <c r="BS79" i="4"/>
  <c r="BR79" i="4"/>
  <c r="BQ79" i="4"/>
  <c r="BP79" i="4"/>
  <c r="BO79" i="4"/>
  <c r="BN79" i="4"/>
  <c r="BL79" i="4"/>
  <c r="BK79" i="4"/>
  <c r="BJ79" i="4"/>
  <c r="BI79" i="4"/>
  <c r="BH79" i="4"/>
  <c r="BG79" i="4"/>
  <c r="BF79" i="4"/>
  <c r="BE79" i="4"/>
  <c r="BD79" i="4"/>
  <c r="BC79" i="4"/>
  <c r="BB79" i="4"/>
  <c r="BA79" i="4"/>
  <c r="AY79" i="4"/>
  <c r="AX79" i="4"/>
  <c r="AW79" i="4"/>
  <c r="AV79" i="4"/>
  <c r="AU79" i="4"/>
  <c r="AT79" i="4"/>
  <c r="AS79" i="4"/>
  <c r="AR79" i="4"/>
  <c r="AQ79" i="4"/>
  <c r="AP79" i="4"/>
  <c r="AO79" i="4"/>
  <c r="BV78" i="4"/>
  <c r="BU78" i="4"/>
  <c r="BT78" i="4"/>
  <c r="BS78" i="4"/>
  <c r="BR78" i="4"/>
  <c r="BQ78" i="4"/>
  <c r="BP78" i="4"/>
  <c r="BO78" i="4"/>
  <c r="BN78" i="4"/>
  <c r="BL78" i="4"/>
  <c r="BK78" i="4"/>
  <c r="BI78" i="4"/>
  <c r="BH78" i="4"/>
  <c r="BG78" i="4"/>
  <c r="BF78" i="4"/>
  <c r="BE78" i="4"/>
  <c r="BD78" i="4"/>
  <c r="BC78" i="4"/>
  <c r="BB78" i="4"/>
  <c r="BA78" i="4"/>
  <c r="AY78" i="4"/>
  <c r="AX78" i="4"/>
  <c r="AW78" i="4"/>
  <c r="AV78" i="4"/>
  <c r="AU78" i="4"/>
  <c r="AT78" i="4"/>
  <c r="AS78" i="4"/>
  <c r="AR78" i="4"/>
  <c r="AQ78" i="4"/>
  <c r="AP78" i="4"/>
  <c r="AO78" i="4"/>
  <c r="BV77" i="4"/>
  <c r="BU77" i="4"/>
  <c r="BT77" i="4"/>
  <c r="BS77" i="4"/>
  <c r="BR77" i="4"/>
  <c r="BQ77" i="4"/>
  <c r="BP77" i="4"/>
  <c r="BO77" i="4"/>
  <c r="BN77" i="4"/>
  <c r="BM77" i="4"/>
  <c r="BL77" i="4"/>
  <c r="BK77" i="4"/>
  <c r="BJ77" i="4"/>
  <c r="BI77" i="4"/>
  <c r="BH77" i="4"/>
  <c r="BG77" i="4"/>
  <c r="BF77" i="4"/>
  <c r="BE77" i="4"/>
  <c r="BD77" i="4"/>
  <c r="BC77" i="4"/>
  <c r="BB77" i="4"/>
  <c r="BA77" i="4"/>
  <c r="AZ77" i="4"/>
  <c r="AY77" i="4"/>
  <c r="AX77" i="4"/>
  <c r="AW77" i="4"/>
  <c r="AV77" i="4"/>
  <c r="AT77" i="4"/>
  <c r="AS77" i="4"/>
  <c r="AR77" i="4"/>
  <c r="AQ77" i="4"/>
  <c r="AP77" i="4"/>
  <c r="AO77" i="4"/>
  <c r="BV76" i="4"/>
  <c r="BU76" i="4"/>
  <c r="BS76" i="4"/>
  <c r="BR76" i="4"/>
  <c r="BQ76" i="4"/>
  <c r="BP76" i="4"/>
  <c r="BO76" i="4"/>
  <c r="BN76" i="4"/>
  <c r="BM76" i="4"/>
  <c r="BL76" i="4"/>
  <c r="BK76" i="4"/>
  <c r="BJ76" i="4"/>
  <c r="BI76" i="4"/>
  <c r="BH76" i="4"/>
  <c r="BG76" i="4"/>
  <c r="BF76" i="4"/>
  <c r="BE76" i="4"/>
  <c r="BD76" i="4"/>
  <c r="BC76" i="4"/>
  <c r="BB76" i="4"/>
  <c r="BA76" i="4"/>
  <c r="AZ76" i="4"/>
  <c r="AY76" i="4"/>
  <c r="AX76" i="4"/>
  <c r="AW76" i="4"/>
  <c r="AV76" i="4"/>
  <c r="AU76" i="4"/>
  <c r="AT76" i="4"/>
  <c r="AS76" i="4"/>
  <c r="AR76" i="4"/>
  <c r="AQ76" i="4"/>
  <c r="AP76" i="4"/>
  <c r="AO76" i="4"/>
  <c r="BV75" i="4"/>
  <c r="BU75" i="4"/>
  <c r="BT75" i="4"/>
  <c r="BS75" i="4"/>
  <c r="BR75" i="4"/>
  <c r="BQ75" i="4"/>
  <c r="BP75" i="4"/>
  <c r="BO75" i="4"/>
  <c r="BN75" i="4"/>
  <c r="BM75" i="4"/>
  <c r="BL75" i="4"/>
  <c r="BK75" i="4"/>
  <c r="BI75" i="4"/>
  <c r="BH75" i="4"/>
  <c r="BG75" i="4"/>
  <c r="BF75" i="4"/>
  <c r="BE75" i="4"/>
  <c r="BD75" i="4"/>
  <c r="BC75" i="4"/>
  <c r="BB75" i="4"/>
  <c r="BA75" i="4"/>
  <c r="AY75" i="4"/>
  <c r="AX75" i="4"/>
  <c r="AW75" i="4"/>
  <c r="AV75" i="4"/>
  <c r="AU75" i="4"/>
  <c r="AT75" i="4"/>
  <c r="AS75" i="4"/>
  <c r="AR75" i="4"/>
  <c r="AQ75" i="4"/>
  <c r="AP75" i="4"/>
  <c r="AO75" i="4"/>
  <c r="BV74" i="4"/>
  <c r="BU74" i="4"/>
  <c r="BT74" i="4"/>
  <c r="BS74" i="4"/>
  <c r="BR74" i="4"/>
  <c r="BQ74" i="4"/>
  <c r="BP74" i="4"/>
  <c r="BO74" i="4"/>
  <c r="BN74" i="4"/>
  <c r="BM74" i="4"/>
  <c r="BL74" i="4"/>
  <c r="BK74" i="4"/>
  <c r="BJ74" i="4"/>
  <c r="BI74" i="4"/>
  <c r="BH74" i="4"/>
  <c r="BG74" i="4"/>
  <c r="BF74" i="4"/>
  <c r="BE74" i="4"/>
  <c r="BD74" i="4"/>
  <c r="BC74" i="4"/>
  <c r="BB74" i="4"/>
  <c r="BA74" i="4"/>
  <c r="AZ74" i="4"/>
  <c r="AY74" i="4"/>
  <c r="AX74" i="4"/>
  <c r="AW74" i="4"/>
  <c r="AV74" i="4"/>
  <c r="AT74" i="4"/>
  <c r="AS74" i="4"/>
  <c r="AR74" i="4"/>
  <c r="AQ74" i="4"/>
  <c r="AP74" i="4"/>
  <c r="AO74" i="4"/>
  <c r="BV73" i="4"/>
  <c r="BT73" i="4"/>
  <c r="BS73" i="4"/>
  <c r="BR73" i="4"/>
  <c r="BQ73" i="4"/>
  <c r="BP73" i="4"/>
  <c r="BO73" i="4"/>
  <c r="BN73" i="4"/>
  <c r="BL73" i="4"/>
  <c r="BK73" i="4"/>
  <c r="BJ73" i="4"/>
  <c r="BI73" i="4"/>
  <c r="BH73" i="4"/>
  <c r="BG73" i="4"/>
  <c r="BF73" i="4"/>
  <c r="BE73" i="4"/>
  <c r="BD73" i="4"/>
  <c r="BC73" i="4"/>
  <c r="BB73" i="4"/>
  <c r="BA73" i="4"/>
  <c r="AZ73" i="4"/>
  <c r="AY73" i="4"/>
  <c r="AX73" i="4"/>
  <c r="AW73" i="4"/>
  <c r="AV73" i="4"/>
  <c r="AU73" i="4"/>
  <c r="AT73" i="4"/>
  <c r="AS73" i="4"/>
  <c r="AR73" i="4"/>
  <c r="AQ73" i="4"/>
  <c r="AP73" i="4"/>
  <c r="AO73" i="4"/>
  <c r="BV72" i="4"/>
  <c r="BU72" i="4"/>
  <c r="BT72" i="4"/>
  <c r="BS72" i="4"/>
  <c r="BQ72" i="4"/>
  <c r="BP72" i="4"/>
  <c r="BO72" i="4"/>
  <c r="BN72" i="4"/>
  <c r="BM72" i="4"/>
  <c r="BL72" i="4"/>
  <c r="BK72" i="4"/>
  <c r="BJ72" i="4"/>
  <c r="BI72" i="4"/>
  <c r="BH72" i="4"/>
  <c r="BG72" i="4"/>
  <c r="BF72" i="4"/>
  <c r="BE72" i="4"/>
  <c r="BD72" i="4"/>
  <c r="BC72" i="4"/>
  <c r="BB72" i="4"/>
  <c r="BA72" i="4"/>
  <c r="AZ72" i="4"/>
  <c r="AY72" i="4"/>
  <c r="AX72" i="4"/>
  <c r="AW72" i="4"/>
  <c r="AV72" i="4"/>
  <c r="AU72" i="4"/>
  <c r="AT72" i="4"/>
  <c r="AS72" i="4"/>
  <c r="AR72" i="4"/>
  <c r="AQ72" i="4"/>
  <c r="AP72" i="4"/>
  <c r="AO72" i="4"/>
  <c r="BV71" i="4"/>
  <c r="BU71" i="4"/>
  <c r="BT71" i="4"/>
  <c r="BS71" i="4"/>
  <c r="BR71" i="4"/>
  <c r="BQ71" i="4"/>
  <c r="BP71" i="4"/>
  <c r="BO71" i="4"/>
  <c r="BN71" i="4"/>
  <c r="BL71" i="4"/>
  <c r="BI71" i="4"/>
  <c r="BG71" i="4"/>
  <c r="BF71" i="4"/>
  <c r="BE71" i="4"/>
  <c r="BD71" i="4"/>
  <c r="BC71" i="4"/>
  <c r="AY71" i="4"/>
  <c r="AX71" i="4"/>
  <c r="AV71" i="4"/>
  <c r="AU71" i="4"/>
  <c r="AT71" i="4"/>
  <c r="AR71" i="4"/>
  <c r="AQ71" i="4"/>
  <c r="AP71" i="4"/>
  <c r="AO71" i="4"/>
  <c r="BV70" i="4"/>
  <c r="BU70" i="4"/>
  <c r="BT70" i="4"/>
  <c r="BS70" i="4"/>
  <c r="BR70" i="4"/>
  <c r="BQ70" i="4"/>
  <c r="BP70" i="4"/>
  <c r="BO70" i="4"/>
  <c r="BN70" i="4"/>
  <c r="BM70" i="4"/>
  <c r="BL70" i="4"/>
  <c r="BK70" i="4"/>
  <c r="BJ70" i="4"/>
  <c r="BI70" i="4"/>
  <c r="BH70" i="4"/>
  <c r="BG70" i="4"/>
  <c r="BF70" i="4"/>
  <c r="BE70" i="4"/>
  <c r="BD70" i="4"/>
  <c r="BC70" i="4"/>
  <c r="BB70" i="4"/>
  <c r="AZ70" i="4"/>
  <c r="AY70" i="4"/>
  <c r="AX70" i="4"/>
  <c r="AW70" i="4"/>
  <c r="AV70" i="4"/>
  <c r="AU70" i="4"/>
  <c r="AT70" i="4"/>
  <c r="AS70" i="4"/>
  <c r="AR70" i="4"/>
  <c r="AQ70" i="4"/>
  <c r="AP70" i="4"/>
  <c r="AO70" i="4"/>
  <c r="BV69" i="4"/>
  <c r="BT69" i="4"/>
  <c r="BS69" i="4"/>
  <c r="BR69" i="4"/>
  <c r="BQ69" i="4"/>
  <c r="BP69" i="4"/>
  <c r="BO69" i="4"/>
  <c r="BN69" i="4"/>
  <c r="BM69" i="4"/>
  <c r="BI69" i="4"/>
  <c r="BG69" i="4"/>
  <c r="BF69" i="4"/>
  <c r="BE69" i="4"/>
  <c r="BD69" i="4"/>
  <c r="BC69" i="4"/>
  <c r="AX69" i="4"/>
  <c r="AW69" i="4"/>
  <c r="AV69" i="4"/>
  <c r="AU69" i="4"/>
  <c r="AS69" i="4"/>
  <c r="AQ69" i="4"/>
  <c r="AP69" i="4"/>
  <c r="BV68" i="4"/>
  <c r="BU68" i="4"/>
  <c r="BT68" i="4"/>
  <c r="BS68" i="4"/>
  <c r="BR68" i="4"/>
  <c r="BQ68" i="4"/>
  <c r="BP68" i="4"/>
  <c r="BO68" i="4"/>
  <c r="BM68" i="4"/>
  <c r="BL68" i="4"/>
  <c r="BK68" i="4"/>
  <c r="BJ68" i="4"/>
  <c r="BI68" i="4"/>
  <c r="BH68" i="4"/>
  <c r="BG68" i="4"/>
  <c r="BF68" i="4"/>
  <c r="BE68" i="4"/>
  <c r="BD68" i="4"/>
  <c r="BC68" i="4"/>
  <c r="BB68" i="4"/>
  <c r="BA68" i="4"/>
  <c r="AZ68" i="4"/>
  <c r="AY68" i="4"/>
  <c r="AX68" i="4"/>
  <c r="AW68" i="4"/>
  <c r="AV68" i="4"/>
  <c r="AU68" i="4"/>
  <c r="AT68" i="4"/>
  <c r="AS68" i="4"/>
  <c r="AR68" i="4"/>
  <c r="AQ68" i="4"/>
  <c r="AP68" i="4"/>
  <c r="AO68" i="4"/>
  <c r="BV67" i="4"/>
  <c r="BU67" i="4"/>
  <c r="BT67" i="4"/>
  <c r="BS67" i="4"/>
  <c r="BR67" i="4"/>
  <c r="BQ67" i="4"/>
  <c r="BP67" i="4"/>
  <c r="BO67" i="4"/>
  <c r="BN67" i="4"/>
  <c r="BM67" i="4"/>
  <c r="BL67" i="4"/>
  <c r="BK67" i="4"/>
  <c r="BJ67" i="4"/>
  <c r="BI67" i="4"/>
  <c r="BH67" i="4"/>
  <c r="BG67" i="4"/>
  <c r="BF67" i="4"/>
  <c r="BE67" i="4"/>
  <c r="BC67" i="4"/>
  <c r="BB67" i="4"/>
  <c r="BA67" i="4"/>
  <c r="AZ67" i="4"/>
  <c r="AY67" i="4"/>
  <c r="AX67" i="4"/>
  <c r="AW67" i="4"/>
  <c r="AV67" i="4"/>
  <c r="AU67" i="4"/>
  <c r="AT67" i="4"/>
  <c r="AS67" i="4"/>
  <c r="AR67" i="4"/>
  <c r="AQ67" i="4"/>
  <c r="AP67" i="4"/>
  <c r="AO67" i="4"/>
  <c r="BV66" i="4"/>
  <c r="BU66" i="4"/>
  <c r="BT66" i="4"/>
  <c r="BS66" i="4"/>
  <c r="BR66" i="4"/>
  <c r="BQ66" i="4"/>
  <c r="BP66" i="4"/>
  <c r="BO66" i="4"/>
  <c r="BN66" i="4"/>
  <c r="BL66" i="4"/>
  <c r="BK66" i="4"/>
  <c r="BJ66" i="4"/>
  <c r="BI66" i="4"/>
  <c r="BH66" i="4"/>
  <c r="BG66" i="4"/>
  <c r="BF66" i="4"/>
  <c r="BE66" i="4"/>
  <c r="BD66" i="4"/>
  <c r="BC66" i="4"/>
  <c r="BB66" i="4"/>
  <c r="BA66" i="4"/>
  <c r="AZ66" i="4"/>
  <c r="AX66" i="4"/>
  <c r="AW66" i="4"/>
  <c r="AV66" i="4"/>
  <c r="AU66" i="4"/>
  <c r="AT66" i="4"/>
  <c r="AS66" i="4"/>
  <c r="AR66" i="4"/>
  <c r="AQ66" i="4"/>
  <c r="AP66" i="4"/>
  <c r="AO66" i="4"/>
  <c r="BV65" i="4"/>
  <c r="BT65" i="4"/>
  <c r="BS65" i="4"/>
  <c r="BR65" i="4"/>
  <c r="BP65" i="4"/>
  <c r="BO65" i="4"/>
  <c r="BN65" i="4"/>
  <c r="BL65" i="4"/>
  <c r="BJ65" i="4"/>
  <c r="BI65" i="4"/>
  <c r="BG65" i="4"/>
  <c r="BE65" i="4"/>
  <c r="BB65" i="4"/>
  <c r="AZ65" i="4"/>
  <c r="AX65" i="4"/>
  <c r="AW65" i="4"/>
  <c r="AV65" i="4"/>
  <c r="AU65" i="4"/>
  <c r="AT65" i="4"/>
  <c r="AS65" i="4"/>
  <c r="AR65" i="4"/>
  <c r="AQ65" i="4"/>
  <c r="AP65" i="4"/>
  <c r="AO65" i="4"/>
  <c r="BV64" i="4"/>
  <c r="BU64" i="4"/>
  <c r="BT64" i="4"/>
  <c r="BS64" i="4"/>
  <c r="BR64" i="4"/>
  <c r="BQ64" i="4"/>
  <c r="BP64" i="4"/>
  <c r="BO64" i="4"/>
  <c r="BN64" i="4"/>
  <c r="BL64" i="4"/>
  <c r="BK64" i="4"/>
  <c r="BJ64" i="4"/>
  <c r="BI64" i="4"/>
  <c r="BH64" i="4"/>
  <c r="BG64" i="4"/>
  <c r="BF64" i="4"/>
  <c r="BE64" i="4"/>
  <c r="BD64" i="4"/>
  <c r="BC64" i="4"/>
  <c r="BB64" i="4"/>
  <c r="BA64" i="4"/>
  <c r="AZ64" i="4"/>
  <c r="AY64" i="4"/>
  <c r="AX64" i="4"/>
  <c r="AW64" i="4"/>
  <c r="AV64" i="4"/>
  <c r="AU64" i="4"/>
  <c r="AT64" i="4"/>
  <c r="AS64" i="4"/>
  <c r="AR64" i="4"/>
  <c r="AQ64" i="4"/>
  <c r="AP64" i="4"/>
  <c r="AO64" i="4"/>
  <c r="BV63" i="4"/>
  <c r="BU63" i="4"/>
  <c r="BT63" i="4"/>
  <c r="BS63" i="4"/>
  <c r="BR63" i="4"/>
  <c r="BQ63" i="4"/>
  <c r="BP63" i="4"/>
  <c r="BO63" i="4"/>
  <c r="BN63" i="4"/>
  <c r="BM63" i="4"/>
  <c r="BL63" i="4"/>
  <c r="BK63" i="4"/>
  <c r="BJ63" i="4"/>
  <c r="BI63" i="4"/>
  <c r="BH63" i="4"/>
  <c r="BG63" i="4"/>
  <c r="BF63" i="4"/>
  <c r="BE63" i="4"/>
  <c r="BD63" i="4"/>
  <c r="BC63" i="4"/>
  <c r="BB63" i="4"/>
  <c r="BA63" i="4"/>
  <c r="AZ63" i="4"/>
  <c r="AY63" i="4"/>
  <c r="AX63" i="4"/>
  <c r="AW63" i="4"/>
  <c r="AV63" i="4"/>
  <c r="AU63" i="4"/>
  <c r="AS63" i="4"/>
  <c r="AR63" i="4"/>
  <c r="AQ63" i="4"/>
  <c r="AP63" i="4"/>
  <c r="AO63" i="4"/>
  <c r="BV62" i="4"/>
  <c r="BT62" i="4"/>
  <c r="BS62" i="4"/>
  <c r="BR62" i="4"/>
  <c r="BQ62" i="4"/>
  <c r="BP62" i="4"/>
  <c r="BO62" i="4"/>
  <c r="BN62" i="4"/>
  <c r="BM62" i="4"/>
  <c r="BL62" i="4"/>
  <c r="BK62" i="4"/>
  <c r="BJ62" i="4"/>
  <c r="BI62" i="4"/>
  <c r="BH62" i="4"/>
  <c r="BG62" i="4"/>
  <c r="BF62" i="4"/>
  <c r="BE62" i="4"/>
  <c r="BD62" i="4"/>
  <c r="BC62" i="4"/>
  <c r="BB62" i="4"/>
  <c r="BA62" i="4"/>
  <c r="AZ62" i="4"/>
  <c r="AY62" i="4"/>
  <c r="AX62" i="4"/>
  <c r="AW62" i="4"/>
  <c r="AV62" i="4"/>
  <c r="AU62" i="4"/>
  <c r="AT62" i="4"/>
  <c r="AS62" i="4"/>
  <c r="AR62" i="4"/>
  <c r="AQ62" i="4"/>
  <c r="AP62" i="4"/>
  <c r="AO62" i="4"/>
  <c r="BV61" i="4"/>
  <c r="BT61" i="4"/>
  <c r="BS61" i="4"/>
  <c r="BR61" i="4"/>
  <c r="BQ61" i="4"/>
  <c r="BP61" i="4"/>
  <c r="BO61" i="4"/>
  <c r="BN61" i="4"/>
  <c r="BL61" i="4"/>
  <c r="BJ61" i="4"/>
  <c r="BI61" i="4"/>
  <c r="BG61" i="4"/>
  <c r="BE61" i="4"/>
  <c r="BD61" i="4"/>
  <c r="BB61" i="4"/>
  <c r="AW61" i="4"/>
  <c r="AV61" i="4"/>
  <c r="AS61" i="4"/>
  <c r="AR61" i="4"/>
  <c r="AQ61" i="4"/>
  <c r="AP61" i="4"/>
  <c r="AO61" i="4"/>
  <c r="BV60" i="4"/>
  <c r="BU60" i="4"/>
  <c r="BT60" i="4"/>
  <c r="BS60" i="4"/>
  <c r="BR60" i="4"/>
  <c r="BQ60" i="4"/>
  <c r="BP60" i="4"/>
  <c r="BO60" i="4"/>
  <c r="BL60" i="4"/>
  <c r="BI60" i="4"/>
  <c r="BG60" i="4"/>
  <c r="BF60" i="4"/>
  <c r="BE60" i="4"/>
  <c r="BD60" i="4"/>
  <c r="BC60" i="4"/>
  <c r="BB60" i="4"/>
  <c r="AX60" i="4"/>
  <c r="AV60" i="4"/>
  <c r="AS60" i="4"/>
  <c r="AR60" i="4"/>
  <c r="AQ60" i="4"/>
  <c r="AP60" i="4"/>
  <c r="AO60" i="4"/>
  <c r="BV59" i="4"/>
  <c r="BU59" i="4"/>
  <c r="BT59" i="4"/>
  <c r="BR59" i="4"/>
  <c r="BQ59" i="4"/>
  <c r="BP59" i="4"/>
  <c r="BO59" i="4"/>
  <c r="BM59" i="4"/>
  <c r="BL59" i="4"/>
  <c r="BJ59" i="4"/>
  <c r="BI59" i="4"/>
  <c r="BH59" i="4"/>
  <c r="BG59" i="4"/>
  <c r="BF59" i="4"/>
  <c r="BE59" i="4"/>
  <c r="BD59" i="4"/>
  <c r="BC59" i="4"/>
  <c r="BB59" i="4"/>
  <c r="BA59" i="4"/>
  <c r="AZ59" i="4"/>
  <c r="AY59" i="4"/>
  <c r="AX59" i="4"/>
  <c r="AW59" i="4"/>
  <c r="AV59" i="4"/>
  <c r="AU59" i="4"/>
  <c r="AT59" i="4"/>
  <c r="AS59" i="4"/>
  <c r="AR59" i="4"/>
  <c r="AQ59" i="4"/>
  <c r="AP59" i="4"/>
  <c r="AO59" i="4"/>
  <c r="BV58" i="4"/>
  <c r="BU58" i="4"/>
  <c r="BT58" i="4"/>
  <c r="BS58" i="4"/>
  <c r="BR58" i="4"/>
  <c r="BQ58" i="4"/>
  <c r="BP58" i="4"/>
  <c r="BO58" i="4"/>
  <c r="BN58" i="4"/>
  <c r="BL58" i="4"/>
  <c r="BJ58" i="4"/>
  <c r="BI58" i="4"/>
  <c r="BH58" i="4"/>
  <c r="BG58" i="4"/>
  <c r="BF58" i="4"/>
  <c r="BE58" i="4"/>
  <c r="BD58" i="4"/>
  <c r="BC58" i="4"/>
  <c r="BB58" i="4"/>
  <c r="BA58" i="4"/>
  <c r="AZ58" i="4"/>
  <c r="AY58" i="4"/>
  <c r="AX58" i="4"/>
  <c r="AW58" i="4"/>
  <c r="AV58" i="4"/>
  <c r="AT58" i="4"/>
  <c r="AS58" i="4"/>
  <c r="AR58" i="4"/>
  <c r="AQ58" i="4"/>
  <c r="AP58" i="4"/>
  <c r="AO58" i="4"/>
  <c r="BV57" i="4"/>
  <c r="BU57" i="4"/>
  <c r="BT57" i="4"/>
  <c r="BS57" i="4"/>
  <c r="BR57" i="4"/>
  <c r="BQ57" i="4"/>
  <c r="BP57" i="4"/>
  <c r="BO57" i="4"/>
  <c r="BN57" i="4"/>
  <c r="BL57" i="4"/>
  <c r="BJ57" i="4"/>
  <c r="BI57" i="4"/>
  <c r="BH57" i="4"/>
  <c r="BG57" i="4"/>
  <c r="BF57" i="4"/>
  <c r="BE57" i="4"/>
  <c r="BD57" i="4"/>
  <c r="BC57" i="4"/>
  <c r="BB57" i="4"/>
  <c r="AZ57" i="4"/>
  <c r="AY57" i="4"/>
  <c r="AX57" i="4"/>
  <c r="AW57" i="4"/>
  <c r="AV57" i="4"/>
  <c r="AU57" i="4"/>
  <c r="AT57" i="4"/>
  <c r="AS57" i="4"/>
  <c r="AR57" i="4"/>
  <c r="AQ57" i="4"/>
  <c r="AP57" i="4"/>
  <c r="AO57" i="4"/>
  <c r="BV56" i="4"/>
  <c r="BU56" i="4"/>
  <c r="BT56" i="4"/>
  <c r="BS56" i="4"/>
  <c r="BR56" i="4"/>
  <c r="BQ56" i="4"/>
  <c r="BP56" i="4"/>
  <c r="BO56" i="4"/>
  <c r="BL56" i="4"/>
  <c r="BI56" i="4"/>
  <c r="BG56" i="4"/>
  <c r="BF56" i="4"/>
  <c r="BE56" i="4"/>
  <c r="BD56" i="4"/>
  <c r="BB56" i="4"/>
  <c r="AZ56" i="4"/>
  <c r="AX56" i="4"/>
  <c r="AW56" i="4"/>
  <c r="AV56" i="4"/>
  <c r="AT56" i="4"/>
  <c r="AS56" i="4"/>
  <c r="AR56" i="4"/>
  <c r="AQ56" i="4"/>
  <c r="AP56" i="4"/>
  <c r="AO56" i="4"/>
  <c r="BV55" i="4"/>
  <c r="BU55" i="4"/>
  <c r="BT55" i="4"/>
  <c r="BS55" i="4"/>
  <c r="BR55" i="4"/>
  <c r="BQ55" i="4"/>
  <c r="BP55" i="4"/>
  <c r="BO55" i="4"/>
  <c r="BN55" i="4"/>
  <c r="BL55" i="4"/>
  <c r="BJ55" i="4"/>
  <c r="BI55" i="4"/>
  <c r="BE55" i="4"/>
  <c r="BD55" i="4"/>
  <c r="BC55" i="4"/>
  <c r="BB55" i="4"/>
  <c r="AY55" i="4"/>
  <c r="AX55" i="4"/>
  <c r="AW55" i="4"/>
  <c r="AV55" i="4"/>
  <c r="AT55" i="4"/>
  <c r="AS55" i="4"/>
  <c r="AR55" i="4"/>
  <c r="AQ55" i="4"/>
  <c r="AP55" i="4"/>
  <c r="AO55" i="4"/>
  <c r="BV54" i="4"/>
  <c r="BU54" i="4"/>
  <c r="BT54" i="4"/>
  <c r="BS54" i="4"/>
  <c r="BR54" i="4"/>
  <c r="BQ54" i="4"/>
  <c r="BP54" i="4"/>
  <c r="BO54" i="4"/>
  <c r="BM54" i="4"/>
  <c r="BL54" i="4"/>
  <c r="BJ54" i="4"/>
  <c r="BI54" i="4"/>
  <c r="BH54" i="4"/>
  <c r="BG54" i="4"/>
  <c r="BF54" i="4"/>
  <c r="BE54" i="4"/>
  <c r="BD54" i="4"/>
  <c r="BC54" i="4"/>
  <c r="BB54" i="4"/>
  <c r="BA54" i="4"/>
  <c r="AY54" i="4"/>
  <c r="AX54" i="4"/>
  <c r="AW54" i="4"/>
  <c r="AV54" i="4"/>
  <c r="AU54" i="4"/>
  <c r="AT54" i="4"/>
  <c r="AS54" i="4"/>
  <c r="AR54" i="4"/>
  <c r="AQ54" i="4"/>
  <c r="AP54" i="4"/>
  <c r="AO54" i="4"/>
  <c r="BV53" i="4"/>
  <c r="BU53" i="4"/>
  <c r="BT53" i="4"/>
  <c r="BS53" i="4"/>
  <c r="BR53" i="4"/>
  <c r="BQ53" i="4"/>
  <c r="BP53" i="4"/>
  <c r="BO53" i="4"/>
  <c r="BM53" i="4"/>
  <c r="BL53" i="4"/>
  <c r="BJ53" i="4"/>
  <c r="BI53" i="4"/>
  <c r="BH53" i="4"/>
  <c r="BG53" i="4"/>
  <c r="BF53" i="4"/>
  <c r="BE53" i="4"/>
  <c r="BD53" i="4"/>
  <c r="BC53" i="4"/>
  <c r="BB53" i="4"/>
  <c r="BA53" i="4"/>
  <c r="AZ53" i="4"/>
  <c r="AY53" i="4"/>
  <c r="AV53" i="4"/>
  <c r="AU53" i="4"/>
  <c r="AT53" i="4"/>
  <c r="AS53" i="4"/>
  <c r="AR53" i="4"/>
  <c r="AQ53" i="4"/>
  <c r="AP53" i="4"/>
  <c r="AO53" i="4"/>
  <c r="BV52" i="4"/>
  <c r="BU52" i="4"/>
  <c r="BT52" i="4"/>
  <c r="BS52" i="4"/>
  <c r="BR52" i="4"/>
  <c r="BQ52" i="4"/>
  <c r="BP52" i="4"/>
  <c r="BO52" i="4"/>
  <c r="BM52" i="4"/>
  <c r="BL52" i="4"/>
  <c r="BJ52" i="4"/>
  <c r="BI52" i="4"/>
  <c r="BH52" i="4"/>
  <c r="BG52" i="4"/>
  <c r="BF52" i="4"/>
  <c r="BE52" i="4"/>
  <c r="BD52" i="4"/>
  <c r="BC52" i="4"/>
  <c r="BB52" i="4"/>
  <c r="BA52" i="4"/>
  <c r="AY52" i="4"/>
  <c r="AX52" i="4"/>
  <c r="AW52" i="4"/>
  <c r="AV52" i="4"/>
  <c r="AT52" i="4"/>
  <c r="AS52" i="4"/>
  <c r="AR52" i="4"/>
  <c r="AQ52" i="4"/>
  <c r="AP52" i="4"/>
  <c r="AO52" i="4"/>
  <c r="BV51" i="4"/>
  <c r="BU51" i="4"/>
  <c r="BT51" i="4"/>
  <c r="BS51" i="4"/>
  <c r="BR51" i="4"/>
  <c r="BQ51" i="4"/>
  <c r="BP51" i="4"/>
  <c r="BO51" i="4"/>
  <c r="BM51" i="4"/>
  <c r="BL51" i="4"/>
  <c r="BJ51" i="4"/>
  <c r="BI51" i="4"/>
  <c r="BG51" i="4"/>
  <c r="BF51" i="4"/>
  <c r="BE51" i="4"/>
  <c r="BD51" i="4"/>
  <c r="BC51" i="4"/>
  <c r="BB51" i="4"/>
  <c r="BA51" i="4"/>
  <c r="AX51" i="4"/>
  <c r="AV51" i="4"/>
  <c r="AT51" i="4"/>
  <c r="AS51" i="4"/>
  <c r="AR51" i="4"/>
  <c r="AQ51" i="4"/>
  <c r="AP51" i="4"/>
  <c r="AO51" i="4"/>
  <c r="BV50" i="4"/>
  <c r="BU50" i="4"/>
  <c r="BT50" i="4"/>
  <c r="BS50" i="4"/>
  <c r="BR50" i="4"/>
  <c r="BQ50" i="4"/>
  <c r="BP50" i="4"/>
  <c r="BO50" i="4"/>
  <c r="BN50" i="4"/>
  <c r="BM50" i="4"/>
  <c r="BL50" i="4"/>
  <c r="BK50" i="4"/>
  <c r="BJ50" i="4"/>
  <c r="BI50" i="4"/>
  <c r="BG50" i="4"/>
  <c r="BF50" i="4"/>
  <c r="BE50" i="4"/>
  <c r="BD50" i="4"/>
  <c r="BC50" i="4"/>
  <c r="BB50" i="4"/>
  <c r="BA50" i="4"/>
  <c r="AY50" i="4"/>
  <c r="AX50" i="4"/>
  <c r="AW50" i="4"/>
  <c r="AV50" i="4"/>
  <c r="AU50" i="4"/>
  <c r="AT50" i="4"/>
  <c r="AS50" i="4"/>
  <c r="AR50" i="4"/>
  <c r="AQ50" i="4"/>
  <c r="AP50" i="4"/>
  <c r="AO50" i="4"/>
  <c r="BV49" i="4"/>
  <c r="BT49" i="4"/>
  <c r="BS49" i="4"/>
  <c r="BQ49" i="4"/>
  <c r="BP49" i="4"/>
  <c r="BO49" i="4"/>
  <c r="BN49" i="4"/>
  <c r="BJ49" i="4"/>
  <c r="BI49" i="4"/>
  <c r="BG49" i="4"/>
  <c r="BE49" i="4"/>
  <c r="BD49" i="4"/>
  <c r="BB49" i="4"/>
  <c r="AY49" i="4"/>
  <c r="AX49" i="4"/>
  <c r="AW49" i="4"/>
  <c r="AV49" i="4"/>
  <c r="AU49" i="4"/>
  <c r="AS49" i="4"/>
  <c r="AR49" i="4"/>
  <c r="AQ49" i="4"/>
  <c r="AP49" i="4"/>
  <c r="AO49" i="4"/>
  <c r="BV48" i="4"/>
  <c r="BU48" i="4"/>
  <c r="BT48" i="4"/>
  <c r="BS48" i="4"/>
  <c r="BR48" i="4"/>
  <c r="BQ48" i="4"/>
  <c r="BP48" i="4"/>
  <c r="BN48" i="4"/>
  <c r="BM48" i="4"/>
  <c r="BL48" i="4"/>
  <c r="BJ48" i="4"/>
  <c r="BI48" i="4"/>
  <c r="BG48" i="4"/>
  <c r="BE48" i="4"/>
  <c r="BD48" i="4"/>
  <c r="BB48" i="4"/>
  <c r="AZ48" i="4"/>
  <c r="AX48" i="4"/>
  <c r="AW48" i="4"/>
  <c r="AV48" i="4"/>
  <c r="AU48" i="4"/>
  <c r="AT48" i="4"/>
  <c r="AS48" i="4"/>
  <c r="AR48" i="4"/>
  <c r="AQ48" i="4"/>
  <c r="AP48" i="4"/>
  <c r="AO48" i="4"/>
  <c r="BV47" i="4"/>
  <c r="BU47" i="4"/>
  <c r="BT47" i="4"/>
  <c r="BS47" i="4"/>
  <c r="BR47" i="4"/>
  <c r="BQ47" i="4"/>
  <c r="BP47" i="4"/>
  <c r="BO47" i="4"/>
  <c r="BN47" i="4"/>
  <c r="BL47" i="4"/>
  <c r="BK47" i="4"/>
  <c r="BJ47" i="4"/>
  <c r="BI47" i="4"/>
  <c r="BH47" i="4"/>
  <c r="BG47" i="4"/>
  <c r="BE47" i="4"/>
  <c r="BD47" i="4"/>
  <c r="BB47" i="4"/>
  <c r="BA47" i="4"/>
  <c r="AZ47" i="4"/>
  <c r="AX47" i="4"/>
  <c r="AW47" i="4"/>
  <c r="AV47" i="4"/>
  <c r="AU47" i="4"/>
  <c r="AT47" i="4"/>
  <c r="AR47" i="4"/>
  <c r="AQ47" i="4"/>
  <c r="AP47" i="4"/>
  <c r="AO47" i="4"/>
  <c r="BV46" i="4"/>
  <c r="BU46" i="4"/>
  <c r="BT46" i="4"/>
  <c r="BS46" i="4"/>
  <c r="BR46" i="4"/>
  <c r="BQ46" i="4"/>
  <c r="BP46" i="4"/>
  <c r="BO46" i="4"/>
  <c r="BN46" i="4"/>
  <c r="BM46" i="4"/>
  <c r="BL46" i="4"/>
  <c r="BK46" i="4"/>
  <c r="BJ46" i="4"/>
  <c r="BI46" i="4"/>
  <c r="BG46" i="4"/>
  <c r="BE46" i="4"/>
  <c r="BD46" i="4"/>
  <c r="BC46" i="4"/>
  <c r="BB46" i="4"/>
  <c r="BA46" i="4"/>
  <c r="AZ46" i="4"/>
  <c r="AY46" i="4"/>
  <c r="AX46" i="4"/>
  <c r="AW46" i="4"/>
  <c r="AV46" i="4"/>
  <c r="AU46" i="4"/>
  <c r="AT46" i="4"/>
  <c r="AS46" i="4"/>
  <c r="AR46" i="4"/>
  <c r="AQ46" i="4"/>
  <c r="AP46" i="4"/>
  <c r="AO46" i="4"/>
  <c r="BV45" i="4"/>
  <c r="BU45" i="4"/>
  <c r="BT45" i="4"/>
  <c r="BS45" i="4"/>
  <c r="BR45" i="4"/>
  <c r="BQ45" i="4"/>
  <c r="BP45" i="4"/>
  <c r="BO45" i="4"/>
  <c r="BN45" i="4"/>
  <c r="BL45" i="4"/>
  <c r="BJ45" i="4"/>
  <c r="BI45" i="4"/>
  <c r="BG45" i="4"/>
  <c r="BF45" i="4"/>
  <c r="BE45" i="4"/>
  <c r="BD45" i="4"/>
  <c r="BC45" i="4"/>
  <c r="BB45" i="4"/>
  <c r="AZ45" i="4"/>
  <c r="AY45" i="4"/>
  <c r="AX45" i="4"/>
  <c r="AW45" i="4"/>
  <c r="AV45" i="4"/>
  <c r="AU45" i="4"/>
  <c r="AT45" i="4"/>
  <c r="AS45" i="4"/>
  <c r="AR45" i="4"/>
  <c r="AQ45" i="4"/>
  <c r="AP45" i="4"/>
  <c r="AO45" i="4"/>
  <c r="BV44" i="4"/>
  <c r="BU44" i="4"/>
  <c r="BT44" i="4"/>
  <c r="BS44" i="4"/>
  <c r="BR44" i="4"/>
  <c r="BQ44" i="4"/>
  <c r="BP44" i="4"/>
  <c r="BO44" i="4"/>
  <c r="BN44" i="4"/>
  <c r="BL44" i="4"/>
  <c r="BK44" i="4"/>
  <c r="BJ44" i="4"/>
  <c r="BI44" i="4"/>
  <c r="BH44" i="4"/>
  <c r="BG44" i="4"/>
  <c r="BF44" i="4"/>
  <c r="BE44" i="4"/>
  <c r="BD44" i="4"/>
  <c r="BC44" i="4"/>
  <c r="BB44" i="4"/>
  <c r="BA44" i="4"/>
  <c r="AZ44" i="4"/>
  <c r="AY44" i="4"/>
  <c r="AX44" i="4"/>
  <c r="AW44" i="4"/>
  <c r="AV44" i="4"/>
  <c r="AU44" i="4"/>
  <c r="AT44" i="4"/>
  <c r="AS44" i="4"/>
  <c r="AR44" i="4"/>
  <c r="AQ44" i="4"/>
  <c r="AP44" i="4"/>
  <c r="AO44" i="4"/>
  <c r="BV43" i="4"/>
  <c r="BU43" i="4"/>
  <c r="BT43" i="4"/>
  <c r="BS43" i="4"/>
  <c r="BR43" i="4"/>
  <c r="BQ43" i="4"/>
  <c r="BP43" i="4"/>
  <c r="BO43" i="4"/>
  <c r="BN43" i="4"/>
  <c r="BL43" i="4"/>
  <c r="BK43" i="4"/>
  <c r="BJ43" i="4"/>
  <c r="BI43" i="4"/>
  <c r="BH43" i="4"/>
  <c r="BG43" i="4"/>
  <c r="BF43" i="4"/>
  <c r="BE43" i="4"/>
  <c r="BD43" i="4"/>
  <c r="BC43" i="4"/>
  <c r="BB43" i="4"/>
  <c r="BA43" i="4"/>
  <c r="AZ43" i="4"/>
  <c r="AY43" i="4"/>
  <c r="AX43" i="4"/>
  <c r="AW43" i="4"/>
  <c r="AV43" i="4"/>
  <c r="AU43" i="4"/>
  <c r="AT43" i="4"/>
  <c r="AS43" i="4"/>
  <c r="AR43" i="4"/>
  <c r="AQ43" i="4"/>
  <c r="AP43" i="4"/>
  <c r="AO43" i="4"/>
  <c r="BV42" i="4"/>
  <c r="BU42" i="4"/>
  <c r="BT42" i="4"/>
  <c r="BS42" i="4"/>
  <c r="BR42" i="4"/>
  <c r="BQ42" i="4"/>
  <c r="BP42" i="4"/>
  <c r="BO42" i="4"/>
  <c r="BN42" i="4"/>
  <c r="BL42" i="4"/>
  <c r="BJ42" i="4"/>
  <c r="BI42" i="4"/>
  <c r="BH42" i="4"/>
  <c r="BG42" i="4"/>
  <c r="BE42" i="4"/>
  <c r="BB42" i="4"/>
  <c r="BA42" i="4"/>
  <c r="AX42" i="4"/>
  <c r="AW42" i="4"/>
  <c r="AV42" i="4"/>
  <c r="AU42" i="4"/>
  <c r="AT42" i="4"/>
  <c r="AS42" i="4"/>
  <c r="AR42" i="4"/>
  <c r="AQ42" i="4"/>
  <c r="AP42" i="4"/>
  <c r="AO42" i="4"/>
  <c r="BV41" i="4"/>
  <c r="BU41" i="4"/>
  <c r="BT41" i="4"/>
  <c r="BS41" i="4"/>
  <c r="BR41" i="4"/>
  <c r="BQ41" i="4"/>
  <c r="BP41" i="4"/>
  <c r="BO41" i="4"/>
  <c r="BN41" i="4"/>
  <c r="BL41" i="4"/>
  <c r="BI41" i="4"/>
  <c r="BG41" i="4"/>
  <c r="BF41" i="4"/>
  <c r="BE41" i="4"/>
  <c r="BD41" i="4"/>
  <c r="BB41" i="4"/>
  <c r="AX41" i="4"/>
  <c r="AW41" i="4"/>
  <c r="AV41" i="4"/>
  <c r="AU41" i="4"/>
  <c r="AT41" i="4"/>
  <c r="AS41" i="4"/>
  <c r="AR41" i="4"/>
  <c r="AQ41" i="4"/>
  <c r="AP41" i="4"/>
  <c r="AO41" i="4"/>
  <c r="BV40" i="4"/>
  <c r="BU40" i="4"/>
  <c r="BT40" i="4"/>
  <c r="BS40" i="4"/>
  <c r="BR40" i="4"/>
  <c r="BQ40" i="4"/>
  <c r="BP40" i="4"/>
  <c r="BO40" i="4"/>
  <c r="BN40" i="4"/>
  <c r="BL40" i="4"/>
  <c r="BJ40" i="4"/>
  <c r="BI40" i="4"/>
  <c r="BH40" i="4"/>
  <c r="BG40" i="4"/>
  <c r="BE40" i="4"/>
  <c r="BB40" i="4"/>
  <c r="AX40" i="4"/>
  <c r="AW40" i="4"/>
  <c r="AV40" i="4"/>
  <c r="AU40" i="4"/>
  <c r="AR40" i="4"/>
  <c r="AQ40" i="4"/>
  <c r="AP40" i="4"/>
  <c r="AO40" i="4"/>
  <c r="BV39" i="4"/>
  <c r="BT39" i="4"/>
  <c r="BS39" i="4"/>
  <c r="BR39" i="4"/>
  <c r="BP39" i="4"/>
  <c r="BO39" i="4"/>
  <c r="BN39" i="4"/>
  <c r="BJ39" i="4"/>
  <c r="BI39" i="4"/>
  <c r="BG39" i="4"/>
  <c r="BE39" i="4"/>
  <c r="BB39" i="4"/>
  <c r="AX39" i="4"/>
  <c r="AV39" i="4"/>
  <c r="AS39" i="4"/>
  <c r="AQ39" i="4"/>
  <c r="AP39" i="4"/>
  <c r="BV38" i="4"/>
  <c r="BU38" i="4"/>
  <c r="BT38" i="4"/>
  <c r="BS38" i="4"/>
  <c r="BR38" i="4"/>
  <c r="BQ38" i="4"/>
  <c r="BP38" i="4"/>
  <c r="BO38" i="4"/>
  <c r="BN38" i="4"/>
  <c r="BL38" i="4"/>
  <c r="BI38" i="4"/>
  <c r="BG38" i="4"/>
  <c r="BE38" i="4"/>
  <c r="BD38" i="4"/>
  <c r="BB38" i="4"/>
  <c r="AX38" i="4"/>
  <c r="AW38" i="4"/>
  <c r="AV38" i="4"/>
  <c r="AT38" i="4"/>
  <c r="AS38" i="4"/>
  <c r="AR38" i="4"/>
  <c r="AQ38" i="4"/>
  <c r="AP38" i="4"/>
  <c r="AO38" i="4"/>
  <c r="BU37" i="4"/>
  <c r="BT37" i="4"/>
  <c r="BS37" i="4"/>
  <c r="BR37" i="4"/>
  <c r="BQ37" i="4"/>
  <c r="BP37" i="4"/>
  <c r="BO37" i="4"/>
  <c r="BN37" i="4"/>
  <c r="BM37" i="4"/>
  <c r="BL37" i="4"/>
  <c r="BK37" i="4"/>
  <c r="BJ37" i="4"/>
  <c r="BI37" i="4"/>
  <c r="BH37" i="4"/>
  <c r="BG37" i="4"/>
  <c r="BF37" i="4"/>
  <c r="BE37" i="4"/>
  <c r="BD37" i="4"/>
  <c r="BC37" i="4"/>
  <c r="BB37" i="4"/>
  <c r="BA37" i="4"/>
  <c r="AZ37" i="4"/>
  <c r="AY37" i="4"/>
  <c r="AX37" i="4"/>
  <c r="AW37" i="4"/>
  <c r="AV37" i="4"/>
  <c r="AS37" i="4"/>
  <c r="AQ37" i="4"/>
  <c r="AP37" i="4"/>
  <c r="BV36" i="4"/>
  <c r="BT36" i="4"/>
  <c r="BS36" i="4"/>
  <c r="BP36" i="4"/>
  <c r="BO36" i="4"/>
  <c r="BI36" i="4"/>
  <c r="BG36" i="4"/>
  <c r="BE36" i="4"/>
  <c r="BB36" i="4"/>
  <c r="AY36" i="4"/>
  <c r="AX36" i="4"/>
  <c r="AV36" i="4"/>
  <c r="AQ36" i="4"/>
  <c r="AP36" i="4"/>
  <c r="AO36" i="4"/>
  <c r="BV35" i="4"/>
  <c r="BT35" i="4"/>
  <c r="BS35" i="4"/>
  <c r="BR35" i="4"/>
  <c r="BP35" i="4"/>
  <c r="BO35" i="4"/>
  <c r="BN35" i="4"/>
  <c r="BJ35" i="4"/>
  <c r="BI35" i="4"/>
  <c r="BH35" i="4"/>
  <c r="BG35" i="4"/>
  <c r="BF35" i="4"/>
  <c r="BE35" i="4"/>
  <c r="BC35" i="4"/>
  <c r="BB35" i="4"/>
  <c r="AZ35" i="4"/>
  <c r="AX35" i="4"/>
  <c r="AW35" i="4"/>
  <c r="AV35" i="4"/>
  <c r="AU35" i="4"/>
  <c r="AS35" i="4"/>
  <c r="AR35" i="4"/>
  <c r="AQ35" i="4"/>
  <c r="AP35" i="4"/>
  <c r="BV34" i="4"/>
  <c r="BU34" i="4"/>
  <c r="BT34" i="4"/>
  <c r="BS34" i="4"/>
  <c r="BR34" i="4"/>
  <c r="BQ34" i="4"/>
  <c r="BP34" i="4"/>
  <c r="BO34" i="4"/>
  <c r="BN34" i="4"/>
  <c r="BM34" i="4"/>
  <c r="BL34" i="4"/>
  <c r="BJ34" i="4"/>
  <c r="BI34" i="4"/>
  <c r="BH34" i="4"/>
  <c r="BG34" i="4"/>
  <c r="BF34" i="4"/>
  <c r="BE34" i="4"/>
  <c r="BD34" i="4"/>
  <c r="BC34" i="4"/>
  <c r="BB34" i="4"/>
  <c r="BA34" i="4"/>
  <c r="AZ34" i="4"/>
  <c r="AY34" i="4"/>
  <c r="AX34" i="4"/>
  <c r="AW34" i="4"/>
  <c r="AV34" i="4"/>
  <c r="AU34" i="4"/>
  <c r="AT34" i="4"/>
  <c r="AR34" i="4"/>
  <c r="AQ34" i="4"/>
  <c r="AP34" i="4"/>
  <c r="AO34" i="4"/>
  <c r="BV33" i="4"/>
  <c r="BU33" i="4"/>
  <c r="BT33" i="4"/>
  <c r="BS33" i="4"/>
  <c r="BR33" i="4"/>
  <c r="BQ33" i="4"/>
  <c r="BP33" i="4"/>
  <c r="BO33" i="4"/>
  <c r="BN33" i="4"/>
  <c r="BM33" i="4"/>
  <c r="BJ33" i="4"/>
  <c r="BI33" i="4"/>
  <c r="BH33" i="4"/>
  <c r="BG33" i="4"/>
  <c r="BF33" i="4"/>
  <c r="BE33" i="4"/>
  <c r="BD33" i="4"/>
  <c r="BC33" i="4"/>
  <c r="BB33" i="4"/>
  <c r="AY33" i="4"/>
  <c r="AX33" i="4"/>
  <c r="AV33" i="4"/>
  <c r="AU33" i="4"/>
  <c r="AT33" i="4"/>
  <c r="AR33" i="4"/>
  <c r="AQ33" i="4"/>
  <c r="AP33" i="4"/>
  <c r="AO33" i="4"/>
  <c r="BV32" i="4"/>
  <c r="BT32" i="4"/>
  <c r="BS32" i="4"/>
  <c r="BR32" i="4"/>
  <c r="BP32" i="4"/>
  <c r="BO32" i="4"/>
  <c r="BM32" i="4"/>
  <c r="BL32" i="4"/>
  <c r="BJ32" i="4"/>
  <c r="BI32" i="4"/>
  <c r="BH32" i="4"/>
  <c r="BG32" i="4"/>
  <c r="BF32" i="4"/>
  <c r="BE32" i="4"/>
  <c r="BD32" i="4"/>
  <c r="BC32" i="4"/>
  <c r="BB32" i="4"/>
  <c r="BA32" i="4"/>
  <c r="AY32" i="4"/>
  <c r="AX32" i="4"/>
  <c r="AW32" i="4"/>
  <c r="AV32" i="4"/>
  <c r="AS32" i="4"/>
  <c r="AR32" i="4"/>
  <c r="AQ32" i="4"/>
  <c r="AP32" i="4"/>
  <c r="AO32" i="4"/>
  <c r="BV31" i="4"/>
  <c r="BU31" i="4"/>
  <c r="BT31" i="4"/>
  <c r="BS31" i="4"/>
  <c r="BR31" i="4"/>
  <c r="BQ31" i="4"/>
  <c r="BP31" i="4"/>
  <c r="BO31" i="4"/>
  <c r="BN31" i="4"/>
  <c r="BM31" i="4"/>
  <c r="BL31" i="4"/>
  <c r="BK31" i="4"/>
  <c r="BJ31" i="4"/>
  <c r="BI31" i="4"/>
  <c r="BH31" i="4"/>
  <c r="BG31" i="4"/>
  <c r="BF31" i="4"/>
  <c r="BE31" i="4"/>
  <c r="BD31" i="4"/>
  <c r="BC31" i="4"/>
  <c r="BA31" i="4"/>
  <c r="AZ31" i="4"/>
  <c r="AY31" i="4"/>
  <c r="AX31" i="4"/>
  <c r="AV31" i="4"/>
  <c r="AU31" i="4"/>
  <c r="AT31" i="4"/>
  <c r="AS31" i="4"/>
  <c r="AR31" i="4"/>
  <c r="AQ31" i="4"/>
  <c r="AP31" i="4"/>
  <c r="AO31" i="4"/>
  <c r="BV30" i="4"/>
  <c r="BU30" i="4"/>
  <c r="BT30" i="4"/>
  <c r="BS30" i="4"/>
  <c r="BR30" i="4"/>
  <c r="BQ30" i="4"/>
  <c r="BO30" i="4"/>
  <c r="BN30" i="4"/>
  <c r="BM30" i="4"/>
  <c r="BL30" i="4"/>
  <c r="BK30" i="4"/>
  <c r="BJ30" i="4"/>
  <c r="BI30" i="4"/>
  <c r="BH30" i="4"/>
  <c r="BG30" i="4"/>
  <c r="BF30" i="4"/>
  <c r="BE30" i="4"/>
  <c r="BD30" i="4"/>
  <c r="BC30" i="4"/>
  <c r="BB30" i="4"/>
  <c r="BA30" i="4"/>
  <c r="AZ30" i="4"/>
  <c r="AY30" i="4"/>
  <c r="AX30" i="4"/>
  <c r="AW30" i="4"/>
  <c r="AV30" i="4"/>
  <c r="AU30" i="4"/>
  <c r="AT30" i="4"/>
  <c r="AS30" i="4"/>
  <c r="AR30" i="4"/>
  <c r="AQ30" i="4"/>
  <c r="AO30" i="4"/>
  <c r="BV29" i="4"/>
  <c r="BU29" i="4"/>
  <c r="BT29" i="4"/>
  <c r="BS29" i="4"/>
  <c r="BR29" i="4"/>
  <c r="BQ29" i="4"/>
  <c r="BP29" i="4"/>
  <c r="BO29" i="4"/>
  <c r="BN29" i="4"/>
  <c r="BM29" i="4"/>
  <c r="BL29" i="4"/>
  <c r="BK29" i="4"/>
  <c r="BJ29" i="4"/>
  <c r="BH29" i="4"/>
  <c r="BG29" i="4"/>
  <c r="BF29" i="4"/>
  <c r="BE29" i="4"/>
  <c r="BD29" i="4"/>
  <c r="BC29" i="4"/>
  <c r="BA29" i="4"/>
  <c r="AZ29" i="4"/>
  <c r="AY29" i="4"/>
  <c r="AX29" i="4"/>
  <c r="AW29" i="4"/>
  <c r="AV29" i="4"/>
  <c r="AU29" i="4"/>
  <c r="AT29" i="4"/>
  <c r="AS29" i="4"/>
  <c r="AQ29" i="4"/>
  <c r="AP29" i="4"/>
  <c r="AO29" i="4"/>
  <c r="BV28" i="4"/>
  <c r="BU28" i="4"/>
  <c r="BT28" i="4"/>
  <c r="BS28" i="4"/>
  <c r="BR28" i="4"/>
  <c r="BQ28" i="4"/>
  <c r="BP28" i="4"/>
  <c r="BO28" i="4"/>
  <c r="BN28" i="4"/>
  <c r="BM28" i="4"/>
  <c r="BL28" i="4"/>
  <c r="BJ28" i="4"/>
  <c r="BI28" i="4"/>
  <c r="BH28" i="4"/>
  <c r="BG28" i="4"/>
  <c r="BE28" i="4"/>
  <c r="BD28" i="4"/>
  <c r="BC28" i="4"/>
  <c r="BB28" i="4"/>
  <c r="BA28" i="4"/>
  <c r="AZ28" i="4"/>
  <c r="AY28" i="4"/>
  <c r="AX28" i="4"/>
  <c r="AV28" i="4"/>
  <c r="AU28" i="4"/>
  <c r="AT28" i="4"/>
  <c r="AS28" i="4"/>
  <c r="AR28" i="4"/>
  <c r="AQ28" i="4"/>
  <c r="AP28" i="4"/>
  <c r="AO28" i="4"/>
  <c r="BV27" i="4"/>
  <c r="BU27" i="4"/>
  <c r="BT27" i="4"/>
  <c r="BS27" i="4"/>
  <c r="BR27" i="4"/>
  <c r="BP27" i="4"/>
  <c r="BO27" i="4"/>
  <c r="BN27" i="4"/>
  <c r="BM27" i="4"/>
  <c r="BL27" i="4"/>
  <c r="BK27" i="4"/>
  <c r="BJ27" i="4"/>
  <c r="BI27" i="4"/>
  <c r="BH27" i="4"/>
  <c r="BG27" i="4"/>
  <c r="BF27" i="4"/>
  <c r="BE27" i="4"/>
  <c r="BC27" i="4"/>
  <c r="BB27" i="4"/>
  <c r="BA27" i="4"/>
  <c r="AZ27" i="4"/>
  <c r="AY27" i="4"/>
  <c r="AX27" i="4"/>
  <c r="AV27" i="4"/>
  <c r="AU27" i="4"/>
  <c r="AT27" i="4"/>
  <c r="AS27" i="4"/>
  <c r="AQ27" i="4"/>
  <c r="AP27" i="4"/>
  <c r="AO27" i="4"/>
  <c r="BV26" i="4"/>
  <c r="BT26" i="4"/>
  <c r="BS26" i="4"/>
  <c r="BR26" i="4"/>
  <c r="BQ26" i="4"/>
  <c r="BP26" i="4"/>
  <c r="BO26" i="4"/>
  <c r="BN26" i="4"/>
  <c r="BM26" i="4"/>
  <c r="BJ26" i="4"/>
  <c r="BI26" i="4"/>
  <c r="BH26" i="4"/>
  <c r="BG26" i="4"/>
  <c r="BF26" i="4"/>
  <c r="BD26" i="4"/>
  <c r="BC26" i="4"/>
  <c r="BB26" i="4"/>
  <c r="AX26" i="4"/>
  <c r="AW26" i="4"/>
  <c r="AU26" i="4"/>
  <c r="AT26" i="4"/>
  <c r="AS26" i="4"/>
  <c r="AR26" i="4"/>
  <c r="AQ26" i="4"/>
  <c r="AP26" i="4"/>
  <c r="BV25" i="4"/>
  <c r="BU25" i="4"/>
  <c r="BT25" i="4"/>
  <c r="BS25" i="4"/>
  <c r="BR25" i="4"/>
  <c r="BQ25" i="4"/>
  <c r="BP25" i="4"/>
  <c r="BO25" i="4"/>
  <c r="BN25" i="4"/>
  <c r="BM25" i="4"/>
  <c r="BL25" i="4"/>
  <c r="BJ25" i="4"/>
  <c r="BI25" i="4"/>
  <c r="BH25" i="4"/>
  <c r="BG25" i="4"/>
  <c r="BF25" i="4"/>
  <c r="BE25" i="4"/>
  <c r="BD25" i="4"/>
  <c r="BC25" i="4"/>
  <c r="BB25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BV24" i="4"/>
  <c r="BU24" i="4"/>
  <c r="BT24" i="4"/>
  <c r="BS24" i="4"/>
  <c r="BR24" i="4"/>
  <c r="BQ24" i="4"/>
  <c r="BP24" i="4"/>
  <c r="BO24" i="4"/>
  <c r="BM24" i="4"/>
  <c r="BL24" i="4"/>
  <c r="BK24" i="4"/>
  <c r="BJ24" i="4"/>
  <c r="BI24" i="4"/>
  <c r="BH24" i="4"/>
  <c r="BG24" i="4"/>
  <c r="BF24" i="4"/>
  <c r="BE24" i="4"/>
  <c r="BD24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BV23" i="4"/>
  <c r="BU23" i="4"/>
  <c r="BT23" i="4"/>
  <c r="BS23" i="4"/>
  <c r="BR23" i="4"/>
  <c r="BQ23" i="4"/>
  <c r="BP23" i="4"/>
  <c r="BO23" i="4"/>
  <c r="BM23" i="4"/>
  <c r="BL23" i="4"/>
  <c r="BK23" i="4"/>
  <c r="BJ23" i="4"/>
  <c r="BI23" i="4"/>
  <c r="BH23" i="4"/>
  <c r="BG23" i="4"/>
  <c r="BF23" i="4"/>
  <c r="BE23" i="4"/>
  <c r="BD23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BV22" i="4"/>
  <c r="BU22" i="4"/>
  <c r="BT22" i="4"/>
  <c r="BS22" i="4"/>
  <c r="BR22" i="4"/>
  <c r="BQ22" i="4"/>
  <c r="BP22" i="4"/>
  <c r="BO22" i="4"/>
  <c r="BM22" i="4"/>
  <c r="BL22" i="4"/>
  <c r="BK22" i="4"/>
  <c r="BJ22" i="4"/>
  <c r="BI22" i="4"/>
  <c r="BH22" i="4"/>
  <c r="BG22" i="4"/>
  <c r="BF22" i="4"/>
  <c r="BE22" i="4"/>
  <c r="BD22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BV21" i="4"/>
  <c r="BU21" i="4"/>
  <c r="BT21" i="4"/>
  <c r="BS21" i="4"/>
  <c r="BR21" i="4"/>
  <c r="BQ21" i="4"/>
  <c r="BP21" i="4"/>
  <c r="BO21" i="4"/>
  <c r="BM21" i="4"/>
  <c r="BL21" i="4"/>
  <c r="BK21" i="4"/>
  <c r="BJ21" i="4"/>
  <c r="BI21" i="4"/>
  <c r="BH21" i="4"/>
  <c r="BG21" i="4"/>
  <c r="BF21" i="4"/>
  <c r="BE21" i="4"/>
  <c r="BD21" i="4"/>
  <c r="BB21" i="4"/>
  <c r="BA21" i="4"/>
  <c r="AY21" i="4"/>
  <c r="AX21" i="4"/>
  <c r="AW21" i="4"/>
  <c r="AV21" i="4"/>
  <c r="AU21" i="4"/>
  <c r="AT21" i="4"/>
  <c r="AS21" i="4"/>
  <c r="AR21" i="4"/>
  <c r="AQ21" i="4"/>
  <c r="AP21" i="4"/>
  <c r="AO21" i="4"/>
  <c r="BV20" i="4"/>
  <c r="BU20" i="4"/>
  <c r="BT20" i="4"/>
  <c r="BS20" i="4"/>
  <c r="BR20" i="4"/>
  <c r="BP20" i="4"/>
  <c r="BO20" i="4"/>
  <c r="BL20" i="4"/>
  <c r="BK20" i="4"/>
  <c r="BI20" i="4"/>
  <c r="BH20" i="4"/>
  <c r="BG20" i="4"/>
  <c r="BF20" i="4"/>
  <c r="BE20" i="4"/>
  <c r="BD20" i="4"/>
  <c r="BC20" i="4"/>
  <c r="BB20" i="4"/>
  <c r="AZ20" i="4"/>
  <c r="AY20" i="4"/>
  <c r="AX20" i="4"/>
  <c r="AW20" i="4"/>
  <c r="AV20" i="4"/>
  <c r="AT20" i="4"/>
  <c r="AS20" i="4"/>
  <c r="AR20" i="4"/>
  <c r="AQ20" i="4"/>
  <c r="AP20" i="4"/>
  <c r="AO20" i="4"/>
  <c r="BV19" i="4"/>
  <c r="BU19" i="4"/>
  <c r="BT19" i="4"/>
  <c r="BS19" i="4"/>
  <c r="BR19" i="4"/>
  <c r="BQ19" i="4"/>
  <c r="BP19" i="4"/>
  <c r="BO19" i="4"/>
  <c r="BN19" i="4"/>
  <c r="BL19" i="4"/>
  <c r="BK19" i="4"/>
  <c r="BJ19" i="4"/>
  <c r="BI19" i="4"/>
  <c r="BH19" i="4"/>
  <c r="BG19" i="4"/>
  <c r="BF19" i="4"/>
  <c r="BE19" i="4"/>
  <c r="BD19" i="4"/>
  <c r="BC19" i="4"/>
  <c r="BB19" i="4"/>
  <c r="AY19" i="4"/>
  <c r="AX19" i="4"/>
  <c r="AV19" i="4"/>
  <c r="AT19" i="4"/>
  <c r="AS19" i="4"/>
  <c r="AR19" i="4"/>
  <c r="AQ19" i="4"/>
  <c r="AP19" i="4"/>
  <c r="AO19" i="4"/>
  <c r="BV18" i="4"/>
  <c r="BU18" i="4"/>
  <c r="BT18" i="4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BD18" i="4"/>
  <c r="BC18" i="4"/>
  <c r="BB18" i="4"/>
  <c r="AZ18" i="4"/>
  <c r="AY18" i="4"/>
  <c r="AX18" i="4"/>
  <c r="AW18" i="4"/>
  <c r="AV18" i="4"/>
  <c r="AU18" i="4"/>
  <c r="AT18" i="4"/>
  <c r="AS18" i="4"/>
  <c r="AR18" i="4"/>
  <c r="AQ18" i="4"/>
  <c r="AP18" i="4"/>
  <c r="BV17" i="4"/>
  <c r="BU17" i="4"/>
  <c r="BT17" i="4"/>
  <c r="BS17" i="4"/>
  <c r="BR17" i="4"/>
  <c r="BP17" i="4"/>
  <c r="BO17" i="4"/>
  <c r="BN17" i="4"/>
  <c r="BM17" i="4"/>
  <c r="BL17" i="4"/>
  <c r="BK17" i="4"/>
  <c r="BJ17" i="4"/>
  <c r="BI17" i="4"/>
  <c r="BH17" i="4"/>
  <c r="BG17" i="4"/>
  <c r="BF17" i="4"/>
  <c r="BE17" i="4"/>
  <c r="BD17" i="4"/>
  <c r="BC17" i="4"/>
  <c r="BB17" i="4"/>
  <c r="AZ17" i="4"/>
  <c r="AX17" i="4"/>
  <c r="AW17" i="4"/>
  <c r="AV17" i="4"/>
  <c r="AU17" i="4"/>
  <c r="AT17" i="4"/>
  <c r="AS17" i="4"/>
  <c r="AR17" i="4"/>
  <c r="AP17" i="4"/>
  <c r="BV16" i="4"/>
  <c r="BU16" i="4"/>
  <c r="BT16" i="4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D16" i="4"/>
  <c r="BC16" i="4"/>
  <c r="BB16" i="4"/>
  <c r="BA16" i="4"/>
  <c r="AZ16" i="4"/>
  <c r="AY16" i="4"/>
  <c r="AX16" i="4"/>
  <c r="AV16" i="4"/>
  <c r="AU16" i="4"/>
  <c r="AT16" i="4"/>
  <c r="AS16" i="4"/>
  <c r="AR16" i="4"/>
  <c r="AQ16" i="4"/>
  <c r="AP16" i="4"/>
  <c r="AO16" i="4"/>
  <c r="BV15" i="4"/>
  <c r="BU15" i="4"/>
  <c r="BT15" i="4"/>
  <c r="BS15" i="4"/>
  <c r="BR15" i="4"/>
  <c r="BQ15" i="4"/>
  <c r="BP15" i="4"/>
  <c r="BO15" i="4"/>
  <c r="BN15" i="4"/>
  <c r="BL15" i="4"/>
  <c r="BK15" i="4"/>
  <c r="BJ15" i="4"/>
  <c r="BI15" i="4"/>
  <c r="BH15" i="4"/>
  <c r="BG15" i="4"/>
  <c r="BF15" i="4"/>
  <c r="BE15" i="4"/>
  <c r="BD15" i="4"/>
  <c r="BC15" i="4"/>
  <c r="BB15" i="4"/>
  <c r="BA15" i="4"/>
  <c r="AZ15" i="4"/>
  <c r="AY15" i="4"/>
  <c r="AX15" i="4"/>
  <c r="AW15" i="4"/>
  <c r="AV15" i="4"/>
  <c r="AT15" i="4"/>
  <c r="AS15" i="4"/>
  <c r="AR15" i="4"/>
  <c r="AQ15" i="4"/>
  <c r="AP15" i="4"/>
  <c r="AO15" i="4"/>
  <c r="BV14" i="4"/>
  <c r="BU14" i="4"/>
  <c r="BT14" i="4"/>
  <c r="BS14" i="4"/>
  <c r="BR14" i="4"/>
  <c r="BQ14" i="4"/>
  <c r="BP14" i="4"/>
  <c r="BO14" i="4"/>
  <c r="BM14" i="4"/>
  <c r="BL14" i="4"/>
  <c r="BK14" i="4"/>
  <c r="BJ14" i="4"/>
  <c r="BI14" i="4"/>
  <c r="BH14" i="4"/>
  <c r="BG14" i="4"/>
  <c r="BF14" i="4"/>
  <c r="BE14" i="4"/>
  <c r="BD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BV13" i="4"/>
  <c r="BT13" i="4"/>
  <c r="BS13" i="4"/>
  <c r="BR13" i="4"/>
  <c r="BQ13" i="4"/>
  <c r="BP13" i="4"/>
  <c r="BO13" i="4"/>
  <c r="BN13" i="4"/>
  <c r="BM13" i="4"/>
  <c r="BK13" i="4"/>
  <c r="BJ13" i="4"/>
  <c r="BI13" i="4"/>
  <c r="BH13" i="4"/>
  <c r="BG13" i="4"/>
  <c r="BF13" i="4"/>
  <c r="BE13" i="4"/>
  <c r="BD13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BV12" i="4"/>
  <c r="BU12" i="4"/>
  <c r="BT12" i="4"/>
  <c r="BS12" i="4"/>
  <c r="BR12" i="4"/>
  <c r="BQ12" i="4"/>
  <c r="BP12" i="4"/>
  <c r="BO12" i="4"/>
  <c r="BN12" i="4"/>
  <c r="BM12" i="4"/>
  <c r="BL12" i="4"/>
  <c r="BK12" i="4"/>
  <c r="BJ12" i="4"/>
  <c r="BI12" i="4"/>
  <c r="BG12" i="4"/>
  <c r="BF12" i="4"/>
  <c r="BE12" i="4"/>
  <c r="BD12" i="4"/>
  <c r="BC12" i="4"/>
  <c r="BB12" i="4"/>
  <c r="BA12" i="4"/>
  <c r="AZ12" i="4"/>
  <c r="AY12" i="4"/>
  <c r="AX12" i="4"/>
  <c r="AW12" i="4"/>
  <c r="AV12" i="4"/>
  <c r="AT12" i="4"/>
  <c r="AS12" i="4"/>
  <c r="AR12" i="4"/>
  <c r="AQ12" i="4"/>
  <c r="AP12" i="4"/>
  <c r="AO12" i="4"/>
  <c r="BV11" i="4"/>
  <c r="BU11" i="4"/>
  <c r="BS11" i="4"/>
  <c r="BR11" i="4"/>
  <c r="BQ11" i="4"/>
  <c r="BP11" i="4"/>
  <c r="BN11" i="4"/>
  <c r="BL11" i="4"/>
  <c r="BI11" i="4"/>
  <c r="BG11" i="4"/>
  <c r="BE11" i="4"/>
  <c r="BD11" i="4"/>
  <c r="BC11" i="4"/>
  <c r="BB11" i="4"/>
  <c r="AX11" i="4"/>
  <c r="AV11" i="4"/>
  <c r="AT11" i="4"/>
  <c r="AR11" i="4"/>
  <c r="AQ11" i="4"/>
  <c r="AP11" i="4"/>
  <c r="AO11" i="4"/>
  <c r="BV10" i="4"/>
  <c r="BU10" i="4"/>
  <c r="BT10" i="4"/>
  <c r="BS10" i="4"/>
  <c r="BR10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BE10" i="4"/>
  <c r="BD10" i="4"/>
  <c r="BC10" i="4"/>
  <c r="BB10" i="4"/>
  <c r="BA10" i="4"/>
  <c r="AZ10" i="4"/>
  <c r="AY10" i="4"/>
  <c r="AX10" i="4"/>
  <c r="AW10" i="4"/>
  <c r="AV10" i="4"/>
  <c r="AU10" i="4"/>
  <c r="AT10" i="4"/>
  <c r="AS10" i="4"/>
  <c r="AQ10" i="4"/>
  <c r="AP10" i="4"/>
  <c r="AO10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V9" i="4"/>
  <c r="AU9" i="4"/>
  <c r="AT9" i="4"/>
  <c r="AS9" i="4"/>
  <c r="AQ9" i="4"/>
  <c r="AP9" i="4"/>
  <c r="AO9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R8" i="4"/>
  <c r="AQ8" i="4"/>
  <c r="AP8" i="4"/>
  <c r="AO8" i="4"/>
  <c r="BV7" i="4"/>
  <c r="BU7" i="4"/>
  <c r="BT7" i="4"/>
  <c r="BS7" i="4"/>
  <c r="BR7" i="4"/>
  <c r="BQ7" i="4"/>
  <c r="BP7" i="4"/>
  <c r="BO7" i="4"/>
  <c r="BN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BV6" i="4"/>
  <c r="BU6" i="4"/>
  <c r="BT6" i="4"/>
  <c r="BS6" i="4"/>
  <c r="BR6" i="4"/>
  <c r="BQ6" i="4"/>
  <c r="BP6" i="4"/>
  <c r="BO6" i="4"/>
  <c r="BN6" i="4"/>
  <c r="BL6" i="4"/>
  <c r="BK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BV5" i="4"/>
  <c r="BU5" i="4"/>
  <c r="BT5" i="4"/>
  <c r="BS5" i="4"/>
  <c r="BR5" i="4"/>
  <c r="BP5" i="4"/>
  <c r="BO5" i="4"/>
  <c r="BN5" i="4"/>
  <c r="BL5" i="4"/>
  <c r="BK5" i="4"/>
  <c r="BJ5" i="4"/>
  <c r="BI5" i="4"/>
  <c r="BH5" i="4"/>
  <c r="BG5" i="4"/>
  <c r="BF5" i="4"/>
  <c r="BE5" i="4"/>
  <c r="BD5" i="4"/>
  <c r="BC5" i="4"/>
  <c r="BA5" i="4"/>
  <c r="AZ5" i="4"/>
  <c r="AY5" i="4"/>
  <c r="AX5" i="4"/>
  <c r="AW5" i="4"/>
  <c r="AV5" i="4"/>
  <c r="AS5" i="4"/>
  <c r="AR5" i="4"/>
  <c r="AQ5" i="4"/>
  <c r="AP5" i="4"/>
  <c r="AO5" i="4"/>
  <c r="BW5" i="4"/>
  <c r="BW6" i="4"/>
  <c r="BW7" i="4"/>
  <c r="BW8" i="4"/>
  <c r="BW9" i="4"/>
  <c r="BW10" i="4"/>
  <c r="BW11" i="4"/>
  <c r="BW12" i="4"/>
  <c r="BW13" i="4"/>
  <c r="BW14" i="4"/>
  <c r="BW15" i="4"/>
  <c r="BW16" i="4"/>
  <c r="BW17" i="4"/>
  <c r="BW18" i="4"/>
  <c r="BW19" i="4"/>
  <c r="BW20" i="4"/>
  <c r="BW21" i="4"/>
  <c r="BW22" i="4"/>
  <c r="BW23" i="4"/>
  <c r="BW24" i="4"/>
  <c r="BW25" i="4"/>
  <c r="BW26" i="4"/>
  <c r="BW27" i="4"/>
  <c r="BW28" i="4"/>
  <c r="BW29" i="4"/>
  <c r="BW30" i="4"/>
  <c r="BW31" i="4"/>
  <c r="BW32" i="4"/>
  <c r="BW33" i="4"/>
  <c r="BW34" i="4"/>
  <c r="BW35" i="4"/>
  <c r="BW36" i="4"/>
  <c r="BW37" i="4"/>
  <c r="BW38" i="4"/>
  <c r="BW39" i="4"/>
  <c r="BW40" i="4"/>
  <c r="BW41" i="4"/>
  <c r="BW42" i="4"/>
  <c r="BW43" i="4"/>
  <c r="BW44" i="4"/>
  <c r="BW45" i="4"/>
  <c r="BW46" i="4"/>
  <c r="BW47" i="4"/>
  <c r="BW48" i="4"/>
  <c r="BW49" i="4"/>
  <c r="BW50" i="4"/>
  <c r="BW51" i="4"/>
  <c r="BW52" i="4"/>
  <c r="BW53" i="4"/>
  <c r="BW54" i="4"/>
  <c r="BW55" i="4"/>
  <c r="BW56" i="4"/>
  <c r="BW57" i="4"/>
  <c r="BW58" i="4"/>
  <c r="BW59" i="4"/>
  <c r="BW60" i="4"/>
  <c r="BW61" i="4"/>
  <c r="BW62" i="4"/>
  <c r="BW63" i="4"/>
  <c r="BW64" i="4"/>
  <c r="BW65" i="4"/>
  <c r="BW66" i="4"/>
  <c r="BW67" i="4"/>
  <c r="BW68" i="4"/>
  <c r="BW69" i="4"/>
  <c r="BW70" i="4"/>
  <c r="BW71" i="4"/>
  <c r="BW72" i="4"/>
  <c r="BW73" i="4"/>
  <c r="BW74" i="4"/>
  <c r="BW75" i="4"/>
  <c r="BW76" i="4"/>
  <c r="BW77" i="4"/>
  <c r="BW78" i="4"/>
  <c r="BW79" i="4"/>
  <c r="BW80" i="4"/>
  <c r="BW81" i="4"/>
  <c r="BW82" i="4"/>
  <c r="BW83" i="4"/>
  <c r="BW84" i="4"/>
  <c r="BW85" i="4"/>
  <c r="BW86" i="4"/>
  <c r="BW87" i="4"/>
  <c r="BW88" i="4"/>
  <c r="BW89" i="4"/>
  <c r="BW90" i="4"/>
  <c r="BW91" i="4"/>
  <c r="BW92" i="4"/>
  <c r="BW93" i="4"/>
  <c r="BW94" i="4"/>
  <c r="BW95" i="4"/>
  <c r="BW96" i="4"/>
  <c r="BW97" i="4"/>
  <c r="BW98" i="4"/>
  <c r="BW99" i="4"/>
  <c r="BW100" i="4"/>
  <c r="BW101" i="4"/>
  <c r="BW102" i="4"/>
  <c r="BW103" i="4"/>
  <c r="BW104" i="4"/>
  <c r="BW105" i="4"/>
  <c r="BW106" i="4"/>
  <c r="BW107" i="4"/>
  <c r="BW108" i="4"/>
  <c r="BW109" i="4"/>
  <c r="BW110" i="4"/>
  <c r="BW111" i="4"/>
  <c r="BW112" i="4"/>
  <c r="BW113" i="4"/>
  <c r="BW114" i="4"/>
  <c r="BW115" i="4"/>
  <c r="BW116" i="4"/>
  <c r="BW117" i="4"/>
  <c r="BW118" i="4"/>
  <c r="BW119" i="4"/>
  <c r="BW120" i="4"/>
  <c r="BW121" i="4"/>
  <c r="BW122" i="4"/>
  <c r="BW123" i="4"/>
  <c r="BW124" i="4"/>
  <c r="BW125" i="4"/>
  <c r="BW126" i="4"/>
  <c r="BW127" i="4"/>
  <c r="BW128" i="4"/>
  <c r="BW129" i="4"/>
  <c r="BW130" i="4"/>
  <c r="BW131" i="4"/>
  <c r="BW132" i="4"/>
  <c r="BW133" i="4"/>
  <c r="BW134" i="4"/>
  <c r="BW135" i="4"/>
  <c r="E2" i="1"/>
  <c r="E4" i="1"/>
  <c r="E5" i="1"/>
  <c r="E6" i="1"/>
  <c r="E7" i="1"/>
  <c r="E8" i="1"/>
  <c r="F8" i="1"/>
  <c r="E10" i="1"/>
  <c r="E11" i="1"/>
  <c r="E12" i="1"/>
  <c r="E14" i="1"/>
  <c r="E15" i="1"/>
  <c r="E16" i="1"/>
  <c r="E18" i="1"/>
  <c r="E19" i="1"/>
  <c r="E20" i="1"/>
  <c r="E22" i="1"/>
  <c r="E23" i="1"/>
  <c r="E24" i="1"/>
  <c r="E25" i="1"/>
  <c r="E26" i="1"/>
  <c r="E28" i="1"/>
  <c r="E29" i="1"/>
  <c r="E30" i="1"/>
  <c r="E32" i="1"/>
  <c r="E33" i="1"/>
  <c r="E34" i="1"/>
  <c r="E36" i="1"/>
  <c r="E37" i="1"/>
  <c r="E38" i="1"/>
  <c r="F38" i="1"/>
  <c r="E40" i="1"/>
  <c r="E41" i="1"/>
  <c r="E42" i="1"/>
  <c r="E44" i="1"/>
  <c r="E45" i="1"/>
  <c r="E46" i="1"/>
  <c r="F46" i="1"/>
  <c r="E48" i="1"/>
  <c r="E49" i="1"/>
  <c r="E50" i="1"/>
  <c r="E52" i="1"/>
  <c r="E53" i="1"/>
  <c r="E54" i="1"/>
  <c r="F54" i="1"/>
  <c r="E56" i="1"/>
  <c r="E57" i="1"/>
  <c r="E58" i="1"/>
  <c r="E60" i="1"/>
  <c r="E61" i="1"/>
  <c r="E62" i="1"/>
  <c r="F62" i="1"/>
  <c r="E64" i="1"/>
  <c r="E65" i="1"/>
  <c r="E66" i="1"/>
  <c r="E68" i="1"/>
  <c r="E69" i="1"/>
  <c r="E70" i="1"/>
  <c r="E72" i="1"/>
  <c r="E73" i="1"/>
  <c r="E74" i="1"/>
  <c r="E76" i="1"/>
  <c r="E77" i="1"/>
  <c r="E78" i="1"/>
  <c r="E79" i="1"/>
  <c r="F79" i="1"/>
  <c r="E81" i="1"/>
  <c r="E82" i="1"/>
  <c r="E83" i="1"/>
  <c r="E85" i="1"/>
  <c r="E86" i="1"/>
  <c r="E87" i="1"/>
  <c r="E89" i="1"/>
  <c r="E90" i="1"/>
  <c r="E91" i="1"/>
  <c r="E93" i="1"/>
  <c r="E94" i="1"/>
  <c r="E95" i="1"/>
  <c r="F95" i="1"/>
  <c r="E97" i="1"/>
  <c r="E98" i="1"/>
  <c r="E99" i="1"/>
  <c r="E101" i="1"/>
  <c r="E102" i="1"/>
  <c r="E103" i="1"/>
  <c r="E105" i="1"/>
  <c r="E106" i="1"/>
  <c r="E107" i="1"/>
  <c r="E108" i="1"/>
  <c r="E109" i="1"/>
  <c r="E111" i="1"/>
  <c r="E112" i="1"/>
  <c r="E113" i="1"/>
  <c r="F113" i="1"/>
  <c r="E114" i="1"/>
  <c r="F114" i="1"/>
  <c r="E116" i="1"/>
  <c r="E117" i="1"/>
  <c r="E118" i="1"/>
  <c r="E120" i="1"/>
  <c r="E121" i="1"/>
  <c r="F121" i="1"/>
  <c r="E122" i="1"/>
  <c r="E124" i="1"/>
  <c r="E125" i="1"/>
  <c r="E126" i="1"/>
  <c r="F126" i="1"/>
  <c r="E128" i="1"/>
  <c r="E129" i="1"/>
  <c r="F129" i="1"/>
  <c r="E130" i="1"/>
  <c r="F130" i="1"/>
  <c r="E132" i="1"/>
  <c r="E133" i="1"/>
  <c r="F133" i="1"/>
  <c r="E135" i="1"/>
  <c r="E136" i="1"/>
  <c r="E137" i="1"/>
  <c r="E138" i="1"/>
  <c r="E140" i="1"/>
  <c r="E141" i="1"/>
  <c r="E142" i="1"/>
  <c r="F142" i="1"/>
  <c r="E144" i="1"/>
  <c r="E145" i="1"/>
  <c r="E146" i="1"/>
  <c r="E148" i="1"/>
  <c r="E151" i="1"/>
  <c r="E152" i="1"/>
  <c r="E153" i="1"/>
  <c r="E155" i="1"/>
  <c r="E156" i="1"/>
  <c r="E158" i="1"/>
  <c r="E159" i="1"/>
  <c r="E160" i="1"/>
  <c r="E162" i="1"/>
  <c r="E163" i="1"/>
  <c r="E164" i="1"/>
  <c r="E166" i="1"/>
  <c r="E170" i="1"/>
  <c r="E171" i="1"/>
  <c r="E172" i="1"/>
  <c r="E174" i="1"/>
  <c r="E175" i="1"/>
  <c r="E176" i="1"/>
  <c r="E178" i="1"/>
  <c r="E179" i="1"/>
  <c r="E180" i="1"/>
  <c r="E182" i="1"/>
  <c r="E183" i="1"/>
  <c r="E184" i="1"/>
  <c r="E186" i="1"/>
  <c r="E187" i="1"/>
  <c r="E188" i="1"/>
  <c r="E189" i="1"/>
  <c r="E190" i="1"/>
  <c r="F190" i="1"/>
  <c r="E192" i="1"/>
  <c r="E193" i="1"/>
  <c r="E194" i="1"/>
  <c r="E195" i="1"/>
  <c r="E197" i="1"/>
  <c r="E198" i="1"/>
  <c r="E199" i="1"/>
  <c r="E200" i="1"/>
  <c r="E201" i="1"/>
  <c r="E203" i="1"/>
  <c r="E204" i="1"/>
  <c r="E205" i="1"/>
  <c r="E207" i="1"/>
  <c r="E211" i="1"/>
  <c r="E212" i="1"/>
  <c r="E213" i="1"/>
  <c r="E215" i="1"/>
  <c r="E216" i="1"/>
  <c r="E217" i="1"/>
  <c r="E218" i="1"/>
  <c r="E219" i="1"/>
  <c r="E220" i="1"/>
  <c r="E221" i="1"/>
  <c r="E223" i="1"/>
  <c r="E224" i="1"/>
  <c r="E225" i="1"/>
  <c r="E227" i="1"/>
  <c r="E228" i="1"/>
  <c r="E229" i="1"/>
  <c r="E231" i="1"/>
  <c r="E232" i="1"/>
  <c r="E233" i="1"/>
  <c r="F233" i="1"/>
  <c r="E235" i="1"/>
  <c r="E236" i="1"/>
  <c r="E237" i="1"/>
  <c r="E238" i="1"/>
  <c r="E239" i="1"/>
  <c r="E241" i="1"/>
  <c r="E242" i="1"/>
  <c r="E243" i="1"/>
  <c r="E245" i="1"/>
  <c r="E246" i="1"/>
  <c r="E247" i="1"/>
  <c r="E248" i="1"/>
  <c r="E250" i="1"/>
  <c r="E251" i="1"/>
  <c r="E252" i="1"/>
  <c r="E254" i="1"/>
  <c r="E255" i="1"/>
  <c r="E256" i="1"/>
  <c r="E257" i="1"/>
  <c r="F257" i="1"/>
  <c r="E259" i="1"/>
  <c r="E260" i="1"/>
  <c r="E261" i="1"/>
  <c r="E262" i="1"/>
  <c r="E264" i="1"/>
  <c r="E265" i="1"/>
  <c r="E266" i="1"/>
  <c r="E268" i="1"/>
  <c r="E269" i="1"/>
  <c r="E270" i="1"/>
  <c r="E272" i="1"/>
  <c r="E273" i="1"/>
  <c r="E274" i="1"/>
  <c r="E276" i="1"/>
  <c r="E277" i="1"/>
  <c r="E278" i="1"/>
  <c r="E279" i="1"/>
  <c r="E281" i="1"/>
  <c r="E282" i="1"/>
  <c r="E283" i="1"/>
  <c r="E284" i="1"/>
  <c r="E285" i="1"/>
  <c r="E287" i="1"/>
  <c r="E288" i="1"/>
  <c r="E289" i="1"/>
  <c r="E291" i="1"/>
  <c r="E292" i="1"/>
  <c r="E293" i="1"/>
  <c r="E294" i="1"/>
  <c r="E295" i="1"/>
  <c r="E296" i="1"/>
  <c r="E297" i="1"/>
  <c r="F297" i="1"/>
  <c r="E299" i="1"/>
  <c r="E300" i="1"/>
  <c r="E301" i="1"/>
  <c r="E303" i="1"/>
  <c r="E304" i="1"/>
  <c r="E305" i="1"/>
  <c r="E306" i="1"/>
  <c r="E307" i="1"/>
  <c r="E308" i="1"/>
  <c r="F308" i="1"/>
  <c r="E310" i="1"/>
  <c r="E311" i="1"/>
  <c r="E312" i="1"/>
  <c r="E313" i="1"/>
  <c r="E315" i="1"/>
  <c r="E316" i="1"/>
  <c r="E317" i="1"/>
  <c r="E318" i="1"/>
  <c r="E320" i="1"/>
  <c r="E321" i="1"/>
  <c r="E322" i="1"/>
  <c r="E324" i="1"/>
  <c r="E325" i="1"/>
  <c r="E326" i="1"/>
  <c r="E327" i="1"/>
  <c r="E329" i="1"/>
  <c r="E330" i="1"/>
  <c r="E331" i="1"/>
  <c r="E333" i="1"/>
  <c r="E334" i="1"/>
  <c r="E335" i="1"/>
  <c r="E336" i="1"/>
  <c r="E337" i="1"/>
  <c r="E338" i="1"/>
  <c r="E339" i="1"/>
  <c r="E340" i="1"/>
  <c r="E342" i="1"/>
  <c r="E343" i="1"/>
  <c r="E344" i="1"/>
  <c r="E346" i="1"/>
  <c r="E347" i="1"/>
  <c r="E348" i="1"/>
  <c r="E349" i="1"/>
  <c r="E351" i="1"/>
  <c r="E352" i="1"/>
  <c r="E353" i="1"/>
  <c r="E355" i="1"/>
  <c r="E356" i="1"/>
  <c r="E357" i="1"/>
  <c r="E359" i="1"/>
  <c r="E360" i="1"/>
  <c r="E361" i="1"/>
  <c r="E363" i="1"/>
  <c r="E364" i="1"/>
  <c r="E365" i="1"/>
  <c r="E367" i="1"/>
  <c r="E368" i="1"/>
  <c r="E369" i="1"/>
  <c r="E371" i="1"/>
  <c r="E372" i="1"/>
  <c r="E373" i="1"/>
  <c r="E375" i="1"/>
  <c r="E376" i="1"/>
  <c r="E377" i="1"/>
  <c r="F377" i="1"/>
  <c r="E378" i="1"/>
  <c r="F378" i="1"/>
  <c r="E380" i="1"/>
  <c r="E381" i="1"/>
  <c r="E382" i="1"/>
  <c r="E383" i="1"/>
  <c r="E385" i="1"/>
  <c r="E386" i="1"/>
  <c r="E387" i="1"/>
  <c r="E388" i="1"/>
  <c r="E390" i="1"/>
  <c r="E391" i="1"/>
  <c r="E392" i="1"/>
  <c r="E393" i="1"/>
  <c r="F393" i="1"/>
  <c r="E395" i="1"/>
  <c r="E396" i="1"/>
  <c r="E397" i="1"/>
  <c r="E398" i="1"/>
  <c r="E399" i="1"/>
  <c r="E401" i="1"/>
  <c r="E402" i="1"/>
  <c r="E403" i="1"/>
  <c r="E404" i="1"/>
  <c r="E405" i="1"/>
  <c r="F405" i="1"/>
  <c r="E407" i="1"/>
  <c r="E408" i="1"/>
  <c r="E409" i="1"/>
  <c r="E410" i="1"/>
  <c r="E411" i="1"/>
  <c r="E413" i="1"/>
  <c r="E414" i="1"/>
  <c r="F414" i="1"/>
  <c r="E415" i="1"/>
  <c r="F415" i="1"/>
  <c r="E417" i="1"/>
  <c r="E418" i="1"/>
  <c r="E419" i="1"/>
  <c r="E421" i="1"/>
  <c r="E422" i="1"/>
  <c r="E423" i="1"/>
  <c r="E424" i="1"/>
  <c r="F424" i="1"/>
  <c r="E426" i="1"/>
  <c r="E427" i="1"/>
  <c r="E428" i="1"/>
  <c r="E429" i="1"/>
  <c r="E430" i="1"/>
  <c r="E431" i="1"/>
  <c r="E432" i="1"/>
  <c r="E433" i="1"/>
  <c r="F433" i="1"/>
  <c r="E435" i="1"/>
  <c r="E436" i="1"/>
  <c r="E437" i="1"/>
  <c r="E438" i="1"/>
  <c r="E440" i="1"/>
  <c r="E441" i="1"/>
  <c r="E442" i="1"/>
  <c r="E444" i="1"/>
  <c r="E445" i="1"/>
  <c r="E446" i="1"/>
  <c r="E447" i="1"/>
  <c r="E449" i="1"/>
  <c r="E450" i="1"/>
  <c r="E451" i="1"/>
  <c r="E456" i="1"/>
  <c r="E457" i="1"/>
  <c r="E458" i="1"/>
  <c r="E459" i="1"/>
  <c r="E461" i="1"/>
  <c r="E462" i="1"/>
  <c r="E463" i="1"/>
  <c r="E465" i="1"/>
  <c r="E466" i="1"/>
  <c r="E467" i="1"/>
  <c r="E468" i="1"/>
  <c r="E469" i="1"/>
  <c r="E470" i="1"/>
  <c r="E471" i="1"/>
  <c r="E472" i="1"/>
  <c r="E474" i="1"/>
  <c r="E475" i="1"/>
  <c r="E476" i="1"/>
  <c r="E478" i="1"/>
  <c r="E479" i="1"/>
  <c r="E480" i="1"/>
  <c r="E482" i="1"/>
  <c r="E483" i="1"/>
  <c r="E484" i="1"/>
  <c r="F484" i="1"/>
  <c r="E486" i="1"/>
  <c r="E487" i="1"/>
  <c r="E488" i="1"/>
  <c r="E490" i="1"/>
  <c r="E491" i="1"/>
  <c r="E492" i="1"/>
  <c r="E493" i="1"/>
  <c r="F493" i="1"/>
  <c r="E495" i="1"/>
  <c r="E496" i="1"/>
  <c r="E497" i="1"/>
  <c r="E499" i="1"/>
  <c r="E500" i="1"/>
  <c r="E501" i="1"/>
  <c r="F501" i="1"/>
  <c r="E503" i="1"/>
  <c r="E504" i="1"/>
  <c r="E505" i="1"/>
  <c r="E507" i="1"/>
  <c r="E508" i="1"/>
  <c r="E509" i="1"/>
  <c r="F509" i="1"/>
  <c r="E510" i="1"/>
  <c r="F510" i="1"/>
  <c r="E512" i="1"/>
  <c r="E513" i="1"/>
  <c r="E514" i="1"/>
  <c r="E516" i="1"/>
  <c r="E517" i="1"/>
  <c r="E518" i="1"/>
  <c r="E519" i="1"/>
  <c r="E520" i="1"/>
  <c r="E521" i="1"/>
  <c r="F521" i="1"/>
  <c r="E523" i="1"/>
  <c r="E524" i="1"/>
  <c r="E525" i="1"/>
  <c r="E529" i="1"/>
  <c r="E530" i="1"/>
  <c r="E531" i="1"/>
  <c r="E532" i="1"/>
  <c r="E533" i="1"/>
  <c r="E534" i="1"/>
  <c r="F534" i="1"/>
  <c r="E536" i="1"/>
  <c r="E537" i="1"/>
  <c r="E538" i="1"/>
  <c r="E540" i="1"/>
  <c r="E541" i="1"/>
  <c r="E542" i="1"/>
  <c r="F542" i="1"/>
  <c r="E544" i="1"/>
  <c r="E545" i="1"/>
  <c r="E546" i="1"/>
  <c r="E548" i="1"/>
  <c r="E549" i="1"/>
  <c r="E550" i="1"/>
  <c r="E552" i="1"/>
  <c r="E553" i="1"/>
  <c r="E554" i="1"/>
  <c r="E556" i="1"/>
  <c r="E557" i="1"/>
  <c r="E558" i="1"/>
  <c r="E560" i="1"/>
  <c r="E561" i="1"/>
  <c r="E562" i="1"/>
  <c r="E564" i="1"/>
  <c r="E565" i="1"/>
  <c r="E566" i="1"/>
  <c r="E568" i="1"/>
  <c r="E569" i="1"/>
  <c r="E570" i="1"/>
  <c r="E571" i="1"/>
  <c r="E572" i="1"/>
  <c r="E574" i="1"/>
  <c r="E575" i="1"/>
  <c r="E576" i="1"/>
  <c r="E578" i="1"/>
  <c r="E579" i="1"/>
  <c r="E580" i="1"/>
  <c r="E582" i="1"/>
  <c r="E583" i="1"/>
  <c r="E584" i="1"/>
  <c r="E586" i="1"/>
  <c r="E587" i="1"/>
  <c r="E588" i="1"/>
  <c r="E590" i="1"/>
  <c r="E591" i="1"/>
  <c r="E592" i="1"/>
  <c r="E593" i="1"/>
  <c r="E594" i="1"/>
  <c r="E595" i="1"/>
  <c r="F595" i="1"/>
  <c r="E597" i="1"/>
  <c r="E598" i="1"/>
  <c r="E599" i="1"/>
  <c r="F599" i="1"/>
  <c r="E601" i="1"/>
  <c r="E602" i="1"/>
  <c r="E603" i="1"/>
  <c r="E604" i="1"/>
  <c r="E606" i="1"/>
  <c r="E607" i="1"/>
  <c r="E608" i="1"/>
  <c r="E610" i="1"/>
  <c r="E611" i="1"/>
  <c r="E612" i="1"/>
  <c r="E613" i="1"/>
  <c r="E614" i="1"/>
  <c r="E616" i="1"/>
  <c r="E617" i="1"/>
  <c r="E618" i="1"/>
  <c r="F618" i="1"/>
  <c r="E676" i="1"/>
  <c r="E677" i="1"/>
  <c r="E678" i="1"/>
  <c r="E680" i="1"/>
  <c r="E681" i="1"/>
  <c r="E682" i="1"/>
  <c r="E684" i="1"/>
  <c r="E685" i="1"/>
  <c r="E686" i="1"/>
  <c r="E687" i="1"/>
  <c r="E689" i="1"/>
  <c r="E690" i="1"/>
  <c r="E691" i="1"/>
  <c r="F691" i="1"/>
  <c r="E693" i="1"/>
  <c r="E694" i="1"/>
  <c r="E695" i="1"/>
  <c r="E697" i="1"/>
  <c r="E698" i="1"/>
  <c r="E699" i="1"/>
  <c r="E700" i="1"/>
  <c r="E701" i="1"/>
  <c r="E702" i="1"/>
  <c r="E703" i="1"/>
  <c r="F703" i="1"/>
  <c r="E705" i="1"/>
  <c r="E706" i="1"/>
  <c r="E710" i="1"/>
  <c r="E711" i="1"/>
  <c r="E712" i="1"/>
  <c r="E714" i="1"/>
  <c r="E715" i="1"/>
  <c r="E716" i="1"/>
  <c r="E717" i="1"/>
  <c r="E719" i="1"/>
  <c r="E720" i="1"/>
  <c r="E721" i="1"/>
  <c r="E723" i="1"/>
  <c r="E724" i="1"/>
  <c r="E725" i="1"/>
  <c r="E727" i="1"/>
  <c r="E728" i="1"/>
  <c r="E729" i="1"/>
  <c r="E731" i="1"/>
  <c r="E732" i="1"/>
  <c r="E733" i="1"/>
  <c r="E735" i="1"/>
  <c r="E736" i="1"/>
  <c r="E737" i="1"/>
  <c r="E739" i="1"/>
  <c r="E740" i="1"/>
  <c r="E741" i="1"/>
  <c r="E743" i="1"/>
  <c r="E744" i="1"/>
  <c r="E745" i="1"/>
  <c r="E747" i="1"/>
  <c r="E748" i="1"/>
  <c r="E749" i="1"/>
  <c r="E750" i="1"/>
  <c r="E752" i="1"/>
  <c r="E753" i="1"/>
  <c r="E754" i="1"/>
  <c r="E756" i="1"/>
  <c r="E757" i="1"/>
  <c r="E758" i="1"/>
  <c r="E760" i="1"/>
  <c r="E761" i="1"/>
  <c r="E762" i="1"/>
  <c r="F762" i="1"/>
  <c r="E764" i="1"/>
  <c r="E765" i="1"/>
  <c r="E766" i="1"/>
  <c r="E767" i="1"/>
  <c r="E768" i="1"/>
  <c r="E769" i="1"/>
  <c r="E770" i="1"/>
  <c r="E771" i="1"/>
  <c r="E774" i="1"/>
  <c r="E775" i="1"/>
  <c r="E776" i="1"/>
  <c r="E778" i="1"/>
  <c r="E779" i="1"/>
  <c r="E780" i="1"/>
  <c r="E782" i="1"/>
  <c r="E783" i="1"/>
  <c r="E784" i="1"/>
  <c r="F784" i="1"/>
  <c r="E786" i="1"/>
  <c r="E787" i="1"/>
  <c r="E788" i="1"/>
  <c r="E789" i="1"/>
  <c r="E790" i="1"/>
  <c r="E791" i="1"/>
  <c r="E793" i="1"/>
  <c r="E794" i="1"/>
  <c r="E795" i="1"/>
  <c r="F795" i="1"/>
  <c r="E797" i="1"/>
  <c r="E798" i="1"/>
  <c r="E799" i="1"/>
  <c r="E801" i="1"/>
  <c r="E802" i="1"/>
  <c r="E803" i="1"/>
  <c r="F803" i="1"/>
  <c r="E805" i="1"/>
  <c r="E806" i="1"/>
  <c r="E807" i="1"/>
  <c r="E808" i="1"/>
  <c r="E810" i="1"/>
  <c r="E811" i="1"/>
  <c r="E816" i="1"/>
  <c r="E817" i="1"/>
  <c r="E818" i="1"/>
  <c r="E820" i="1"/>
  <c r="E821" i="1"/>
  <c r="E822" i="1"/>
  <c r="E824" i="1"/>
  <c r="E825" i="1"/>
  <c r="E831" i="1"/>
  <c r="E832" i="1"/>
  <c r="E833" i="1"/>
  <c r="E835" i="1"/>
  <c r="E836" i="1"/>
  <c r="E837" i="1"/>
  <c r="E839" i="1"/>
  <c r="E840" i="1"/>
  <c r="E841" i="1"/>
  <c r="E843" i="1"/>
  <c r="E844" i="1"/>
  <c r="E849" i="1"/>
  <c r="E850" i="1"/>
  <c r="E851" i="1"/>
  <c r="E853" i="1"/>
  <c r="E854" i="1"/>
  <c r="E855" i="1"/>
  <c r="E857" i="1"/>
  <c r="E858" i="1"/>
  <c r="E859" i="1"/>
  <c r="E861" i="1"/>
  <c r="E862" i="1"/>
  <c r="E863" i="1"/>
  <c r="E864" i="1"/>
  <c r="E865" i="1"/>
  <c r="E866" i="1"/>
  <c r="E869" i="1"/>
  <c r="E870" i="1"/>
  <c r="E871" i="1"/>
  <c r="E872" i="1"/>
  <c r="E873" i="1"/>
  <c r="E875" i="1"/>
  <c r="E876" i="1"/>
  <c r="E877" i="1"/>
  <c r="E878" i="1"/>
  <c r="E879" i="1"/>
  <c r="E880" i="1"/>
  <c r="E881" i="1"/>
  <c r="E882" i="1"/>
  <c r="E884" i="1"/>
  <c r="E885" i="1"/>
  <c r="E886" i="1"/>
  <c r="E887" i="1"/>
  <c r="E889" i="1"/>
  <c r="E890" i="1"/>
  <c r="E891" i="1"/>
  <c r="E892" i="1"/>
  <c r="E894" i="1"/>
  <c r="E895" i="1"/>
  <c r="E896" i="1"/>
  <c r="E898" i="1"/>
  <c r="E899" i="1"/>
  <c r="E900" i="1"/>
  <c r="E901" i="1"/>
  <c r="E903" i="1"/>
  <c r="E904" i="1"/>
  <c r="E905" i="1"/>
  <c r="E906" i="1"/>
  <c r="E908" i="1"/>
  <c r="E909" i="1"/>
  <c r="E910" i="1"/>
  <c r="E912" i="1"/>
  <c r="E913" i="1"/>
  <c r="E914" i="1"/>
  <c r="E916" i="1"/>
  <c r="E917" i="1"/>
  <c r="E919" i="1"/>
  <c r="E920" i="1"/>
  <c r="E921" i="1"/>
  <c r="E922" i="1"/>
  <c r="E923" i="1"/>
  <c r="E924" i="1"/>
  <c r="E925" i="1"/>
  <c r="E926" i="1"/>
  <c r="E927" i="1"/>
  <c r="E928" i="1"/>
  <c r="E929" i="1"/>
  <c r="F929" i="1"/>
  <c r="E930" i="1"/>
  <c r="E932" i="1"/>
  <c r="E933" i="1"/>
  <c r="E934" i="1"/>
  <c r="E936" i="1"/>
  <c r="E937" i="1"/>
  <c r="E938" i="1"/>
  <c r="F938" i="1"/>
  <c r="E939" i="1"/>
  <c r="F939" i="1"/>
  <c r="E941" i="1"/>
  <c r="E942" i="1"/>
  <c r="E943" i="1"/>
  <c r="E945" i="1"/>
  <c r="E946" i="1"/>
  <c r="E949" i="1"/>
  <c r="E950" i="1"/>
  <c r="E951" i="1"/>
  <c r="E953" i="1"/>
  <c r="E954" i="1"/>
  <c r="E955" i="1"/>
  <c r="E957" i="1"/>
  <c r="E958" i="1"/>
  <c r="E959" i="1"/>
  <c r="E961" i="1"/>
  <c r="E962" i="1"/>
  <c r="E963" i="1"/>
  <c r="E964" i="1"/>
  <c r="E965" i="1"/>
  <c r="E966" i="1"/>
  <c r="E967" i="1"/>
  <c r="E969" i="1"/>
  <c r="E970" i="1"/>
  <c r="E971" i="1"/>
  <c r="F971" i="1"/>
  <c r="E973" i="1"/>
  <c r="E974" i="1"/>
  <c r="E975" i="1"/>
  <c r="E976" i="1"/>
  <c r="E978" i="1"/>
  <c r="E979" i="1"/>
  <c r="E980" i="1"/>
  <c r="E982" i="1"/>
  <c r="E983" i="1"/>
  <c r="E984" i="1"/>
  <c r="E986" i="1"/>
  <c r="E992" i="1"/>
  <c r="E993" i="1"/>
  <c r="E994" i="1"/>
  <c r="E995" i="1"/>
  <c r="E996" i="1"/>
  <c r="E998" i="1"/>
  <c r="E999" i="1"/>
  <c r="E1000" i="1"/>
  <c r="E1002" i="1"/>
  <c r="E1007" i="1"/>
  <c r="E1008" i="1"/>
  <c r="E1009" i="1"/>
  <c r="E1011" i="1"/>
  <c r="F1011" i="1"/>
  <c r="E1012" i="1"/>
  <c r="E1013" i="1"/>
  <c r="E1014" i="1"/>
  <c r="E1015" i="1"/>
  <c r="F1015" i="1"/>
  <c r="E1017" i="1"/>
  <c r="E1018" i="1"/>
  <c r="E1019" i="1"/>
  <c r="E1021" i="1"/>
  <c r="E1022" i="1"/>
  <c r="E1023" i="1"/>
  <c r="E1025" i="1"/>
  <c r="E1026" i="1"/>
  <c r="E1027" i="1"/>
  <c r="E1029" i="1"/>
  <c r="E1030" i="1"/>
  <c r="E1031" i="1"/>
  <c r="E1032" i="1"/>
  <c r="E1033" i="1"/>
  <c r="E1034" i="1"/>
  <c r="E1035" i="1"/>
  <c r="E1037" i="1"/>
  <c r="E1038" i="1"/>
  <c r="E1039" i="1"/>
  <c r="E1040" i="1"/>
  <c r="E1041" i="1"/>
  <c r="E1042" i="1"/>
  <c r="E1048" i="1"/>
  <c r="E1049" i="1"/>
  <c r="E1050" i="1"/>
  <c r="E1052" i="1"/>
  <c r="E1053" i="1"/>
  <c r="E1054" i="1"/>
  <c r="E1056" i="1"/>
  <c r="E1057" i="1"/>
  <c r="E1058" i="1"/>
  <c r="E1060" i="1"/>
  <c r="E1061" i="1"/>
  <c r="E1062" i="1"/>
  <c r="E1064" i="1"/>
  <c r="E1065" i="1"/>
  <c r="E1066" i="1"/>
  <c r="E1068" i="1"/>
  <c r="E1069" i="1"/>
  <c r="E1070" i="1"/>
  <c r="E1071" i="1"/>
  <c r="E1073" i="1"/>
  <c r="E1074" i="1"/>
  <c r="E1075" i="1"/>
  <c r="F1075" i="1"/>
  <c r="E1077" i="1"/>
  <c r="E1078" i="1"/>
  <c r="E1079" i="1"/>
  <c r="E1081" i="1"/>
  <c r="E1082" i="1"/>
  <c r="E1085" i="1"/>
  <c r="E1086" i="1"/>
  <c r="E1087" i="1"/>
  <c r="E1088" i="1"/>
  <c r="E1089" i="1"/>
  <c r="E1090" i="1"/>
  <c r="E1093" i="1"/>
  <c r="E1094" i="1"/>
  <c r="E1095" i="1"/>
  <c r="F1095" i="1"/>
  <c r="E1097" i="1"/>
  <c r="E1098" i="1"/>
  <c r="E1099" i="1"/>
  <c r="E1101" i="1"/>
  <c r="E1102" i="1"/>
  <c r="F1102" i="1"/>
  <c r="E1103" i="1"/>
  <c r="F1103" i="1"/>
  <c r="E1105" i="1"/>
  <c r="E1106" i="1"/>
  <c r="E1107" i="1"/>
  <c r="E1108" i="1"/>
  <c r="E1109" i="1"/>
  <c r="E1110" i="1"/>
  <c r="E1111" i="1"/>
  <c r="E1112" i="1"/>
  <c r="E1113" i="1"/>
  <c r="F1113" i="1"/>
  <c r="E1114" i="1"/>
  <c r="F1114" i="1"/>
  <c r="E1116" i="1"/>
  <c r="E1117" i="1"/>
  <c r="E1118" i="1"/>
  <c r="F1118" i="1"/>
  <c r="E1120" i="1"/>
  <c r="E1121" i="1"/>
  <c r="E1122" i="1"/>
  <c r="E1124" i="1"/>
  <c r="E1125" i="1"/>
  <c r="E1126" i="1"/>
  <c r="E1128" i="1"/>
  <c r="E1134" i="1"/>
  <c r="E1135" i="1"/>
  <c r="E1136" i="1"/>
  <c r="E1138" i="1"/>
  <c r="E1139" i="1"/>
  <c r="E1140" i="1"/>
  <c r="E1142" i="1"/>
  <c r="E1143" i="1"/>
  <c r="E1144" i="1"/>
  <c r="E1146" i="1"/>
  <c r="E1147" i="1"/>
  <c r="E1150" i="1"/>
  <c r="E1151" i="1"/>
  <c r="E1152" i="1"/>
  <c r="E1154" i="1"/>
  <c r="E1155" i="1"/>
  <c r="E1158" i="1"/>
  <c r="E1159" i="1"/>
  <c r="E1160" i="1"/>
  <c r="E1162" i="1"/>
  <c r="E1163" i="1"/>
  <c r="E1164" i="1"/>
  <c r="E1166" i="1"/>
  <c r="E1167" i="1"/>
  <c r="E1168" i="1"/>
  <c r="E1170" i="1"/>
  <c r="E1171" i="1"/>
  <c r="E1174" i="1"/>
  <c r="E1175" i="1"/>
  <c r="E1176" i="1"/>
  <c r="E1177" i="1"/>
  <c r="E1179" i="1"/>
  <c r="E1180" i="1"/>
  <c r="E1188" i="1"/>
  <c r="E1189" i="1"/>
  <c r="E1190" i="1"/>
  <c r="E1192" i="1"/>
  <c r="E1193" i="1"/>
  <c r="E1194" i="1"/>
  <c r="F1194" i="1"/>
  <c r="E1196" i="1"/>
  <c r="E1197" i="1"/>
  <c r="E1198" i="1"/>
  <c r="E1200" i="1"/>
  <c r="E1201" i="1"/>
  <c r="E1202" i="1"/>
  <c r="E1204" i="1"/>
  <c r="E1205" i="1"/>
  <c r="E1206" i="1"/>
  <c r="F1206" i="1"/>
  <c r="E1208" i="1"/>
  <c r="E1209" i="1"/>
  <c r="E1210" i="1"/>
  <c r="F1210" i="1"/>
  <c r="E1211" i="1"/>
  <c r="F1211" i="1"/>
  <c r="E1213" i="1"/>
  <c r="E1214" i="1"/>
  <c r="E1215" i="1"/>
  <c r="F1215" i="1"/>
  <c r="E1217" i="1"/>
  <c r="E1218" i="1"/>
  <c r="E1224" i="1"/>
  <c r="E1225" i="1"/>
  <c r="E1226" i="1"/>
  <c r="E1231" i="1"/>
  <c r="E1232" i="1"/>
  <c r="E1233" i="1"/>
  <c r="E1234" i="1"/>
  <c r="F1234" i="1"/>
  <c r="E1235" i="1"/>
  <c r="E1238" i="1"/>
  <c r="E1239" i="1"/>
  <c r="E1240" i="1"/>
  <c r="E1241" i="1"/>
  <c r="E1243" i="1"/>
  <c r="E1244" i="1"/>
  <c r="E1245" i="1"/>
  <c r="E1246" i="1"/>
  <c r="E1248" i="1"/>
  <c r="E1249" i="1"/>
  <c r="E1250" i="1"/>
  <c r="E1252" i="1"/>
  <c r="E1253" i="1"/>
  <c r="E1254" i="1"/>
  <c r="F1254" i="1"/>
  <c r="E1256" i="1"/>
  <c r="E1257" i="1"/>
  <c r="E1258" i="1"/>
  <c r="E1260" i="1"/>
  <c r="E1261" i="1"/>
  <c r="E1263" i="1"/>
  <c r="E1264" i="1"/>
  <c r="E1265" i="1"/>
  <c r="E1266" i="1"/>
  <c r="E1269" i="1"/>
  <c r="E1270" i="1"/>
  <c r="E1271" i="1"/>
  <c r="E1273" i="1"/>
  <c r="E1274" i="1"/>
  <c r="E1278" i="1"/>
  <c r="E1279" i="1"/>
  <c r="E1280" i="1"/>
  <c r="E1281" i="1"/>
  <c r="F1281" i="1"/>
  <c r="E1283" i="1"/>
  <c r="F1283" i="1"/>
  <c r="E1284" i="1"/>
  <c r="E1285" i="1"/>
  <c r="E1287" i="1"/>
  <c r="E1288" i="1"/>
  <c r="E1289" i="1"/>
  <c r="E1290" i="1"/>
  <c r="E1292" i="1"/>
  <c r="E1296" i="1"/>
  <c r="E1297" i="1"/>
  <c r="E1298" i="1"/>
  <c r="F1298" i="1"/>
  <c r="E1300" i="1"/>
  <c r="E1301" i="1"/>
  <c r="E1302" i="1"/>
  <c r="E1303" i="1"/>
  <c r="E1304" i="1"/>
  <c r="E1305" i="1"/>
  <c r="E1306" i="1"/>
  <c r="F1306" i="1"/>
  <c r="E1308" i="1"/>
  <c r="E1309" i="1"/>
  <c r="E1310" i="1"/>
  <c r="E1311" i="1"/>
  <c r="E1312" i="1"/>
  <c r="E1313" i="1"/>
  <c r="F1313" i="1"/>
  <c r="E1314" i="1"/>
  <c r="E1330" i="1"/>
  <c r="E1338" i="1"/>
  <c r="E1339" i="1"/>
  <c r="E1340" i="1"/>
  <c r="F1340" i="1"/>
  <c r="E1342" i="1"/>
  <c r="E1343" i="1"/>
  <c r="E1344" i="1"/>
  <c r="E1346" i="1"/>
  <c r="E1347" i="1"/>
  <c r="E1348" i="1"/>
  <c r="F1348" i="1"/>
  <c r="E1349" i="1"/>
  <c r="E1350" i="1"/>
  <c r="E1351" i="1"/>
  <c r="E1352" i="1"/>
  <c r="E1353" i="1"/>
  <c r="E1354" i="1"/>
  <c r="F1354" i="1"/>
  <c r="E1355" i="1"/>
  <c r="E1367" i="1"/>
  <c r="E1368" i="1"/>
  <c r="E1369" i="1"/>
  <c r="E1370" i="1"/>
  <c r="E1371" i="1"/>
  <c r="F1371" i="1"/>
  <c r="E1372" i="1"/>
  <c r="E1384" i="1"/>
  <c r="E1385" i="1"/>
  <c r="E1386" i="1"/>
  <c r="E1388" i="1"/>
  <c r="E1389" i="1"/>
  <c r="E1390" i="1"/>
  <c r="E1391" i="1"/>
  <c r="E1392" i="1"/>
  <c r="E1394" i="1"/>
  <c r="E1395" i="1"/>
  <c r="E1398" i="1"/>
  <c r="E1399" i="1"/>
  <c r="E1400" i="1"/>
  <c r="E1402" i="1"/>
  <c r="E1403" i="1"/>
  <c r="E1404" i="1"/>
  <c r="F1404" i="1"/>
  <c r="E1406" i="1"/>
  <c r="E1407" i="1"/>
  <c r="E1408" i="1"/>
  <c r="E1409" i="1"/>
  <c r="E1411" i="1"/>
  <c r="E1412" i="1"/>
  <c r="E1413" i="1"/>
  <c r="E1414" i="1"/>
  <c r="E1415" i="1"/>
  <c r="E1417" i="1"/>
  <c r="E1418" i="1"/>
  <c r="F1418" i="1"/>
  <c r="E1419" i="1"/>
  <c r="F1419" i="1"/>
  <c r="E1420" i="1"/>
  <c r="F1420" i="1"/>
  <c r="E1422" i="1"/>
  <c r="E1423" i="1"/>
  <c r="E1424" i="1"/>
  <c r="E1426" i="1"/>
  <c r="E1427" i="1"/>
  <c r="E1428" i="1"/>
  <c r="E1429" i="1"/>
  <c r="E1430" i="1"/>
  <c r="E1432" i="1"/>
  <c r="E1433" i="1"/>
  <c r="E1434" i="1"/>
  <c r="F1434" i="1"/>
  <c r="E1436" i="1"/>
  <c r="E1437" i="1"/>
  <c r="E1438" i="1"/>
  <c r="E1440" i="1"/>
  <c r="E1441" i="1"/>
  <c r="E1442" i="1"/>
  <c r="F1442" i="1"/>
  <c r="E1443" i="1"/>
  <c r="E1451" i="1"/>
  <c r="E1459" i="1"/>
  <c r="E1466" i="1"/>
  <c r="E1467" i="1"/>
  <c r="F1467" i="1"/>
  <c r="E1468" i="1"/>
  <c r="E1470" i="1"/>
  <c r="E1474" i="1"/>
  <c r="E1478" i="1"/>
  <c r="E1479" i="1"/>
  <c r="E1480" i="1"/>
  <c r="E1482" i="1"/>
  <c r="E1486" i="1"/>
  <c r="E1487" i="1"/>
  <c r="E1488" i="1"/>
  <c r="E1490" i="1"/>
  <c r="E1491" i="1"/>
  <c r="E1492" i="1"/>
  <c r="E1494" i="1"/>
  <c r="E1495" i="1"/>
  <c r="E1496" i="1"/>
  <c r="E1498" i="1"/>
  <c r="E1499" i="1"/>
  <c r="E1502" i="1"/>
  <c r="E1503" i="1"/>
  <c r="E1504" i="1"/>
  <c r="E1506" i="1"/>
  <c r="E1507" i="1"/>
  <c r="E1508" i="1"/>
  <c r="E1510" i="1"/>
  <c r="E1521" i="1"/>
  <c r="E1522" i="1"/>
  <c r="E1525" i="1"/>
  <c r="E1526" i="1"/>
  <c r="E1527" i="1"/>
  <c r="E1529" i="1"/>
  <c r="E1530" i="1"/>
  <c r="E1531" i="1"/>
  <c r="F1531" i="1"/>
  <c r="E1533" i="1"/>
  <c r="E1534" i="1"/>
  <c r="E1537" i="1"/>
  <c r="E1538" i="1"/>
  <c r="E1541" i="1"/>
  <c r="E1542" i="1"/>
  <c r="E1543" i="1"/>
  <c r="E1545" i="1"/>
  <c r="E1546" i="1"/>
  <c r="E1552" i="1"/>
  <c r="E1553" i="1"/>
  <c r="E1554" i="1"/>
  <c r="E1557" i="1"/>
  <c r="E1558" i="1"/>
  <c r="E1559" i="1"/>
  <c r="E1560" i="1"/>
  <c r="E1562" i="1"/>
  <c r="F1562" i="1"/>
  <c r="E1563" i="1"/>
  <c r="E1566" i="1"/>
  <c r="E1567" i="1"/>
  <c r="E1568" i="1"/>
  <c r="E1570" i="1"/>
  <c r="F1570" i="1"/>
  <c r="E1571" i="1"/>
  <c r="E1574" i="1"/>
  <c r="E1575" i="1"/>
  <c r="E1578" i="1"/>
  <c r="E1579" i="1"/>
  <c r="E1580" i="1"/>
  <c r="E1582" i="1"/>
  <c r="F1582" i="1"/>
  <c r="E1583" i="1"/>
  <c r="E1584" i="1"/>
  <c r="E1586" i="1"/>
  <c r="E1587" i="1"/>
  <c r="E1590" i="1"/>
  <c r="E1591" i="1"/>
  <c r="E1592" i="1"/>
  <c r="E1594" i="1"/>
  <c r="F1594" i="1"/>
  <c r="E1598" i="1"/>
  <c r="E1599" i="1"/>
  <c r="E1600" i="1"/>
  <c r="E1601" i="1"/>
  <c r="E1603" i="1"/>
  <c r="E1607" i="1"/>
  <c r="E1613" i="1"/>
  <c r="E1614" i="1"/>
  <c r="E1615" i="1"/>
  <c r="E1617" i="1"/>
  <c r="E1618" i="1"/>
  <c r="E1619" i="1"/>
  <c r="E1620" i="1"/>
  <c r="E1622" i="1"/>
  <c r="E1626" i="1"/>
  <c r="E1627" i="1"/>
  <c r="E1629" i="1"/>
  <c r="E1630" i="1"/>
  <c r="E1631" i="1"/>
  <c r="E1633" i="1"/>
  <c r="E1634" i="1"/>
  <c r="E1635" i="1"/>
  <c r="E1644" i="1"/>
  <c r="E1645" i="1"/>
  <c r="E1646" i="1"/>
  <c r="F1646" i="1"/>
  <c r="E1654" i="1"/>
  <c r="E1675" i="1"/>
  <c r="E1676" i="1"/>
  <c r="E1677" i="1"/>
  <c r="E1679" i="1"/>
  <c r="E1680" i="1"/>
  <c r="F1680" i="1"/>
  <c r="E1681" i="1"/>
  <c r="E1682" i="1"/>
  <c r="E1686" i="1"/>
  <c r="E1687" i="1"/>
  <c r="E1688" i="1"/>
  <c r="F1688" i="1"/>
  <c r="E1690" i="1"/>
  <c r="E1691" i="1"/>
  <c r="E1692" i="1"/>
  <c r="E1699" i="1"/>
  <c r="F1699" i="1"/>
  <c r="E1700" i="1"/>
  <c r="E1705" i="1"/>
  <c r="E1706" i="1"/>
  <c r="E1713" i="1"/>
  <c r="E1714" i="1"/>
  <c r="F1714" i="1"/>
  <c r="E1715" i="1"/>
  <c r="E1722" i="1"/>
  <c r="E1734" i="1"/>
  <c r="E1735" i="1"/>
  <c r="F1735" i="1"/>
  <c r="E1736" i="1"/>
  <c r="F1736" i="1"/>
  <c r="E1738" i="1"/>
  <c r="E1739" i="1"/>
  <c r="E1740" i="1"/>
  <c r="E1741" i="1"/>
  <c r="E1744" i="1"/>
  <c r="E1745" i="1"/>
  <c r="F1745" i="1"/>
  <c r="E1746" i="1"/>
  <c r="E1748" i="1"/>
  <c r="E1749" i="1"/>
  <c r="E1750" i="1"/>
  <c r="E1768" i="1"/>
  <c r="F1768" i="1"/>
  <c r="E1769" i="1"/>
  <c r="E1770" i="1"/>
  <c r="F1770" i="1"/>
  <c r="E1772" i="1"/>
  <c r="E1776" i="1"/>
  <c r="E1777" i="1"/>
  <c r="E1778" i="1"/>
  <c r="E1788" i="1"/>
  <c r="E1792" i="1"/>
  <c r="E1814" i="1"/>
  <c r="E1815" i="1"/>
  <c r="F1815" i="1"/>
  <c r="E1816" i="1"/>
  <c r="F1816" i="1"/>
  <c r="E1818" i="1"/>
  <c r="E1819" i="1"/>
  <c r="E1830" i="1"/>
  <c r="F1830" i="1"/>
  <c r="E1831" i="1"/>
  <c r="E1834" i="1"/>
  <c r="E1835" i="1"/>
  <c r="E1836" i="1"/>
  <c r="E1838" i="1"/>
  <c r="E1839" i="1"/>
  <c r="E1840" i="1"/>
  <c r="F1840" i="1"/>
  <c r="E1842" i="1"/>
  <c r="E1846" i="1"/>
  <c r="E1847" i="1"/>
  <c r="E1850" i="1"/>
  <c r="E1851" i="1"/>
  <c r="F1851" i="1"/>
  <c r="E1852" i="1"/>
  <c r="E1853" i="1"/>
  <c r="E1854" i="1"/>
  <c r="F1854" i="1"/>
  <c r="E1855" i="1"/>
  <c r="F1855" i="1"/>
  <c r="E1856" i="1"/>
  <c r="E1861" i="1"/>
  <c r="E1862" i="1"/>
  <c r="E1863" i="1"/>
  <c r="F1863" i="1"/>
  <c r="E1864" i="1"/>
  <c r="F1864" i="1"/>
  <c r="E1870" i="1"/>
  <c r="F1870" i="1"/>
  <c r="E1871" i="1"/>
  <c r="E1874" i="1"/>
  <c r="E1875" i="1"/>
  <c r="E1876" i="1"/>
  <c r="E1877" i="1"/>
  <c r="E1878" i="1"/>
  <c r="F1878" i="1"/>
  <c r="E1879" i="1"/>
  <c r="F1879" i="1"/>
  <c r="E1881" i="1"/>
  <c r="E1886" i="1"/>
  <c r="E1887" i="1"/>
  <c r="E1888" i="1"/>
  <c r="F1888" i="1"/>
  <c r="E1890" i="1"/>
  <c r="E1894" i="1"/>
  <c r="E1902" i="1"/>
  <c r="E1903" i="1"/>
  <c r="F1903" i="1"/>
  <c r="E1904" i="1"/>
  <c r="F1904" i="1"/>
  <c r="E1906" i="1"/>
  <c r="E1907" i="1"/>
  <c r="E1908" i="1"/>
  <c r="E1909" i="1"/>
  <c r="E1910" i="1"/>
  <c r="E1914" i="1"/>
  <c r="E1915" i="1"/>
  <c r="E1916" i="1"/>
  <c r="F1916" i="1"/>
  <c r="E1918" i="1"/>
  <c r="E1919" i="1"/>
  <c r="E1922" i="1"/>
  <c r="E1923" i="1"/>
  <c r="E1926" i="1"/>
  <c r="E1927" i="1"/>
  <c r="E1928" i="1"/>
  <c r="F1928" i="1"/>
  <c r="E1930" i="1"/>
  <c r="E1931" i="1"/>
  <c r="E1934" i="1"/>
  <c r="E1935" i="1"/>
  <c r="E1938" i="1"/>
  <c r="E1939" i="1"/>
  <c r="E1940" i="1"/>
  <c r="E1942" i="1"/>
  <c r="E1946" i="1"/>
  <c r="E1947" i="1"/>
  <c r="E1948" i="1"/>
  <c r="E1950" i="1"/>
  <c r="E1951" i="1"/>
  <c r="E1954" i="1"/>
  <c r="E1955" i="1"/>
  <c r="E1958" i="1"/>
  <c r="E1959" i="1"/>
  <c r="E1960" i="1"/>
  <c r="F1960" i="1"/>
  <c r="E1962" i="1"/>
  <c r="E1966" i="1"/>
  <c r="E1967" i="1"/>
  <c r="E1970" i="1"/>
  <c r="E1971" i="1"/>
  <c r="E1972" i="1"/>
  <c r="F1972" i="1"/>
  <c r="E1974" i="1"/>
  <c r="E1975" i="1"/>
  <c r="F1975" i="1"/>
  <c r="E1976" i="1"/>
  <c r="F1976" i="1"/>
  <c r="E1978" i="1"/>
  <c r="E1979" i="1"/>
  <c r="E1980" i="1"/>
  <c r="E1981" i="1"/>
  <c r="E1982" i="1"/>
  <c r="F1982" i="1"/>
  <c r="E1984" i="1"/>
  <c r="E1988" i="1"/>
  <c r="E1989" i="1"/>
  <c r="E1990" i="1"/>
  <c r="E1992" i="1"/>
  <c r="F1992" i="1"/>
  <c r="E1993" i="1"/>
  <c r="E1996" i="1"/>
  <c r="E1997" i="1"/>
  <c r="E1998" i="1"/>
  <c r="F1998" i="1"/>
  <c r="E2000" i="1"/>
  <c r="E2001" i="1"/>
  <c r="E2002" i="1"/>
  <c r="E2004" i="1"/>
  <c r="E2008" i="1"/>
  <c r="F2008" i="1"/>
  <c r="E2009" i="1"/>
  <c r="E2012" i="1"/>
  <c r="E2013" i="1"/>
  <c r="E2016" i="1"/>
  <c r="E2021" i="1"/>
  <c r="E2022" i="1"/>
  <c r="E2023" i="1"/>
  <c r="F2023" i="1"/>
  <c r="E2025" i="1"/>
  <c r="E2026" i="1"/>
  <c r="E2027" i="1"/>
  <c r="F2027" i="1"/>
  <c r="E2029" i="1"/>
  <c r="E2030" i="1"/>
  <c r="E2031" i="1"/>
  <c r="E2034" i="1"/>
  <c r="E2035" i="1"/>
  <c r="E2036" i="1"/>
  <c r="E2038" i="1"/>
  <c r="E2039" i="1"/>
  <c r="E2042" i="1"/>
  <c r="E2043" i="1"/>
  <c r="E2044" i="1"/>
  <c r="E2045" i="1"/>
  <c r="E2046" i="1"/>
  <c r="E2050" i="1"/>
  <c r="E2057" i="1"/>
  <c r="E2058" i="1"/>
  <c r="E2059" i="1"/>
  <c r="F2059" i="1"/>
  <c r="E2061" i="1"/>
  <c r="E2062" i="1"/>
  <c r="E2063" i="1"/>
  <c r="F2063" i="1"/>
  <c r="E2065" i="1"/>
  <c r="E2066" i="1"/>
  <c r="E2069" i="1"/>
  <c r="E2070" i="1"/>
  <c r="E2071" i="1"/>
  <c r="F2071" i="1"/>
  <c r="E2073" i="1"/>
  <c r="E2074" i="1"/>
  <c r="E2075" i="1"/>
  <c r="F2075" i="1"/>
  <c r="E2077" i="1"/>
  <c r="E2078" i="1"/>
  <c r="E2079" i="1"/>
  <c r="F2079" i="1"/>
  <c r="E2082" i="1"/>
  <c r="E2083" i="1"/>
  <c r="E2084" i="1"/>
  <c r="F2084" i="1"/>
  <c r="E2086" i="1"/>
  <c r="E2090" i="1"/>
  <c r="E2091" i="1"/>
  <c r="E2092" i="1"/>
  <c r="F2092" i="1"/>
  <c r="E2094" i="1"/>
  <c r="E2095" i="1"/>
  <c r="F2095" i="1"/>
  <c r="E2096" i="1"/>
  <c r="F2096" i="1"/>
  <c r="E2098" i="1"/>
  <c r="E2102" i="1"/>
  <c r="E2106" i="1"/>
  <c r="E2107" i="1"/>
  <c r="E2108" i="1"/>
  <c r="F2108" i="1"/>
  <c r="E2110" i="1"/>
  <c r="E2111" i="1"/>
  <c r="F2111" i="1"/>
  <c r="E2112" i="1"/>
  <c r="E2115" i="1"/>
  <c r="E2116" i="1"/>
  <c r="E2117" i="1"/>
  <c r="E2119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9" i="1"/>
  <c r="A60" i="1"/>
  <c r="A61" i="1"/>
  <c r="A62" i="1"/>
  <c r="A63" i="1"/>
  <c r="A64" i="1"/>
  <c r="A65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8" i="1"/>
  <c r="A299" i="1"/>
  <c r="A300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9" i="1"/>
  <c r="A390" i="1"/>
  <c r="A391" i="1"/>
  <c r="A392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6" i="1"/>
  <c r="A1007" i="1"/>
  <c r="A1008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6" i="1"/>
  <c r="A1097" i="1"/>
  <c r="A1098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5" i="1"/>
  <c r="A1256" i="1"/>
  <c r="A1257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80" i="1"/>
  <c r="A1881" i="1"/>
  <c r="A1882" i="1"/>
  <c r="A1883" i="1"/>
  <c r="A1885" i="1"/>
  <c r="A1886" i="1"/>
  <c r="A1887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3" i="1"/>
  <c r="A2004" i="1"/>
  <c r="A2005" i="1"/>
  <c r="A2006" i="1"/>
  <c r="A2007" i="1"/>
  <c r="A2008" i="1"/>
  <c r="A2009" i="1"/>
  <c r="A2010" i="1"/>
  <c r="A2011" i="1"/>
  <c r="A2012" i="1"/>
  <c r="A2013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8" i="1"/>
  <c r="A2119" i="1"/>
  <c r="A2120" i="1"/>
  <c r="F2118" i="1"/>
  <c r="F2117" i="1"/>
  <c r="F2116" i="1"/>
  <c r="F2115" i="1"/>
  <c r="F2114" i="1"/>
  <c r="F2110" i="1"/>
  <c r="F2109" i="1"/>
  <c r="F2106" i="1"/>
  <c r="F2105" i="1"/>
  <c r="F2101" i="1"/>
  <c r="F2097" i="1"/>
  <c r="F2094" i="1"/>
  <c r="F2093" i="1"/>
  <c r="F2090" i="1"/>
  <c r="F2089" i="1"/>
  <c r="F2085" i="1"/>
  <c r="F2083" i="1"/>
  <c r="F2082" i="1"/>
  <c r="F2081" i="1"/>
  <c r="F2078" i="1"/>
  <c r="F2076" i="1"/>
  <c r="F2074" i="1"/>
  <c r="F2073" i="1"/>
  <c r="F2072" i="1"/>
  <c r="F2070" i="1"/>
  <c r="F2069" i="1"/>
  <c r="F2068" i="1"/>
  <c r="F2064" i="1"/>
  <c r="F2062" i="1"/>
  <c r="F2061" i="1"/>
  <c r="F2060" i="1"/>
  <c r="F2058" i="1"/>
  <c r="F2057" i="1"/>
  <c r="F2056" i="1"/>
  <c r="F2049" i="1"/>
  <c r="F2045" i="1"/>
  <c r="F2044" i="1"/>
  <c r="F2043" i="1"/>
  <c r="F2042" i="1"/>
  <c r="F2041" i="1"/>
  <c r="F2038" i="1"/>
  <c r="F2037" i="1"/>
  <c r="F2036" i="1"/>
  <c r="F2035" i="1"/>
  <c r="F2034" i="1"/>
  <c r="F2033" i="1"/>
  <c r="F2030" i="1"/>
  <c r="F2029" i="1"/>
  <c r="F2028" i="1"/>
  <c r="F2026" i="1"/>
  <c r="F2025" i="1"/>
  <c r="F2024" i="1"/>
  <c r="F2022" i="1"/>
  <c r="F2021" i="1"/>
  <c r="F2020" i="1"/>
  <c r="F2015" i="1"/>
  <c r="F2012" i="1"/>
  <c r="F2011" i="1"/>
  <c r="F2007" i="1"/>
  <c r="F2003" i="1"/>
  <c r="F2002" i="1"/>
  <c r="F2001" i="1"/>
  <c r="F2000" i="1"/>
  <c r="F1999" i="1"/>
  <c r="F1997" i="1"/>
  <c r="F1996" i="1"/>
  <c r="F1995" i="1"/>
  <c r="F1991" i="1"/>
  <c r="F1990" i="1"/>
  <c r="F1989" i="1"/>
  <c r="F1988" i="1"/>
  <c r="F1987" i="1"/>
  <c r="F1983" i="1"/>
  <c r="F1981" i="1"/>
  <c r="F1980" i="1"/>
  <c r="F1979" i="1"/>
  <c r="F1978" i="1"/>
  <c r="F1977" i="1"/>
  <c r="F1974" i="1"/>
  <c r="F1973" i="1"/>
  <c r="F1971" i="1"/>
  <c r="F1970" i="1"/>
  <c r="F1969" i="1"/>
  <c r="F1966" i="1"/>
  <c r="F1965" i="1"/>
  <c r="F1961" i="1"/>
  <c r="F1959" i="1"/>
  <c r="F1958" i="1"/>
  <c r="F1957" i="1"/>
  <c r="F1954" i="1"/>
  <c r="F1953" i="1"/>
  <c r="F1950" i="1"/>
  <c r="F1949" i="1"/>
  <c r="F1948" i="1"/>
  <c r="F1947" i="1"/>
  <c r="F1946" i="1"/>
  <c r="F1945" i="1"/>
  <c r="F1941" i="1"/>
  <c r="F1940" i="1"/>
  <c r="F1939" i="1"/>
  <c r="F1938" i="1"/>
  <c r="F1937" i="1"/>
  <c r="F1934" i="1"/>
  <c r="F1933" i="1"/>
  <c r="F1930" i="1"/>
  <c r="F1929" i="1"/>
  <c r="F1927" i="1"/>
  <c r="F1926" i="1"/>
  <c r="F1925" i="1"/>
  <c r="F1922" i="1"/>
  <c r="F1921" i="1"/>
  <c r="F1918" i="1"/>
  <c r="F1917" i="1"/>
  <c r="F1915" i="1"/>
  <c r="F1914" i="1"/>
  <c r="F1913" i="1"/>
  <c r="F1908" i="1"/>
  <c r="F1907" i="1"/>
  <c r="F1906" i="1"/>
  <c r="F1905" i="1"/>
  <c r="F1902" i="1"/>
  <c r="F1901" i="1"/>
  <c r="F1893" i="1"/>
  <c r="F1889" i="1"/>
  <c r="F1887" i="1"/>
  <c r="F1886" i="1"/>
  <c r="F1885" i="1"/>
  <c r="F1880" i="1"/>
  <c r="F1877" i="1"/>
  <c r="F1876" i="1"/>
  <c r="F1875" i="1"/>
  <c r="F1874" i="1"/>
  <c r="F1873" i="1"/>
  <c r="F1869" i="1"/>
  <c r="F1861" i="1"/>
  <c r="F1860" i="1"/>
  <c r="F1850" i="1"/>
  <c r="F1849" i="1"/>
  <c r="F1846" i="1"/>
  <c r="F1845" i="1"/>
  <c r="F1841" i="1"/>
  <c r="F1839" i="1"/>
  <c r="F1838" i="1"/>
  <c r="F1837" i="1"/>
  <c r="F1836" i="1"/>
  <c r="F1835" i="1"/>
  <c r="F1834" i="1"/>
  <c r="F1833" i="1"/>
  <c r="F1829" i="1"/>
  <c r="F1817" i="1"/>
  <c r="F1814" i="1"/>
  <c r="F1813" i="1"/>
  <c r="F1791" i="1"/>
  <c r="F1787" i="1"/>
  <c r="F1777" i="1"/>
  <c r="F1776" i="1"/>
  <c r="F1775" i="1"/>
  <c r="F1771" i="1"/>
  <c r="F1767" i="1"/>
  <c r="F1749" i="1"/>
  <c r="F1748" i="1"/>
  <c r="F1747" i="1"/>
  <c r="F1746" i="1"/>
  <c r="F1744" i="1"/>
  <c r="F1743" i="1"/>
  <c r="F1739" i="1"/>
  <c r="F1738" i="1"/>
  <c r="F1737" i="1"/>
  <c r="F1734" i="1"/>
  <c r="F1733" i="1"/>
  <c r="F1721" i="1"/>
  <c r="F1713" i="1"/>
  <c r="F1712" i="1"/>
  <c r="F1705" i="1"/>
  <c r="F1704" i="1"/>
  <c r="F1698" i="1"/>
  <c r="F1691" i="1"/>
  <c r="F1690" i="1"/>
  <c r="F1689" i="1"/>
  <c r="F1686" i="1"/>
  <c r="F1685" i="1"/>
  <c r="F1681" i="1"/>
  <c r="F1679" i="1"/>
  <c r="F1678" i="1"/>
  <c r="F1677" i="1"/>
  <c r="F1676" i="1"/>
  <c r="F1675" i="1"/>
  <c r="F1674" i="1"/>
  <c r="F1653" i="1"/>
  <c r="F1645" i="1"/>
  <c r="F1644" i="1"/>
  <c r="F1643" i="1"/>
  <c r="F1634" i="1"/>
  <c r="F1633" i="1"/>
  <c r="F1632" i="1"/>
  <c r="F1631" i="1"/>
  <c r="F1630" i="1"/>
  <c r="F1629" i="1"/>
  <c r="F1628" i="1"/>
  <c r="F1627" i="1"/>
  <c r="F1626" i="1"/>
  <c r="F1625" i="1"/>
  <c r="F1621" i="1"/>
  <c r="F1620" i="1"/>
  <c r="F1619" i="1"/>
  <c r="F1618" i="1"/>
  <c r="F1617" i="1"/>
  <c r="F1616" i="1"/>
  <c r="F1615" i="1"/>
  <c r="F1614" i="1"/>
  <c r="F1613" i="1"/>
  <c r="F1612" i="1"/>
  <c r="F1606" i="1"/>
  <c r="F1602" i="1"/>
  <c r="F1601" i="1"/>
  <c r="F1600" i="1"/>
  <c r="F1599" i="1"/>
  <c r="F1598" i="1"/>
  <c r="F1597" i="1"/>
  <c r="F1593" i="1"/>
  <c r="F1592" i="1"/>
  <c r="F1591" i="1"/>
  <c r="F1590" i="1"/>
  <c r="F1589" i="1"/>
  <c r="F1586" i="1"/>
  <c r="F1585" i="1"/>
  <c r="F1584" i="1"/>
  <c r="F1583" i="1"/>
  <c r="F1581" i="1"/>
  <c r="F1580" i="1"/>
  <c r="F1579" i="1"/>
  <c r="F1578" i="1"/>
  <c r="F1577" i="1"/>
  <c r="F1574" i="1"/>
  <c r="F1573" i="1"/>
  <c r="F1569" i="1"/>
  <c r="F1568" i="1"/>
  <c r="F1567" i="1"/>
  <c r="F1566" i="1"/>
  <c r="F1565" i="1"/>
  <c r="F1561" i="1"/>
  <c r="F1560" i="1"/>
  <c r="F1559" i="1"/>
  <c r="F1558" i="1"/>
  <c r="F1557" i="1"/>
  <c r="F1556" i="1"/>
  <c r="F1551" i="1"/>
  <c r="F1545" i="1"/>
  <c r="F1544" i="1"/>
  <c r="F1543" i="1"/>
  <c r="F1542" i="1"/>
  <c r="F1541" i="1"/>
  <c r="F1540" i="1"/>
  <c r="F1537" i="1"/>
  <c r="F1536" i="1"/>
  <c r="F1533" i="1"/>
  <c r="F1532" i="1"/>
  <c r="F1530" i="1"/>
  <c r="F1529" i="1"/>
  <c r="F1528" i="1"/>
  <c r="F1527" i="1"/>
  <c r="F1526" i="1"/>
  <c r="F1525" i="1"/>
  <c r="F1524" i="1"/>
  <c r="F1520" i="1"/>
  <c r="F1509" i="1"/>
  <c r="F1508" i="1"/>
  <c r="F1507" i="1"/>
  <c r="F1506" i="1"/>
  <c r="F1505" i="1"/>
  <c r="F1504" i="1"/>
  <c r="F1503" i="1"/>
  <c r="F1502" i="1"/>
  <c r="F1501" i="1"/>
  <c r="F1498" i="1"/>
  <c r="F1497" i="1"/>
  <c r="F1496" i="1"/>
  <c r="F1494" i="1"/>
  <c r="F1493" i="1"/>
  <c r="F1492" i="1"/>
  <c r="F1491" i="1"/>
  <c r="F1490" i="1"/>
  <c r="F1489" i="1"/>
  <c r="F1488" i="1"/>
  <c r="F1486" i="1"/>
  <c r="F1485" i="1"/>
  <c r="F1481" i="1"/>
  <c r="F1480" i="1"/>
  <c r="F1479" i="1"/>
  <c r="F1478" i="1"/>
  <c r="F1477" i="1"/>
  <c r="F1473" i="1"/>
  <c r="F1469" i="1"/>
  <c r="F1468" i="1"/>
  <c r="F1466" i="1"/>
  <c r="F1465" i="1"/>
  <c r="F1458" i="1"/>
  <c r="F1450" i="1"/>
  <c r="F1441" i="1"/>
  <c r="F1440" i="1"/>
  <c r="F1439" i="1"/>
  <c r="F1438" i="1"/>
  <c r="F1437" i="1"/>
  <c r="F1436" i="1"/>
  <c r="F1435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3" i="1"/>
  <c r="F1402" i="1"/>
  <c r="F1401" i="1"/>
  <c r="F1400" i="1"/>
  <c r="F1399" i="1"/>
  <c r="F1398" i="1"/>
  <c r="F1397" i="1"/>
  <c r="F1394" i="1"/>
  <c r="F1393" i="1"/>
  <c r="F1392" i="1"/>
  <c r="F1391" i="1"/>
  <c r="F1389" i="1"/>
  <c r="F1388" i="1"/>
  <c r="F1387" i="1"/>
  <c r="F1386" i="1"/>
  <c r="F1385" i="1"/>
  <c r="F1384" i="1"/>
  <c r="F1383" i="1"/>
  <c r="F1370" i="1"/>
  <c r="F1369" i="1"/>
  <c r="F1368" i="1"/>
  <c r="F1367" i="1"/>
  <c r="F1366" i="1"/>
  <c r="F1353" i="1"/>
  <c r="F1352" i="1"/>
  <c r="F1349" i="1"/>
  <c r="F1347" i="1"/>
  <c r="F1346" i="1"/>
  <c r="F1345" i="1"/>
  <c r="F1344" i="1"/>
  <c r="F1341" i="1"/>
  <c r="F1339" i="1"/>
  <c r="F1338" i="1"/>
  <c r="F1337" i="1"/>
  <c r="F1329" i="1"/>
  <c r="F1312" i="1"/>
  <c r="F1311" i="1"/>
  <c r="F1310" i="1"/>
  <c r="F1309" i="1"/>
  <c r="F1308" i="1"/>
  <c r="F1307" i="1"/>
  <c r="F1305" i="1"/>
  <c r="F1303" i="1"/>
  <c r="F1302" i="1"/>
  <c r="F1301" i="1"/>
  <c r="F1300" i="1"/>
  <c r="F1299" i="1"/>
  <c r="F1297" i="1"/>
  <c r="F1296" i="1"/>
  <c r="F1295" i="1"/>
  <c r="F1291" i="1"/>
  <c r="F1290" i="1"/>
  <c r="F1289" i="1"/>
  <c r="F1288" i="1"/>
  <c r="F1287" i="1"/>
  <c r="F1286" i="1"/>
  <c r="F1285" i="1"/>
  <c r="F1284" i="1"/>
  <c r="F1282" i="1"/>
  <c r="F1279" i="1"/>
  <c r="F1278" i="1"/>
  <c r="F1277" i="1"/>
  <c r="F1273" i="1"/>
  <c r="F1272" i="1"/>
  <c r="F1271" i="1"/>
  <c r="F1270" i="1"/>
  <c r="F1269" i="1"/>
  <c r="F1268" i="1"/>
  <c r="F1265" i="1"/>
  <c r="F1264" i="1"/>
  <c r="F1263" i="1"/>
  <c r="F1262" i="1"/>
  <c r="F1261" i="1"/>
  <c r="F1260" i="1"/>
  <c r="F1259" i="1"/>
  <c r="F1258" i="1"/>
  <c r="F1257" i="1"/>
  <c r="F1256" i="1"/>
  <c r="F1255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3" i="1"/>
  <c r="F1232" i="1"/>
  <c r="F1231" i="1"/>
  <c r="F1230" i="1"/>
  <c r="F1225" i="1"/>
  <c r="F1224" i="1"/>
  <c r="F1223" i="1"/>
  <c r="F1216" i="1"/>
  <c r="F1214" i="1"/>
  <c r="F1213" i="1"/>
  <c r="F1212" i="1"/>
  <c r="F1209" i="1"/>
  <c r="F1208" i="1"/>
  <c r="F1207" i="1"/>
  <c r="F1204" i="1"/>
  <c r="F1203" i="1"/>
  <c r="F1202" i="1"/>
  <c r="F1201" i="1"/>
  <c r="F1200" i="1"/>
  <c r="F1199" i="1"/>
  <c r="F1198" i="1"/>
  <c r="F1197" i="1"/>
  <c r="F1196" i="1"/>
  <c r="F1195" i="1"/>
  <c r="F1192" i="1"/>
  <c r="F1191" i="1"/>
  <c r="F1190" i="1"/>
  <c r="F1189" i="1"/>
  <c r="F1188" i="1"/>
  <c r="F1187" i="1"/>
  <c r="F1179" i="1"/>
  <c r="F1178" i="1"/>
  <c r="F1177" i="1"/>
  <c r="F1175" i="1"/>
  <c r="F1174" i="1"/>
  <c r="F1173" i="1"/>
  <c r="F1170" i="1"/>
  <c r="F1169" i="1"/>
  <c r="F1168" i="1"/>
  <c r="F1167" i="1"/>
  <c r="F1166" i="1"/>
  <c r="F1165" i="1"/>
  <c r="F1164" i="1"/>
  <c r="F1163" i="1"/>
  <c r="F1162" i="1"/>
  <c r="F1161" i="1"/>
  <c r="F1160" i="1"/>
  <c r="F1158" i="1"/>
  <c r="F1157" i="1"/>
  <c r="F1154" i="1"/>
  <c r="F1153" i="1"/>
  <c r="F1152" i="1"/>
  <c r="F1151" i="1"/>
  <c r="F1150" i="1"/>
  <c r="F1149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27" i="1"/>
  <c r="F1126" i="1"/>
  <c r="F1125" i="1"/>
  <c r="F1124" i="1"/>
  <c r="F1123" i="1"/>
  <c r="F1122" i="1"/>
  <c r="F1121" i="1"/>
  <c r="F1120" i="1"/>
  <c r="F1119" i="1"/>
  <c r="F1117" i="1"/>
  <c r="F1116" i="1"/>
  <c r="F1115" i="1"/>
  <c r="F1112" i="1"/>
  <c r="F1109" i="1"/>
  <c r="F1108" i="1"/>
  <c r="F1107" i="1"/>
  <c r="F1106" i="1"/>
  <c r="F1105" i="1"/>
  <c r="F1104" i="1"/>
  <c r="F1101" i="1"/>
  <c r="F1100" i="1"/>
  <c r="F1099" i="1"/>
  <c r="F1098" i="1"/>
  <c r="F1097" i="1"/>
  <c r="F1096" i="1"/>
  <c r="F1094" i="1"/>
  <c r="F1093" i="1"/>
  <c r="F1092" i="1"/>
  <c r="F1089" i="1"/>
  <c r="F1088" i="1"/>
  <c r="F1087" i="1"/>
  <c r="F1086" i="1"/>
  <c r="F1085" i="1"/>
  <c r="F1084" i="1"/>
  <c r="F1081" i="1"/>
  <c r="F1080" i="1"/>
  <c r="F1079" i="1"/>
  <c r="F1078" i="1"/>
  <c r="F1077" i="1"/>
  <c r="F1076" i="1"/>
  <c r="F1074" i="1"/>
  <c r="F1073" i="1"/>
  <c r="F1072" i="1"/>
  <c r="F1071" i="1"/>
  <c r="F1070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1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3" i="1"/>
  <c r="F1012" i="1"/>
  <c r="F1010" i="1"/>
  <c r="F1009" i="1"/>
  <c r="F1008" i="1"/>
  <c r="F1007" i="1"/>
  <c r="F1006" i="1"/>
  <c r="F1001" i="1"/>
  <c r="F1000" i="1"/>
  <c r="F999" i="1"/>
  <c r="F998" i="1"/>
  <c r="F997" i="1"/>
  <c r="F996" i="1"/>
  <c r="F995" i="1"/>
  <c r="F994" i="1"/>
  <c r="F993" i="1"/>
  <c r="F992" i="1"/>
  <c r="F991" i="1"/>
  <c r="F985" i="1"/>
  <c r="F984" i="1"/>
  <c r="F983" i="1"/>
  <c r="F981" i="1"/>
  <c r="F980" i="1"/>
  <c r="F979" i="1"/>
  <c r="F978" i="1"/>
  <c r="F977" i="1"/>
  <c r="F976" i="1"/>
  <c r="F975" i="1"/>
  <c r="F974" i="1"/>
  <c r="F973" i="1"/>
  <c r="F972" i="1"/>
  <c r="F970" i="1"/>
  <c r="F969" i="1"/>
  <c r="F968" i="1"/>
  <c r="F967" i="1"/>
  <c r="F966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5" i="1"/>
  <c r="F944" i="1"/>
  <c r="F943" i="1"/>
  <c r="F942" i="1"/>
  <c r="F941" i="1"/>
  <c r="F940" i="1"/>
  <c r="F936" i="1"/>
  <c r="F935" i="1"/>
  <c r="F934" i="1"/>
  <c r="F933" i="1"/>
  <c r="F932" i="1"/>
  <c r="F931" i="1"/>
  <c r="F930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4" i="1"/>
  <c r="F823" i="1"/>
  <c r="F822" i="1"/>
  <c r="F821" i="1"/>
  <c r="F820" i="1"/>
  <c r="F819" i="1"/>
  <c r="F818" i="1"/>
  <c r="F817" i="1"/>
  <c r="F816" i="1"/>
  <c r="F815" i="1"/>
  <c r="F810" i="1"/>
  <c r="F809" i="1"/>
  <c r="F808" i="1"/>
  <c r="F807" i="1"/>
  <c r="F806" i="1"/>
  <c r="F805" i="1"/>
  <c r="F804" i="1"/>
  <c r="F802" i="1"/>
  <c r="F801" i="1"/>
  <c r="F800" i="1"/>
  <c r="F799" i="1"/>
  <c r="F798" i="1"/>
  <c r="F797" i="1"/>
  <c r="F796" i="1"/>
  <c r="F794" i="1"/>
  <c r="F793" i="1"/>
  <c r="F792" i="1"/>
  <c r="F791" i="1"/>
  <c r="F790" i="1"/>
  <c r="F789" i="1"/>
  <c r="F788" i="1"/>
  <c r="F787" i="1"/>
  <c r="F786" i="1"/>
  <c r="F785" i="1"/>
  <c r="F783" i="1"/>
  <c r="F782" i="1"/>
  <c r="F781" i="1"/>
  <c r="F780" i="1"/>
  <c r="F779" i="1"/>
  <c r="F778" i="1"/>
  <c r="F777" i="1"/>
  <c r="F776" i="1"/>
  <c r="F775" i="1"/>
  <c r="F774" i="1"/>
  <c r="F773" i="1"/>
  <c r="F770" i="1"/>
  <c r="F769" i="1"/>
  <c r="F768" i="1"/>
  <c r="F767" i="1"/>
  <c r="F766" i="1"/>
  <c r="F765" i="1"/>
  <c r="F764" i="1"/>
  <c r="F763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5" i="1"/>
  <c r="F704" i="1"/>
  <c r="F702" i="1"/>
  <c r="F701" i="1"/>
  <c r="F700" i="1"/>
  <c r="F699" i="1"/>
  <c r="F698" i="1"/>
  <c r="F697" i="1"/>
  <c r="F696" i="1"/>
  <c r="F695" i="1"/>
  <c r="F694" i="1"/>
  <c r="F693" i="1"/>
  <c r="F692" i="1"/>
  <c r="F690" i="1"/>
  <c r="F689" i="1"/>
  <c r="F688" i="1"/>
  <c r="F687" i="1"/>
  <c r="F685" i="1"/>
  <c r="F684" i="1"/>
  <c r="F683" i="1"/>
  <c r="F682" i="1"/>
  <c r="F681" i="1"/>
  <c r="F680" i="1"/>
  <c r="F679" i="1"/>
  <c r="F678" i="1"/>
  <c r="F677" i="1"/>
  <c r="F676" i="1"/>
  <c r="F675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8" i="1"/>
  <c r="F597" i="1"/>
  <c r="F596" i="1"/>
  <c r="F594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0" i="1"/>
  <c r="F539" i="1"/>
  <c r="F538" i="1"/>
  <c r="F537" i="1"/>
  <c r="F536" i="1"/>
  <c r="F535" i="1"/>
  <c r="F532" i="1"/>
  <c r="F531" i="1"/>
  <c r="F530" i="1"/>
  <c r="F529" i="1"/>
  <c r="F528" i="1"/>
  <c r="F523" i="1"/>
  <c r="F522" i="1"/>
  <c r="F520" i="1"/>
  <c r="F519" i="1"/>
  <c r="F517" i="1"/>
  <c r="F516" i="1"/>
  <c r="F515" i="1"/>
  <c r="F514" i="1"/>
  <c r="F513" i="1"/>
  <c r="F512" i="1"/>
  <c r="F511" i="1"/>
  <c r="F508" i="1"/>
  <c r="F507" i="1"/>
  <c r="F506" i="1"/>
  <c r="F505" i="1"/>
  <c r="F504" i="1"/>
  <c r="F503" i="1"/>
  <c r="F502" i="1"/>
  <c r="F500" i="1"/>
  <c r="F499" i="1"/>
  <c r="F498" i="1"/>
  <c r="F497" i="1"/>
  <c r="F496" i="1"/>
  <c r="F495" i="1"/>
  <c r="F494" i="1"/>
  <c r="F491" i="1"/>
  <c r="F490" i="1"/>
  <c r="F489" i="1"/>
  <c r="F488" i="1"/>
  <c r="F487" i="1"/>
  <c r="F486" i="1"/>
  <c r="F485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1" i="1"/>
  <c r="F430" i="1"/>
  <c r="F429" i="1"/>
  <c r="F428" i="1"/>
  <c r="F427" i="1"/>
  <c r="F426" i="1"/>
  <c r="F425" i="1"/>
  <c r="F423" i="1"/>
  <c r="F420" i="1"/>
  <c r="F419" i="1"/>
  <c r="F418" i="1"/>
  <c r="F417" i="1"/>
  <c r="F416" i="1"/>
  <c r="F413" i="1"/>
  <c r="F412" i="1"/>
  <c r="F411" i="1"/>
  <c r="F410" i="1"/>
  <c r="F409" i="1"/>
  <c r="F408" i="1"/>
  <c r="F407" i="1"/>
  <c r="F406" i="1"/>
  <c r="F404" i="1"/>
  <c r="F403" i="1"/>
  <c r="F402" i="1"/>
  <c r="F401" i="1"/>
  <c r="F400" i="1"/>
  <c r="F399" i="1"/>
  <c r="F398" i="1"/>
  <c r="F397" i="1"/>
  <c r="F396" i="1"/>
  <c r="F395" i="1"/>
  <c r="F394" i="1"/>
  <c r="F391" i="1"/>
  <c r="F390" i="1"/>
  <c r="F389" i="1"/>
  <c r="F388" i="1"/>
  <c r="F387" i="1"/>
  <c r="F386" i="1"/>
  <c r="F385" i="1"/>
  <c r="F384" i="1"/>
  <c r="F383" i="1"/>
  <c r="F381" i="1"/>
  <c r="F380" i="1"/>
  <c r="F379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7" i="1"/>
  <c r="F306" i="1"/>
  <c r="F305" i="1"/>
  <c r="F304" i="1"/>
  <c r="F303" i="1"/>
  <c r="F302" i="1"/>
  <c r="F301" i="1"/>
  <c r="F300" i="1"/>
  <c r="F299" i="1"/>
  <c r="F298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7" i="1"/>
  <c r="F146" i="1"/>
  <c r="F144" i="1"/>
  <c r="F143" i="1"/>
  <c r="F140" i="1"/>
  <c r="F139" i="1"/>
  <c r="F138" i="1"/>
  <c r="F137" i="1"/>
  <c r="F136" i="1"/>
  <c r="F135" i="1"/>
  <c r="F134" i="1"/>
  <c r="F132" i="1"/>
  <c r="F131" i="1"/>
  <c r="F128" i="1"/>
  <c r="F127" i="1"/>
  <c r="F125" i="1"/>
  <c r="F124" i="1"/>
  <c r="F123" i="1"/>
  <c r="F122" i="1"/>
  <c r="F120" i="1"/>
  <c r="F119" i="1"/>
  <c r="F118" i="1"/>
  <c r="F117" i="1"/>
  <c r="F116" i="1"/>
  <c r="F115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7" i="1"/>
  <c r="F76" i="1"/>
  <c r="F75" i="1"/>
  <c r="F74" i="1"/>
  <c r="F73" i="1"/>
  <c r="F72" i="1"/>
  <c r="F71" i="1"/>
  <c r="F70" i="1"/>
  <c r="F69" i="1"/>
  <c r="F68" i="1"/>
  <c r="F67" i="1"/>
  <c r="F66" i="1"/>
  <c r="F63" i="1"/>
  <c r="F61" i="1"/>
  <c r="F60" i="1"/>
  <c r="F59" i="1"/>
  <c r="F58" i="1"/>
  <c r="F57" i="1"/>
  <c r="F56" i="1"/>
  <c r="F55" i="1"/>
  <c r="F52" i="1"/>
  <c r="F51" i="1"/>
  <c r="F50" i="1"/>
  <c r="F49" i="1"/>
  <c r="F48" i="1"/>
  <c r="F47" i="1"/>
  <c r="F45" i="1"/>
  <c r="F44" i="1"/>
  <c r="F43" i="1"/>
  <c r="F42" i="1"/>
  <c r="F40" i="1"/>
  <c r="F39" i="1"/>
  <c r="F36" i="1"/>
  <c r="F35" i="1"/>
  <c r="F34" i="1"/>
  <c r="F33" i="1"/>
  <c r="F32" i="1"/>
  <c r="F31" i="1"/>
  <c r="F30" i="1"/>
  <c r="F29" i="1"/>
  <c r="F28" i="1"/>
  <c r="F27" i="1"/>
  <c r="F26" i="1"/>
  <c r="F24" i="1"/>
  <c r="F23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7" i="1"/>
  <c r="F4" i="1"/>
  <c r="F3" i="1"/>
  <c r="F2" i="1"/>
  <c r="E2047" i="1"/>
  <c r="F2046" i="1"/>
  <c r="F1722" i="1"/>
  <c r="E1723" i="1"/>
  <c r="E845" i="1"/>
  <c r="F844" i="1"/>
  <c r="E452" i="1"/>
  <c r="F451" i="1"/>
  <c r="E208" i="1"/>
  <c r="F207" i="1"/>
  <c r="E167" i="1"/>
  <c r="F166" i="1"/>
  <c r="E149" i="1"/>
  <c r="F149" i="1"/>
  <c r="F148" i="1"/>
  <c r="E1857" i="1"/>
  <c r="F1856" i="1"/>
  <c r="E1373" i="1"/>
  <c r="F1372" i="1"/>
  <c r="E867" i="1"/>
  <c r="F867" i="1"/>
  <c r="F866" i="1"/>
  <c r="E1129" i="1"/>
  <c r="F1128" i="1"/>
  <c r="F1890" i="1"/>
  <c r="E1891" i="1"/>
  <c r="E1576" i="1"/>
  <c r="F1576" i="1"/>
  <c r="F1575" i="1"/>
  <c r="E1181" i="1"/>
  <c r="F1180" i="1"/>
  <c r="E1773" i="1"/>
  <c r="F1772" i="1"/>
  <c r="E1293" i="1"/>
  <c r="F1292" i="1"/>
  <c r="F1082" i="1"/>
  <c r="E1083" i="1"/>
  <c r="F1083" i="1"/>
  <c r="E1535" i="1"/>
  <c r="F1535" i="1"/>
  <c r="F1534" i="1"/>
  <c r="E1751" i="1"/>
  <c r="F1750" i="1"/>
  <c r="E2067" i="1"/>
  <c r="F2067" i="1"/>
  <c r="F2066" i="1"/>
  <c r="E1683" i="1"/>
  <c r="F1682" i="1"/>
  <c r="E1356" i="1"/>
  <c r="F1355" i="1"/>
  <c r="F2086" i="1"/>
  <c r="E2087" i="1"/>
  <c r="E1924" i="1"/>
  <c r="F1924" i="1"/>
  <c r="F1923" i="1"/>
  <c r="E1701" i="1"/>
  <c r="F1700" i="1"/>
  <c r="E1843" i="1"/>
  <c r="F1842" i="1"/>
  <c r="E1608" i="1"/>
  <c r="F1607" i="1"/>
  <c r="E526" i="1"/>
  <c r="F525" i="1"/>
  <c r="E1956" i="1"/>
  <c r="F1956" i="1"/>
  <c r="F1955" i="1"/>
  <c r="F1831" i="1"/>
  <c r="E1832" i="1"/>
  <c r="F1832" i="1"/>
  <c r="F1482" i="1"/>
  <c r="E1483" i="1"/>
  <c r="E826" i="1"/>
  <c r="F825" i="1"/>
  <c r="E707" i="1"/>
  <c r="F706" i="1"/>
  <c r="F1280" i="1"/>
  <c r="F2065" i="1"/>
  <c r="E2099" i="1"/>
  <c r="F2098" i="1"/>
  <c r="E2017" i="1"/>
  <c r="F2016" i="1"/>
  <c r="E1968" i="1"/>
  <c r="F1968" i="1"/>
  <c r="F1967" i="1"/>
  <c r="E1716" i="1"/>
  <c r="F1715" i="1"/>
  <c r="E1604" i="1"/>
  <c r="F1603" i="1"/>
  <c r="E1588" i="1"/>
  <c r="F1588" i="1"/>
  <c r="F1587" i="1"/>
  <c r="F276" i="1"/>
  <c r="F492" i="1"/>
  <c r="F524" i="1"/>
  <c r="F1014" i="1"/>
  <c r="F1205" i="1"/>
  <c r="F1552" i="1"/>
  <c r="F1862" i="1"/>
  <c r="E2014" i="1"/>
  <c r="F2014" i="1"/>
  <c r="F2013" i="1"/>
  <c r="E1936" i="1"/>
  <c r="F1936" i="1"/>
  <c r="F1935" i="1"/>
  <c r="E1872" i="1"/>
  <c r="F1872" i="1"/>
  <c r="F1871" i="1"/>
  <c r="E1789" i="1"/>
  <c r="F1788" i="1"/>
  <c r="E1636" i="1"/>
  <c r="F1635" i="1"/>
  <c r="E1572" i="1"/>
  <c r="F1572" i="1"/>
  <c r="F1571" i="1"/>
  <c r="E1460" i="1"/>
  <c r="F1459" i="1"/>
  <c r="F37" i="1"/>
  <c r="F53" i="1"/>
  <c r="F141" i="1"/>
  <c r="F189" i="1"/>
  <c r="F277" i="1"/>
  <c r="F421" i="1"/>
  <c r="F533" i="1"/>
  <c r="F541" i="1"/>
  <c r="F1039" i="1"/>
  <c r="F1110" i="1"/>
  <c r="F1553" i="1"/>
  <c r="F1740" i="1"/>
  <c r="F1769" i="1"/>
  <c r="F1852" i="1"/>
  <c r="F2091" i="1"/>
  <c r="F2107" i="1"/>
  <c r="E1963" i="1"/>
  <c r="F1962" i="1"/>
  <c r="E1693" i="1"/>
  <c r="F1692" i="1"/>
  <c r="E1547" i="1"/>
  <c r="F1546" i="1"/>
  <c r="E1267" i="1"/>
  <c r="F1267" i="1"/>
  <c r="F1266" i="1"/>
  <c r="E1227" i="1"/>
  <c r="F1226" i="1"/>
  <c r="E1156" i="1"/>
  <c r="F1156" i="1"/>
  <c r="F1155" i="1"/>
  <c r="E2113" i="1"/>
  <c r="F2113" i="1"/>
  <c r="F2112" i="1"/>
  <c r="E1985" i="1"/>
  <c r="F1984" i="1"/>
  <c r="E1623" i="1"/>
  <c r="F1622" i="1"/>
  <c r="E1555" i="1"/>
  <c r="F1555" i="1"/>
  <c r="F1554" i="1"/>
  <c r="E1331" i="1"/>
  <c r="F1330" i="1"/>
  <c r="E1003" i="1"/>
  <c r="F1002" i="1"/>
  <c r="E2032" i="1"/>
  <c r="F2032" i="1"/>
  <c r="F2031" i="1"/>
  <c r="F1951" i="1"/>
  <c r="E1952" i="1"/>
  <c r="F1952" i="1"/>
  <c r="F1919" i="1"/>
  <c r="E1920" i="1"/>
  <c r="F1920" i="1"/>
  <c r="E1655" i="1"/>
  <c r="F1654" i="1"/>
  <c r="E1511" i="1"/>
  <c r="F1510" i="1"/>
  <c r="E1043" i="1"/>
  <c r="F1042" i="1"/>
  <c r="F5" i="1"/>
  <c r="F6" i="1"/>
  <c r="F22" i="1"/>
  <c r="F78" i="1"/>
  <c r="F278" i="1"/>
  <c r="F382" i="1"/>
  <c r="F422" i="1"/>
  <c r="F470" i="1"/>
  <c r="F518" i="1"/>
  <c r="F686" i="1"/>
  <c r="F744" i="1"/>
  <c r="F1040" i="1"/>
  <c r="F1111" i="1"/>
  <c r="F1217" i="1"/>
  <c r="F1521" i="1"/>
  <c r="F1687" i="1"/>
  <c r="F1853" i="1"/>
  <c r="E2080" i="1"/>
  <c r="F2080" i="1"/>
  <c r="E2010" i="1"/>
  <c r="F2010" i="1"/>
  <c r="F2009" i="1"/>
  <c r="E1932" i="1"/>
  <c r="F1932" i="1"/>
  <c r="F1931" i="1"/>
  <c r="E1865" i="1"/>
  <c r="E1647" i="1"/>
  <c r="E1595" i="1"/>
  <c r="E1475" i="1"/>
  <c r="F1474" i="1"/>
  <c r="E1452" i="1"/>
  <c r="F1451" i="1"/>
  <c r="E1172" i="1"/>
  <c r="F1172" i="1"/>
  <c r="F1171" i="1"/>
  <c r="E1091" i="1"/>
  <c r="F1091" i="1"/>
  <c r="F1090" i="1"/>
  <c r="E619" i="1"/>
  <c r="E1994" i="1"/>
  <c r="F1994" i="1"/>
  <c r="F1993" i="1"/>
  <c r="E1882" i="1"/>
  <c r="F1881" i="1"/>
  <c r="E1820" i="1"/>
  <c r="F1819" i="1"/>
  <c r="E1219" i="1"/>
  <c r="F1218" i="1"/>
  <c r="F432" i="1"/>
  <c r="F1350" i="1"/>
  <c r="F2039" i="1"/>
  <c r="E2040" i="1"/>
  <c r="F2040" i="1"/>
  <c r="E1911" i="1"/>
  <c r="F1910" i="1"/>
  <c r="E1564" i="1"/>
  <c r="F1564" i="1"/>
  <c r="F1563" i="1"/>
  <c r="E1471" i="1"/>
  <c r="F1470" i="1"/>
  <c r="E1315" i="1"/>
  <c r="F1314" i="1"/>
  <c r="E987" i="1"/>
  <c r="F986" i="1"/>
  <c r="F64" i="1"/>
  <c r="F392" i="1"/>
  <c r="F617" i="1"/>
  <c r="F1342" i="1"/>
  <c r="F1818" i="1"/>
  <c r="E2120" i="1"/>
  <c r="F2120" i="1"/>
  <c r="F2119" i="1"/>
  <c r="E2051" i="1"/>
  <c r="F2050" i="1"/>
  <c r="F2004" i="1"/>
  <c r="E2005" i="1"/>
  <c r="E1943" i="1"/>
  <c r="F1942" i="1"/>
  <c r="E1895" i="1"/>
  <c r="F1894" i="1"/>
  <c r="E1779" i="1"/>
  <c r="F1778" i="1"/>
  <c r="E1742" i="1"/>
  <c r="F1742" i="1"/>
  <c r="F1741" i="1"/>
  <c r="E1707" i="1"/>
  <c r="F1706" i="1"/>
  <c r="E1523" i="1"/>
  <c r="F1523" i="1"/>
  <c r="F1522" i="1"/>
  <c r="E1444" i="1"/>
  <c r="F1443" i="1"/>
  <c r="E1236" i="1"/>
  <c r="F1236" i="1"/>
  <c r="F1235" i="1"/>
  <c r="E947" i="1"/>
  <c r="F947" i="1"/>
  <c r="F946" i="1"/>
  <c r="E812" i="1"/>
  <c r="F811" i="1"/>
  <c r="F25" i="1"/>
  <c r="F41" i="1"/>
  <c r="F65" i="1"/>
  <c r="F145" i="1"/>
  <c r="F593" i="1"/>
  <c r="F913" i="1"/>
  <c r="F937" i="1"/>
  <c r="F965" i="1"/>
  <c r="F982" i="1"/>
  <c r="F1069" i="1"/>
  <c r="F1159" i="1"/>
  <c r="F1176" i="1"/>
  <c r="F1193" i="1"/>
  <c r="F1304" i="1"/>
  <c r="F1343" i="1"/>
  <c r="F1351" i="1"/>
  <c r="F1390" i="1"/>
  <c r="F1433" i="1"/>
  <c r="F1487" i="1"/>
  <c r="F1495" i="1"/>
  <c r="F1909" i="1"/>
  <c r="E2103" i="1"/>
  <c r="F2102" i="1"/>
  <c r="E1539" i="1"/>
  <c r="F1539" i="1"/>
  <c r="F1538" i="1"/>
  <c r="E1500" i="1"/>
  <c r="F1500" i="1"/>
  <c r="F1499" i="1"/>
  <c r="E1396" i="1"/>
  <c r="F1396" i="1"/>
  <c r="F1395" i="1"/>
  <c r="E1275" i="1"/>
  <c r="F1274" i="1"/>
  <c r="E1148" i="1"/>
  <c r="F1148" i="1"/>
  <c r="F1147" i="1"/>
  <c r="E772" i="1"/>
  <c r="F772" i="1"/>
  <c r="F771" i="1"/>
  <c r="E1848" i="1"/>
  <c r="F1848" i="1"/>
  <c r="F1847" i="1"/>
  <c r="F2077" i="1"/>
  <c r="E1793" i="1"/>
  <c r="F1792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" i="2"/>
  <c r="E988" i="1"/>
  <c r="F987" i="1"/>
  <c r="E1821" i="1"/>
  <c r="F1820" i="1"/>
  <c r="F1636" i="1"/>
  <c r="E1637" i="1"/>
  <c r="E1794" i="1"/>
  <c r="F1793" i="1"/>
  <c r="E813" i="1"/>
  <c r="F812" i="1"/>
  <c r="E1896" i="1"/>
  <c r="F1895" i="1"/>
  <c r="E1858" i="1"/>
  <c r="F1857" i="1"/>
  <c r="F1275" i="1"/>
  <c r="E1276" i="1"/>
  <c r="F1276" i="1"/>
  <c r="E1316" i="1"/>
  <c r="F1315" i="1"/>
  <c r="F1511" i="1"/>
  <c r="E1512" i="1"/>
  <c r="F1707" i="1"/>
  <c r="E1708" i="1"/>
  <c r="F1943" i="1"/>
  <c r="E1944" i="1"/>
  <c r="F1944" i="1"/>
  <c r="E1453" i="1"/>
  <c r="F1452" i="1"/>
  <c r="E1605" i="1"/>
  <c r="F1605" i="1"/>
  <c r="F1604" i="1"/>
  <c r="F2099" i="1"/>
  <c r="E2100" i="1"/>
  <c r="F2100" i="1"/>
  <c r="E1609" i="1"/>
  <c r="F1608" i="1"/>
  <c r="F1751" i="1"/>
  <c r="E1752" i="1"/>
  <c r="E1774" i="1"/>
  <c r="F1774" i="1"/>
  <c r="F1773" i="1"/>
  <c r="E1130" i="1"/>
  <c r="F1129" i="1"/>
  <c r="E846" i="1"/>
  <c r="F845" i="1"/>
  <c r="F1911" i="1"/>
  <c r="E1912" i="1"/>
  <c r="F1912" i="1"/>
  <c r="E1044" i="1"/>
  <c r="F1043" i="1"/>
  <c r="E1694" i="1"/>
  <c r="F1693" i="1"/>
  <c r="F2017" i="1"/>
  <c r="E2018" i="1"/>
  <c r="E827" i="1"/>
  <c r="F826" i="1"/>
  <c r="E527" i="1"/>
  <c r="F527" i="1"/>
  <c r="F526" i="1"/>
  <c r="E1294" i="1"/>
  <c r="F1294" i="1"/>
  <c r="F1293" i="1"/>
  <c r="E453" i="1"/>
  <c r="F452" i="1"/>
  <c r="E2104" i="1"/>
  <c r="F2104" i="1"/>
  <c r="F2103" i="1"/>
  <c r="E1883" i="1"/>
  <c r="F1882" i="1"/>
  <c r="F1623" i="1"/>
  <c r="E1624" i="1"/>
  <c r="F1624" i="1"/>
  <c r="E1228" i="1"/>
  <c r="F1227" i="1"/>
  <c r="E1964" i="1"/>
  <c r="F1964" i="1"/>
  <c r="F1963" i="1"/>
  <c r="F1789" i="1"/>
  <c r="E1790" i="1"/>
  <c r="F1790" i="1"/>
  <c r="E1484" i="1"/>
  <c r="F1484" i="1"/>
  <c r="F1483" i="1"/>
  <c r="E2088" i="1"/>
  <c r="F2088" i="1"/>
  <c r="F2087" i="1"/>
  <c r="E2006" i="1"/>
  <c r="F2006" i="1"/>
  <c r="F2005" i="1"/>
  <c r="E1472" i="1"/>
  <c r="F1472" i="1"/>
  <c r="F1471" i="1"/>
  <c r="E1656" i="1"/>
  <c r="F1655" i="1"/>
  <c r="E1004" i="1"/>
  <c r="F1003" i="1"/>
  <c r="F1985" i="1"/>
  <c r="E1986" i="1"/>
  <c r="F1986" i="1"/>
  <c r="E1461" i="1"/>
  <c r="F1460" i="1"/>
  <c r="E1724" i="1"/>
  <c r="F1723" i="1"/>
  <c r="E1892" i="1"/>
  <c r="F1892" i="1"/>
  <c r="F1891" i="1"/>
  <c r="E1844" i="1"/>
  <c r="F1844" i="1"/>
  <c r="F1843" i="1"/>
  <c r="E1182" i="1"/>
  <c r="F1181" i="1"/>
  <c r="F1219" i="1"/>
  <c r="E1220" i="1"/>
  <c r="E1596" i="1"/>
  <c r="F1596" i="1"/>
  <c r="F1595" i="1"/>
  <c r="E1332" i="1"/>
  <c r="F1331" i="1"/>
  <c r="E1548" i="1"/>
  <c r="F1547" i="1"/>
  <c r="E1866" i="1"/>
  <c r="F1865" i="1"/>
  <c r="E620" i="1"/>
  <c r="F619" i="1"/>
  <c r="E1476" i="1"/>
  <c r="F1476" i="1"/>
  <c r="F1475" i="1"/>
  <c r="E1717" i="1"/>
  <c r="F1716" i="1"/>
  <c r="E1357" i="1"/>
  <c r="F1356" i="1"/>
  <c r="E168" i="1"/>
  <c r="F168" i="1"/>
  <c r="F167" i="1"/>
  <c r="E1445" i="1"/>
  <c r="F1444" i="1"/>
  <c r="E1780" i="1"/>
  <c r="F1779" i="1"/>
  <c r="E2052" i="1"/>
  <c r="F2051" i="1"/>
  <c r="E1648" i="1"/>
  <c r="F1647" i="1"/>
  <c r="E708" i="1"/>
  <c r="F708" i="1"/>
  <c r="F707" i="1"/>
  <c r="E1702" i="1"/>
  <c r="F1701" i="1"/>
  <c r="E1684" i="1"/>
  <c r="F1684" i="1"/>
  <c r="F1683" i="1"/>
  <c r="E1374" i="1"/>
  <c r="F1373" i="1"/>
  <c r="E209" i="1"/>
  <c r="F209" i="1"/>
  <c r="F208" i="1"/>
  <c r="F2047" i="1"/>
  <c r="E2048" i="1"/>
  <c r="F2048" i="1"/>
  <c r="E1781" i="1"/>
  <c r="F1780" i="1"/>
  <c r="E1549" i="1"/>
  <c r="F1548" i="1"/>
  <c r="F1883" i="1"/>
  <c r="E1884" i="1"/>
  <c r="F1884" i="1"/>
  <c r="E1045" i="1"/>
  <c r="F1044" i="1"/>
  <c r="E1822" i="1"/>
  <c r="F1821" i="1"/>
  <c r="E1753" i="1"/>
  <c r="F1752" i="1"/>
  <c r="E1446" i="1"/>
  <c r="F1445" i="1"/>
  <c r="E1333" i="1"/>
  <c r="F1332" i="1"/>
  <c r="E828" i="1"/>
  <c r="F827" i="1"/>
  <c r="E1317" i="1"/>
  <c r="F1316" i="1"/>
  <c r="E989" i="1"/>
  <c r="F988" i="1"/>
  <c r="E621" i="1"/>
  <c r="F620" i="1"/>
  <c r="E1005" i="1"/>
  <c r="F1005" i="1"/>
  <c r="F1004" i="1"/>
  <c r="E1229" i="1"/>
  <c r="F1229" i="1"/>
  <c r="F1228" i="1"/>
  <c r="E454" i="1"/>
  <c r="F454" i="1"/>
  <c r="F453" i="1"/>
  <c r="E847" i="1"/>
  <c r="F847" i="1"/>
  <c r="F846" i="1"/>
  <c r="E1610" i="1"/>
  <c r="F1609" i="1"/>
  <c r="E1795" i="1"/>
  <c r="F1794" i="1"/>
  <c r="E1221" i="1"/>
  <c r="F1220" i="1"/>
  <c r="E1709" i="1"/>
  <c r="F1708" i="1"/>
  <c r="E1638" i="1"/>
  <c r="F1637" i="1"/>
  <c r="E1703" i="1"/>
  <c r="F1703" i="1"/>
  <c r="F1702" i="1"/>
  <c r="E1718" i="1"/>
  <c r="F1717" i="1"/>
  <c r="E1183" i="1"/>
  <c r="F1182" i="1"/>
  <c r="E1462" i="1"/>
  <c r="F1461" i="1"/>
  <c r="F1896" i="1"/>
  <c r="E1897" i="1"/>
  <c r="F1453" i="1"/>
  <c r="E1454" i="1"/>
  <c r="E814" i="1"/>
  <c r="F814" i="1"/>
  <c r="F813" i="1"/>
  <c r="E2019" i="1"/>
  <c r="F2019" i="1"/>
  <c r="F2018" i="1"/>
  <c r="E1375" i="1"/>
  <c r="F1374" i="1"/>
  <c r="E1649" i="1"/>
  <c r="F1648" i="1"/>
  <c r="E2053" i="1"/>
  <c r="F2052" i="1"/>
  <c r="E1358" i="1"/>
  <c r="F1357" i="1"/>
  <c r="E1867" i="1"/>
  <c r="F1866" i="1"/>
  <c r="E1725" i="1"/>
  <c r="F1724" i="1"/>
  <c r="E1657" i="1"/>
  <c r="F1656" i="1"/>
  <c r="F1694" i="1"/>
  <c r="E1695" i="1"/>
  <c r="E1131" i="1"/>
  <c r="F1130" i="1"/>
  <c r="E1859" i="1"/>
  <c r="F1859" i="1"/>
  <c r="F1858" i="1"/>
  <c r="F1512" i="1"/>
  <c r="E1513" i="1"/>
  <c r="F1695" i="1"/>
  <c r="E1696" i="1"/>
  <c r="E1639" i="1"/>
  <c r="F1638" i="1"/>
  <c r="F1610" i="1"/>
  <c r="E1611" i="1"/>
  <c r="F1611" i="1"/>
  <c r="E829" i="1"/>
  <c r="F829" i="1"/>
  <c r="F828" i="1"/>
  <c r="E1782" i="1"/>
  <c r="F1781" i="1"/>
  <c r="E1514" i="1"/>
  <c r="F1513" i="1"/>
  <c r="E1658" i="1"/>
  <c r="F1657" i="1"/>
  <c r="F2053" i="1"/>
  <c r="E2054" i="1"/>
  <c r="E1184" i="1"/>
  <c r="F1183" i="1"/>
  <c r="E622" i="1"/>
  <c r="F621" i="1"/>
  <c r="E1334" i="1"/>
  <c r="F1333" i="1"/>
  <c r="E1455" i="1"/>
  <c r="F1454" i="1"/>
  <c r="E1726" i="1"/>
  <c r="F1725" i="1"/>
  <c r="E1650" i="1"/>
  <c r="F1649" i="1"/>
  <c r="E1719" i="1"/>
  <c r="F1718" i="1"/>
  <c r="E1222" i="1"/>
  <c r="F1222" i="1"/>
  <c r="F1221" i="1"/>
  <c r="E990" i="1"/>
  <c r="F990" i="1"/>
  <c r="F989" i="1"/>
  <c r="E1447" i="1"/>
  <c r="F1446" i="1"/>
  <c r="F1897" i="1"/>
  <c r="E1898" i="1"/>
  <c r="E1359" i="1"/>
  <c r="F1358" i="1"/>
  <c r="E1463" i="1"/>
  <c r="F1462" i="1"/>
  <c r="E1823" i="1"/>
  <c r="F1822" i="1"/>
  <c r="E1710" i="1"/>
  <c r="F1709" i="1"/>
  <c r="E1046" i="1"/>
  <c r="F1046" i="1"/>
  <c r="F1045" i="1"/>
  <c r="F1131" i="1"/>
  <c r="E1132" i="1"/>
  <c r="F1132" i="1"/>
  <c r="E1868" i="1"/>
  <c r="F1868" i="1"/>
  <c r="F1867" i="1"/>
  <c r="E1376" i="1"/>
  <c r="F1375" i="1"/>
  <c r="E1796" i="1"/>
  <c r="F1795" i="1"/>
  <c r="E1318" i="1"/>
  <c r="F1317" i="1"/>
  <c r="E1754" i="1"/>
  <c r="F1753" i="1"/>
  <c r="E1550" i="1"/>
  <c r="F1550" i="1"/>
  <c r="F1549" i="1"/>
  <c r="E1319" i="1"/>
  <c r="F1318" i="1"/>
  <c r="F1184" i="1"/>
  <c r="E1185" i="1"/>
  <c r="E1783" i="1"/>
  <c r="F1782" i="1"/>
  <c r="E1797" i="1"/>
  <c r="F1796" i="1"/>
  <c r="F1898" i="1"/>
  <c r="E1899" i="1"/>
  <c r="E1711" i="1"/>
  <c r="F1711" i="1"/>
  <c r="F1710" i="1"/>
  <c r="E1720" i="1"/>
  <c r="F1720" i="1"/>
  <c r="F1719" i="1"/>
  <c r="E1697" i="1"/>
  <c r="F1697" i="1"/>
  <c r="F1696" i="1"/>
  <c r="E1464" i="1"/>
  <c r="F1464" i="1"/>
  <c r="F1463" i="1"/>
  <c r="E1727" i="1"/>
  <c r="F1726" i="1"/>
  <c r="E2055" i="1"/>
  <c r="F2055" i="1"/>
  <c r="F2054" i="1"/>
  <c r="E1360" i="1"/>
  <c r="F1359" i="1"/>
  <c r="E1456" i="1"/>
  <c r="F1455" i="1"/>
  <c r="E1377" i="1"/>
  <c r="F1376" i="1"/>
  <c r="F1334" i="1"/>
  <c r="E1335" i="1"/>
  <c r="E1659" i="1"/>
  <c r="F1658" i="1"/>
  <c r="E1755" i="1"/>
  <c r="F1754" i="1"/>
  <c r="E1824" i="1"/>
  <c r="F1823" i="1"/>
  <c r="E1448" i="1"/>
  <c r="F1447" i="1"/>
  <c r="E1651" i="1"/>
  <c r="F1650" i="1"/>
  <c r="E623" i="1"/>
  <c r="F622" i="1"/>
  <c r="E1515" i="1"/>
  <c r="F1514" i="1"/>
  <c r="E1640" i="1"/>
  <c r="F1639" i="1"/>
  <c r="E1900" i="1"/>
  <c r="F1900" i="1"/>
  <c r="F1899" i="1"/>
  <c r="E624" i="1"/>
  <c r="F623" i="1"/>
  <c r="E1320" i="1"/>
  <c r="F1319" i="1"/>
  <c r="F1651" i="1"/>
  <c r="E1652" i="1"/>
  <c r="F1652" i="1"/>
  <c r="E1361" i="1"/>
  <c r="F1360" i="1"/>
  <c r="E1798" i="1"/>
  <c r="F1797" i="1"/>
  <c r="E1756" i="1"/>
  <c r="F1755" i="1"/>
  <c r="E1457" i="1"/>
  <c r="F1457" i="1"/>
  <c r="F1456" i="1"/>
  <c r="F1659" i="1"/>
  <c r="E1660" i="1"/>
  <c r="E1336" i="1"/>
  <c r="F1336" i="1"/>
  <c r="F1335" i="1"/>
  <c r="F1640" i="1"/>
  <c r="E1641" i="1"/>
  <c r="E1449" i="1"/>
  <c r="F1449" i="1"/>
  <c r="F1448" i="1"/>
  <c r="E1784" i="1"/>
  <c r="F1783" i="1"/>
  <c r="E1186" i="1"/>
  <c r="F1186" i="1"/>
  <c r="F1185" i="1"/>
  <c r="E1516" i="1"/>
  <c r="F1515" i="1"/>
  <c r="F1824" i="1"/>
  <c r="E1825" i="1"/>
  <c r="E1378" i="1"/>
  <c r="F1377" i="1"/>
  <c r="E1728" i="1"/>
  <c r="F1727" i="1"/>
  <c r="F1825" i="1"/>
  <c r="E1826" i="1"/>
  <c r="E1517" i="1"/>
  <c r="F1516" i="1"/>
  <c r="E1642" i="1"/>
  <c r="F1642" i="1"/>
  <c r="F1641" i="1"/>
  <c r="E1757" i="1"/>
  <c r="F1756" i="1"/>
  <c r="E1321" i="1"/>
  <c r="F1320" i="1"/>
  <c r="F1728" i="1"/>
  <c r="E1729" i="1"/>
  <c r="F1798" i="1"/>
  <c r="E1799" i="1"/>
  <c r="E625" i="1"/>
  <c r="F624" i="1"/>
  <c r="F1660" i="1"/>
  <c r="E1661" i="1"/>
  <c r="E1379" i="1"/>
  <c r="F1378" i="1"/>
  <c r="F1784" i="1"/>
  <c r="E1785" i="1"/>
  <c r="E1362" i="1"/>
  <c r="F1361" i="1"/>
  <c r="E1662" i="1"/>
  <c r="F1661" i="1"/>
  <c r="E1827" i="1"/>
  <c r="F1826" i="1"/>
  <c r="F1321" i="1"/>
  <c r="E1322" i="1"/>
  <c r="E1363" i="1"/>
  <c r="F1362" i="1"/>
  <c r="E626" i="1"/>
  <c r="F625" i="1"/>
  <c r="E1758" i="1"/>
  <c r="F1757" i="1"/>
  <c r="E1786" i="1"/>
  <c r="F1786" i="1"/>
  <c r="F1785" i="1"/>
  <c r="F1799" i="1"/>
  <c r="E1800" i="1"/>
  <c r="E1730" i="1"/>
  <c r="F1729" i="1"/>
  <c r="E1380" i="1"/>
  <c r="F1379" i="1"/>
  <c r="E1518" i="1"/>
  <c r="F1517" i="1"/>
  <c r="E1801" i="1"/>
  <c r="F1800" i="1"/>
  <c r="E1731" i="1"/>
  <c r="F1730" i="1"/>
  <c r="E627" i="1"/>
  <c r="F626" i="1"/>
  <c r="F1662" i="1"/>
  <c r="E1663" i="1"/>
  <c r="F1363" i="1"/>
  <c r="E1364" i="1"/>
  <c r="F1322" i="1"/>
  <c r="E1323" i="1"/>
  <c r="F1518" i="1"/>
  <c r="E1519" i="1"/>
  <c r="F1519" i="1"/>
  <c r="E1381" i="1"/>
  <c r="F1380" i="1"/>
  <c r="E1759" i="1"/>
  <c r="F1758" i="1"/>
  <c r="E1828" i="1"/>
  <c r="F1828" i="1"/>
  <c r="F1827" i="1"/>
  <c r="E1365" i="1"/>
  <c r="F1365" i="1"/>
  <c r="F1364" i="1"/>
  <c r="F1759" i="1"/>
  <c r="E1760" i="1"/>
  <c r="E1802" i="1"/>
  <c r="F1801" i="1"/>
  <c r="E1664" i="1"/>
  <c r="F1663" i="1"/>
  <c r="E1382" i="1"/>
  <c r="F1382" i="1"/>
  <c r="F1381" i="1"/>
  <c r="E628" i="1"/>
  <c r="F627" i="1"/>
  <c r="E1324" i="1"/>
  <c r="F1323" i="1"/>
  <c r="E1732" i="1"/>
  <c r="F1732" i="1"/>
  <c r="F1731" i="1"/>
  <c r="E1665" i="1"/>
  <c r="F1664" i="1"/>
  <c r="E1325" i="1"/>
  <c r="F1324" i="1"/>
  <c r="F1802" i="1"/>
  <c r="E1803" i="1"/>
  <c r="E1761" i="1"/>
  <c r="F1760" i="1"/>
  <c r="E629" i="1"/>
  <c r="F628" i="1"/>
  <c r="E1666" i="1"/>
  <c r="F1665" i="1"/>
  <c r="F1761" i="1"/>
  <c r="E1762" i="1"/>
  <c r="F1803" i="1"/>
  <c r="E1804" i="1"/>
  <c r="F1325" i="1"/>
  <c r="E1326" i="1"/>
  <c r="E630" i="1"/>
  <c r="F629" i="1"/>
  <c r="E1667" i="1"/>
  <c r="F1666" i="1"/>
  <c r="E1805" i="1"/>
  <c r="F1804" i="1"/>
  <c r="E1763" i="1"/>
  <c r="F1762" i="1"/>
  <c r="E631" i="1"/>
  <c r="F630" i="1"/>
  <c r="E1327" i="1"/>
  <c r="F1326" i="1"/>
  <c r="E632" i="1"/>
  <c r="F631" i="1"/>
  <c r="E1764" i="1"/>
  <c r="F1763" i="1"/>
  <c r="E1806" i="1"/>
  <c r="F1805" i="1"/>
  <c r="E1328" i="1"/>
  <c r="F1328" i="1"/>
  <c r="F1327" i="1"/>
  <c r="E1668" i="1"/>
  <c r="F1667" i="1"/>
  <c r="E1765" i="1"/>
  <c r="F1764" i="1"/>
  <c r="E1807" i="1"/>
  <c r="F1806" i="1"/>
  <c r="E1669" i="1"/>
  <c r="F1668" i="1"/>
  <c r="E633" i="1"/>
  <c r="F632" i="1"/>
  <c r="E634" i="1"/>
  <c r="F633" i="1"/>
  <c r="E1670" i="1"/>
  <c r="F1669" i="1"/>
  <c r="F1807" i="1"/>
  <c r="E1808" i="1"/>
  <c r="F1765" i="1"/>
  <c r="E1766" i="1"/>
  <c r="F1766" i="1"/>
  <c r="E1809" i="1"/>
  <c r="F1808" i="1"/>
  <c r="F1670" i="1"/>
  <c r="E1671" i="1"/>
  <c r="F634" i="1"/>
  <c r="E635" i="1"/>
  <c r="E636" i="1"/>
  <c r="F635" i="1"/>
  <c r="E1672" i="1"/>
  <c r="F1671" i="1"/>
  <c r="E1810" i="1"/>
  <c r="F1809" i="1"/>
  <c r="F1810" i="1"/>
  <c r="E1811" i="1"/>
  <c r="E1673" i="1"/>
  <c r="F1673" i="1"/>
  <c r="F1672" i="1"/>
  <c r="E637" i="1"/>
  <c r="F636" i="1"/>
  <c r="E638" i="1"/>
  <c r="F637" i="1"/>
  <c r="F1811" i="1"/>
  <c r="E1812" i="1"/>
  <c r="F1812" i="1"/>
  <c r="E639" i="1"/>
  <c r="F638" i="1"/>
  <c r="E640" i="1"/>
  <c r="F639" i="1"/>
  <c r="E641" i="1"/>
  <c r="F640" i="1"/>
  <c r="E642" i="1"/>
  <c r="F641" i="1"/>
  <c r="E643" i="1"/>
  <c r="F642" i="1"/>
  <c r="E644" i="1"/>
  <c r="F643" i="1"/>
  <c r="E645" i="1"/>
  <c r="F644" i="1"/>
  <c r="E646" i="1"/>
  <c r="F645" i="1"/>
  <c r="E647" i="1"/>
  <c r="F646" i="1"/>
  <c r="E648" i="1"/>
  <c r="F647" i="1"/>
  <c r="E649" i="1"/>
  <c r="F648" i="1"/>
  <c r="E650" i="1"/>
  <c r="F649" i="1"/>
  <c r="E651" i="1"/>
  <c r="F650" i="1"/>
  <c r="E652" i="1"/>
  <c r="F651" i="1"/>
  <c r="E653" i="1"/>
  <c r="F652" i="1"/>
  <c r="F653" i="1"/>
  <c r="E654" i="1"/>
  <c r="E655" i="1"/>
  <c r="F654" i="1"/>
  <c r="E656" i="1"/>
  <c r="F655" i="1"/>
  <c r="E657" i="1"/>
  <c r="F656" i="1"/>
  <c r="E658" i="1"/>
  <c r="F657" i="1"/>
  <c r="E659" i="1"/>
  <c r="F658" i="1"/>
  <c r="E660" i="1"/>
  <c r="F659" i="1"/>
  <c r="E661" i="1"/>
  <c r="F660" i="1"/>
  <c r="E662" i="1"/>
  <c r="F661" i="1"/>
  <c r="E663" i="1"/>
  <c r="F662" i="1"/>
  <c r="E664" i="1"/>
  <c r="F663" i="1"/>
  <c r="E665" i="1"/>
  <c r="F664" i="1"/>
  <c r="E666" i="1"/>
  <c r="F665" i="1"/>
  <c r="E667" i="1"/>
  <c r="F666" i="1"/>
  <c r="E668" i="1"/>
  <c r="F667" i="1"/>
  <c r="E669" i="1"/>
  <c r="F668" i="1"/>
  <c r="E670" i="1"/>
  <c r="F669" i="1"/>
  <c r="E671" i="1"/>
  <c r="F670" i="1"/>
  <c r="E672" i="1"/>
  <c r="F671" i="1"/>
  <c r="E673" i="1"/>
  <c r="F672" i="1"/>
  <c r="E674" i="1"/>
  <c r="F674" i="1"/>
  <c r="F673" i="1"/>
</calcChain>
</file>

<file path=xl/connections.xml><?xml version="1.0" encoding="utf-8"?>
<connections xmlns="http://schemas.openxmlformats.org/spreadsheetml/2006/main">
  <connection id="1" name="Nov_2014" type="6" refreshedVersion="5" background="1" saveData="1">
    <textPr codePage="850" sourceFile="D:\Users\Kevin\Desktop\GitHub\seng403_New\2014\Nov_2014.txt" space="1" comma="1" consecutive="1" delimiter=":">
      <textFields count="5">
        <textField/>
        <textField/>
        <textField/>
        <textField/>
        <textField/>
      </textFields>
    </textPr>
  </connection>
  <connection id="2" name="Nov_20141" type="6" refreshedVersion="5" background="1">
    <textPr codePage="850" sourceFile="D:\Users\Kevin\Desktop\GitHub\seng403_New\2014\Nov_2014.txt" space="1" comma="1" consecutive="1" delimiter=":">
      <textFields count="5">
        <textField/>
        <textField/>
        <textField/>
        <textField/>
        <textField/>
      </textFields>
    </textPr>
  </connection>
  <connection id="3" name="Nov_2014LOC" type="6" refreshedVersion="5" background="1" saveData="1">
    <textPr codePage="850" sourceFile="D:\Users\Kevin\Desktop\GitHub\seng403_New\2014\Nov_2014LOC.txt" space="1" comma="1" consecutive="1" delimiter=":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<sst xmlns="http://schemas.openxmlformats.org/spreadsheetml/2006/main" count="4449" uniqueCount="655">
  <si>
    <t xml:space="preserve">Contributor Name </t>
  </si>
  <si>
    <t xml:space="preserve">Commit Hash </t>
  </si>
  <si>
    <t>Percentages Per Component</t>
  </si>
  <si>
    <t>Components(Directories)</t>
  </si>
  <si>
    <t>Total Lines of Code for Commit</t>
  </si>
  <si>
    <t>LOC Per Component</t>
  </si>
  <si>
    <t>Author</t>
  </si>
  <si>
    <t>A.</t>
  </si>
  <si>
    <t>Jesse</t>
  </si>
  <si>
    <t>Jiryu</t>
  </si>
  <si>
    <t>Davis</t>
  </si>
  <si>
    <t>3ebd970fb88d0fb9494f894e3d78d66930ad71e2</t>
  </si>
  <si>
    <t>jstests/multiVersion/libs/</t>
  </si>
  <si>
    <t>jstests/multiVersion/</t>
  </si>
  <si>
    <t>jstests/replsets/</t>
  </si>
  <si>
    <t>b144964acc83e3223900b09560edd8d8e025a625</t>
  </si>
  <si>
    <t>src/mongo/client/</t>
  </si>
  <si>
    <t>62dd588ef3d22480feaa4ae8339785e94f199bcf</t>
  </si>
  <si>
    <t>src/mongo/db/commands/</t>
  </si>
  <si>
    <t>f1655ad69b11abdde521d4bc2e7cfcd40e41eab3</t>
  </si>
  <si>
    <t>src/mongo/db/auth/</t>
  </si>
  <si>
    <t>6eccc037b1e6d22d60d0e7aec39dcc183a756790</t>
  </si>
  <si>
    <t>961cf3c785ba630694c9a95da4dd8e41158badf8</t>
  </si>
  <si>
    <t>b33b57af7f95ebf9e2d2400d1ef2866035e37d05</t>
  </si>
  <si>
    <t>src/mongo/shell/</t>
  </si>
  <si>
    <t>Adam</t>
  </si>
  <si>
    <t>Midvidy</t>
  </si>
  <si>
    <t>491a9728d381328ad2e0604eb31cec1590418755</t>
  </si>
  <si>
    <t>jstests/tool/</t>
  </si>
  <si>
    <t>e5f1fc03628815e3449a72e784e00d41dbb1d9ac</t>
  </si>
  <si>
    <t>cf1280d2547eb95bd7020a885ce458ce26d968ba</t>
  </si>
  <si>
    <t>6821e25b266d0c861b8dc8acceccf86a0f93c0ac</t>
  </si>
  <si>
    <t>a2512e3b7e78fb26ce4369584f66fee9f2486de7</t>
  </si>
  <si>
    <t>3af62b6af0bcca2adc67c2367debf43e6d99688f</t>
  </si>
  <si>
    <t>Amalia</t>
  </si>
  <si>
    <t>Hawkins</t>
  </si>
  <si>
    <t>ba895ea2965bf99a14f16f2d94657417bf7c6ab1</t>
  </si>
  <si>
    <t>a779afc93c71d77da15ef6f2399904f4bc592481</t>
  </si>
  <si>
    <t>Andreas</t>
  </si>
  <si>
    <t>Nilsson</t>
  </si>
  <si>
    <t>e98a99d0a51b14dab253ec84eec9aa41f163c517</t>
  </si>
  <si>
    <t>b46eacd87939064307695e681211fa874f82d3df</t>
  </si>
  <si>
    <t>2882b7b7e6606f8d45941fd83d9707bb8a4b3f7d</t>
  </si>
  <si>
    <t>src/mongo/db/</t>
  </si>
  <si>
    <t>dce1d2f0baca3d261a55c162f4c6539e3bdce968</t>
  </si>
  <si>
    <t>jstests/auth/lib/</t>
  </si>
  <si>
    <t>f91a45e1c0144b0795cd41f6d360cb6a6bded510</t>
  </si>
  <si>
    <t>525c5407c270b2e9050be9dd78b14dc7cab69eae</t>
  </si>
  <si>
    <t>7c8b3c68da9dd93641c59e6cff7a47a264fd68b4</t>
  </si>
  <si>
    <t>dc4aee38f7aa8a3aa27f5fbc7d00fdb25c5f35f4</t>
  </si>
  <si>
    <t>2a741dfecb4fa1ee894ddbfc81b21f42687bc46f</t>
  </si>
  <si>
    <t>jstests/sharding/</t>
  </si>
  <si>
    <t>666d7d2af4c480bb5691eebde2b04a01e9366ea8</t>
  </si>
  <si>
    <t>jstests/auth/</t>
  </si>
  <si>
    <t>jstests/ssl/</t>
  </si>
  <si>
    <t>4026a60ee751a5190efb893539f65381bf173bc7</t>
  </si>
  <si>
    <t>Andrew</t>
  </si>
  <si>
    <t>Morrow</t>
  </si>
  <si>
    <t>ff4e5d39940f15f5fcc65e356ad3308859f68693</t>
  </si>
  <si>
    <t>src/mongo/base/</t>
  </si>
  <si>
    <t>d10ee8adc8265451d9fcbaae9669709618751311</t>
  </si>
  <si>
    <t>src/mongo/bson/</t>
  </si>
  <si>
    <t>5cd68e1a6846ebdd07e5a75753108baab2e4af11</t>
  </si>
  <si>
    <t>src/mongo/db/ops/</t>
  </si>
  <si>
    <t>eb1dc0918fc0a964ed7dbff31a0b815d0081e14c</t>
  </si>
  <si>
    <t>etc/</t>
  </si>
  <si>
    <t>14ca6bfd67d5efb10fc21778246442c2f223dc1e</t>
  </si>
  <si>
    <t>c3b92185d0a2f30e819aff44022e92230fb55b03</t>
  </si>
  <si>
    <t>src/mongo/db/commands/write_commands/</t>
  </si>
  <si>
    <t>87360c5dec1916fa033dfaaf4c369ed7912f331d</t>
  </si>
  <si>
    <t>adb1e5f25f3f5eacbbed382426542623b67632e5</t>
  </si>
  <si>
    <t>src/mongo/util/</t>
  </si>
  <si>
    <t>cac6d5db1b98a5a1bdd54a3ac75c3c859ceb5d30</t>
  </si>
  <si>
    <t>9eb7ba71ac9f3d056b7b1f41e384a9bb732078c0</t>
  </si>
  <si>
    <t>jstests/core/</t>
  </si>
  <si>
    <t>87480a2a2c12a75745ecc890aa7e01ff639b4c82</t>
  </si>
  <si>
    <t>Andy</t>
  </si>
  <si>
    <t>Schwerin</t>
  </si>
  <si>
    <t>2ad89b01762d57ee562dacb636f6eebed541581c</t>
  </si>
  <si>
    <t>src/mongo/db/repl/</t>
  </si>
  <si>
    <t>c6653bd908a98c3b98ca14a6769cb52da1ff0d19</t>
  </si>
  <si>
    <t>1722a1f3ec981d2e6c3478685e527a34f9863f2e</t>
  </si>
  <si>
    <t>056b9a0e411e83e19577ff814ac65eb677b05ae0</t>
  </si>
  <si>
    <t>c93641756a1d8444876b9b79c3aa9a9635626891</t>
  </si>
  <si>
    <t>9bfb7c3a805fb6151254389992548d22d08eed8c</t>
  </si>
  <si>
    <t>src/mongo/db/storage/wiredtiger/</t>
  </si>
  <si>
    <t>cb82efb115f2bca1cc5d7274d1f7e67b2326846e</t>
  </si>
  <si>
    <t>f95d813fba8b9a159ba10ffe5238a158caf29074</t>
  </si>
  <si>
    <t>d324cff2fccfd7f2f1397093e01a1eb4af9a3e52</t>
  </si>
  <si>
    <t>src/mongo/dbtests/</t>
  </si>
  <si>
    <t>852dc8839cebeb425fb668d2e043f23d7de67e54</t>
  </si>
  <si>
    <t>buildscripts/</t>
  </si>
  <si>
    <t>src/mongo/dbtests/perf/</t>
  </si>
  <si>
    <t>src/mongo/</t>
  </si>
  <si>
    <t>5266e7f0f23b8cf305280719d3d0e34df800b9f5</t>
  </si>
  <si>
    <t>Benety</t>
  </si>
  <si>
    <t>Goh</t>
  </si>
  <si>
    <t>8971aede7a00d0918645cb4fb0e579f153d737df</t>
  </si>
  <si>
    <t>bb8e5e6b28f31a0b4e9eefc5df52581073bf332d</t>
  </si>
  <si>
    <t>src/mongo/db/storage/</t>
  </si>
  <si>
    <t>b2122dd20ae8cd761312301e90e0e7ca429ec8db</t>
  </si>
  <si>
    <t>jstests/noPassthroughWithMongod/</t>
  </si>
  <si>
    <t>a932b12ac03366e9336ffc92e7710ddb5c3b3a39</t>
  </si>
  <si>
    <t>984bd847c0459d729e86d176ff6839e8801e7864</t>
  </si>
  <si>
    <t>src/third_party/snappy/</t>
  </si>
  <si>
    <t>7556a05d67e1cb53503e7087e2a8c3b49a1a1503</t>
  </si>
  <si>
    <t>0822fa2908d02d7154c9a1378526dbca97238608</t>
  </si>
  <si>
    <t>src/mongo/db/storage/kv/</t>
  </si>
  <si>
    <t>0b2aa4d52ed162d35a414afa215aea708f0cfd6a</t>
  </si>
  <si>
    <t>546bf9a6d7b2c53e81d6a31b652cef15ec103570</t>
  </si>
  <si>
    <t>src/mongo/db/catalog/</t>
  </si>
  <si>
    <t>e7091e53396d7c9ea0b9a74af253a68ac0c0d234</t>
  </si>
  <si>
    <t>fe58da2ed6a48493399d1d336162e6574e3cc712</t>
  </si>
  <si>
    <t>src/mongo/db/storage/devnull/</t>
  </si>
  <si>
    <t>4949daa51bbd5104d666082e968e6dd81c22f2bd</t>
  </si>
  <si>
    <t>716cfde34adf0e1c4a92c4e8fc1960a50d3cbc50</t>
  </si>
  <si>
    <t>7511e515211e64612c666b1bcebe358e98f9259c</t>
  </si>
  <si>
    <t>21286be1a1d0d4c4c8e41567c185819144dd91b5</t>
  </si>
  <si>
    <t>cf1c4bb5a9da98ec831ff0a30ae78abe81e1d1b0</t>
  </si>
  <si>
    <t>jstests/noPassthrough/</t>
  </si>
  <si>
    <t>72975ae9051ff89ce1ac34c6f58f67a3afd7cb5c</t>
  </si>
  <si>
    <t>jstests/disk/</t>
  </si>
  <si>
    <t>jstests/libs/config_files/</t>
  </si>
  <si>
    <t>0212412257d8c9118a44a8fba5776a9841c1f8e5</t>
  </si>
  <si>
    <t>src/mongo/util/options_parser/</t>
  </si>
  <si>
    <t>da18489108f7c94f67533bb52b600ed1efbf6dc9</t>
  </si>
  <si>
    <t>src/mongo/db/storage/mmap_v1/catalog/</t>
  </si>
  <si>
    <t>src/mongo/db/storage/mmap_v1/</t>
  </si>
  <si>
    <t>Charlie</t>
  </si>
  <si>
    <t>Swanson</t>
  </si>
  <si>
    <t>224b7bf55bbe8faf80a089298b5a4dc51b396423</t>
  </si>
  <si>
    <t>Dan</t>
  </si>
  <si>
    <t>Pasette</t>
  </si>
  <si>
    <t>68f1a779e1a3063ef04f07be460d370e7fd82a93</t>
  </si>
  <si>
    <t>jstests/mmap_v1/</t>
  </si>
  <si>
    <t>e4329ae5e7bfb56ef9b63a8388285b70b7ec9634</t>
  </si>
  <si>
    <t>rpm/</t>
  </si>
  <si>
    <t>c8171e7f969519af8b87a43425ae291ee69a0191</t>
  </si>
  <si>
    <t>1b8545eb64b7aa260cc281ea2624504c1ee86d23</t>
  </si>
  <si>
    <t>dec3111d8bf4d6661be5b08f75d30a9fbe0c18ff</t>
  </si>
  <si>
    <t>534263f1d83cdeb142c27f0ea5a1ecffc5b7526a</t>
  </si>
  <si>
    <t>59487e24591a505acb8eb03d5c5d0652098e0841</t>
  </si>
  <si>
    <t>aa435e0f1303cd618b1df78ab086d5e06a52b1d3</t>
  </si>
  <si>
    <t>jstests/slow2/</t>
  </si>
  <si>
    <t>b6c4e2491c1442b05a160acda0d78001f56a2ade</t>
  </si>
  <si>
    <t>c6e8e3d868660dc66b3bbd438cdc135df6356c5a</t>
  </si>
  <si>
    <t>5b5445d78f8f0cf83c3aaf90b645310bafae3da0</t>
  </si>
  <si>
    <t>src/mongo/db/storage/heap1/</t>
  </si>
  <si>
    <t>1b446f240856cf93b32fcc62e1980d9cc2f42f87</t>
  </si>
  <si>
    <t>ec899cc692d4edfe128130fa5fc7d778e494dee7</t>
  </si>
  <si>
    <t>18c94ba44d37ef8e430f1e04633c0ae32efddae4</t>
  </si>
  <si>
    <t>496c16aa50b8f4d6ef21cfc5fee55c6ffa80bc86</t>
  </si>
  <si>
    <t>abf39b71c7217adf9380f93c596dd433b0471f68</t>
  </si>
  <si>
    <t>4519206ce6ecf4aa54c62ce38b6035cf7df46595</t>
  </si>
  <si>
    <t>06a641278afd58caad4a8ecb368aaefb17a0eec1</t>
  </si>
  <si>
    <t>David</t>
  </si>
  <si>
    <t>Percy</t>
  </si>
  <si>
    <t>e1fa60e4d8b3f525575b4602b208f2a1ef353735</t>
  </si>
  <si>
    <t>Storch</t>
  </si>
  <si>
    <t>22871dbd76bfab1a7cb8d63d944f8f2c449e26a2</t>
  </si>
  <si>
    <t>src/mongo/s/commands/</t>
  </si>
  <si>
    <t>b32c91b8cb3a6bd214f31a962a6ef4556225bfc4</t>
  </si>
  <si>
    <t>src/mongo/db/query/</t>
  </si>
  <si>
    <t>src/mongo/s/</t>
  </si>
  <si>
    <t>2de05fd1e465a2889c0f1035709710da8b0ad041</t>
  </si>
  <si>
    <t>8f6c27d5200352d3e26cbefeac627c0b77654aa5</t>
  </si>
  <si>
    <t>af66bbba9dc6fdfce07168e0b3cd02d160c29e09</t>
  </si>
  <si>
    <t>src/mongo/db/exec/</t>
  </si>
  <si>
    <t>52db1600fcde4a5b6bd25ed83802d02bde64538c</t>
  </si>
  <si>
    <t>fdc16e8d1d2346ca152528b71538942efb3ce4db</t>
  </si>
  <si>
    <t>578c5c5bdbf43378da11f706be0d9a54daba0929</t>
  </si>
  <si>
    <t>866d3851fcb7a6b230cb2fde7b2a6253ba32eeb5</t>
  </si>
  <si>
    <t>af18d6ce5f2a2325a4f25a507c3080fc353fd690</t>
  </si>
  <si>
    <t>4294049c9f414cca43825cd7e60ec2462f944bed</t>
  </si>
  <si>
    <t>39ded947b914652032fb5a9b3ee991c00e173664</t>
  </si>
  <si>
    <t>2e0e00ee5606d1ea36f96b7ab2015b6db7e3d05f</t>
  </si>
  <si>
    <t>c8012ebc991cd4db85e63c4c61883aef3b793498</t>
  </si>
  <si>
    <t>src/mongo/db/concurrency/</t>
  </si>
  <si>
    <t>dcb68b25fe7351888385cc435f339ada8e8b5e9e</t>
  </si>
  <si>
    <t>1c8267751f86ff74e350dad67cec018f4f9a7851</t>
  </si>
  <si>
    <t>Eliot</t>
  </si>
  <si>
    <t>Horowitz</t>
  </si>
  <si>
    <t>ed023a2b488a74807334e8c0d3db57cf9552cf2c</t>
  </si>
  <si>
    <t>edb2a9a1a5d13c3d11381a4f4370584d00bad883</t>
  </si>
  <si>
    <t>3f21939b70236eb5af9e0561357d74c0f65329ea</t>
  </si>
  <si>
    <t>fe363010e4b2b953c9876608861c02df4c8662ec</t>
  </si>
  <si>
    <t>d36eac67be457c8a4e11373b0332e2d8d54975e1</t>
  </si>
  <si>
    <t>src/mongo/db/stats/</t>
  </si>
  <si>
    <t>4e53ba220a73a28a9bd50347c66c347ae97e8b11</t>
  </si>
  <si>
    <t>04cfca149d3fcfac9c74cf13287be70942ca1ada</t>
  </si>
  <si>
    <t>447520acdac717d88037019d46e2d1c4eb997272</t>
  </si>
  <si>
    <t>bddcc15df9736883f8b94e18a8718b24079b1c94</t>
  </si>
  <si>
    <t>d6ac44b4ac2f20c9a3145f575e72ebe2528db3c6</t>
  </si>
  <si>
    <t>05a80c840a7389ee182e82d3724032ac874b3c74</t>
  </si>
  <si>
    <t>src/mongo/db/storage/in_memory/</t>
  </si>
  <si>
    <t>085feab6152583399cdf885f245e631d7a2a9ef6</t>
  </si>
  <si>
    <t>81bb3e94b06d85f9aac2b014040b81ca7fc5c5bb</t>
  </si>
  <si>
    <t>a5148c29d3c47f11afc6d28cd3430b13b162d949</t>
  </si>
  <si>
    <t>b5ec9f42599386a348a5d6b6ae1b17156380050c</t>
  </si>
  <si>
    <t>7bdca162807d6436d469a352a129226252cb451d</t>
  </si>
  <si>
    <t>187df06762cb2154bde8b9ff154f3ea611154192</t>
  </si>
  <si>
    <t>a0e10fe111f69881da9fc153a722bcced9ef79d1</t>
  </si>
  <si>
    <t>1a3746fa510000d147650036dabfdf60430378bb</t>
  </si>
  <si>
    <t>fbb583f7025d6a04ee9d1b499cbe18f6b06ab4df</t>
  </si>
  <si>
    <t>ceb4722aea73de640c12d2d25b96cf330190e0f3</t>
  </si>
  <si>
    <t>cab2c1533f495e0760e871b0229bfb762aa2979e</t>
  </si>
  <si>
    <t>a03b727e8432985db011ec029442212a9e1e1950</t>
  </si>
  <si>
    <t>bcd704764ef9b7cfe8ae86c50dd34410df314e7b</t>
  </si>
  <si>
    <t>dd5b2d7f5cd96b4ca8acd01d15c5ac369c4f50f2</t>
  </si>
  <si>
    <t>cdb864a8276b3e0f6c8b99fe68fc17989fbb15a4</t>
  </si>
  <si>
    <t>c686f5a1949339ba9390e6efc01ef8421867c692</t>
  </si>
  <si>
    <t>4ab029e3e68ea5f7aa89b90a47fd814d17b142bf</t>
  </si>
  <si>
    <t>b0d74105634a3a2040743061c53b0e5b4eff919d</t>
  </si>
  <si>
    <t>src/third_party/</t>
  </si>
  <si>
    <t>5ca2daf551a2c631a5f573cb054406f5d49fbef5</t>
  </si>
  <si>
    <t>src/third_party/wiredtiger/api/leveldb/basho/</t>
  </si>
  <si>
    <t>src/third_party/wiredtiger/api/leveldb/hyperleveldb/</t>
  </si>
  <si>
    <t>src/third_party/wiredtiger/api/leveldb/leveldb/db/</t>
  </si>
  <si>
    <t>src/third_party/wiredtiger/api/leveldb/leveldb/include/leveldb/</t>
  </si>
  <si>
    <t>src/third_party/wiredtiger/api/leveldb/leveldb/port/</t>
  </si>
  <si>
    <t>src/third_party/wiredtiger/api/leveldb/leveldb/util/</t>
  </si>
  <si>
    <t>src/third_party/wiredtiger/api/leveldb/leveldb/</t>
  </si>
  <si>
    <t>src/third_party/wiredtiger/api/leveldb/rocksdb/</t>
  </si>
  <si>
    <t>src/third_party/wiredtiger/api/leveldb/</t>
  </si>
  <si>
    <t>src/third_party/wiredtiger/bench/wtperf/runners/</t>
  </si>
  <si>
    <t>src/third_party/wiredtiger/bench/wtperf/</t>
  </si>
  <si>
    <t>src/third_party/wiredtiger/build_darwin/</t>
  </si>
  <si>
    <t>src/third_party/wiredtiger/build_freebsd/</t>
  </si>
  <si>
    <t>src/third_party/wiredtiger/build_linux/</t>
  </si>
  <si>
    <t>src/third_party/wiredtiger/build_posix/aclocal/</t>
  </si>
  <si>
    <t>src/third_party/wiredtiger/build_posix/</t>
  </si>
  <si>
    <t>src/third_party/wiredtiger/build_solaris/</t>
  </si>
  <si>
    <t>src/third_party/wiredtiger/build_win/</t>
  </si>
  <si>
    <t>src/third_party/wiredtiger/dist/package/debian/source/</t>
  </si>
  <si>
    <t>src/third_party/wiredtiger/dist/package/debian/</t>
  </si>
  <si>
    <t>src/third_party/wiredtiger/dist/package/</t>
  </si>
  <si>
    <t>src/third_party/wiredtiger/dist/</t>
  </si>
  <si>
    <t>src/third_party/wiredtiger/examples/c/</t>
  </si>
  <si>
    <t>src/third_party/wiredtiger/examples/java/com/wiredtiger/examples/</t>
  </si>
  <si>
    <t>src/third_party/wiredtiger/examples/java/</t>
  </si>
  <si>
    <t>src/third_party/wiredtiger/examples/python/</t>
  </si>
  <si>
    <t>src/third_party/wiredtiger/ext/collators/reverse/</t>
  </si>
  <si>
    <t>src/third_party/wiredtiger/ext/compressors/bzip2/</t>
  </si>
  <si>
    <t>src/third_party/wiredtiger/ext/compressors/nop/</t>
  </si>
  <si>
    <t>src/third_party/wiredtiger/ext/compressors/snappy/</t>
  </si>
  <si>
    <t>src/third_party/wiredtiger/ext/compressors/zlib/</t>
  </si>
  <si>
    <t>src/third_party/wiredtiger/ext/datasources/helium/</t>
  </si>
  <si>
    <t>src/third_party/wiredtiger/lang/java/src/com/wiredtiger/db/</t>
  </si>
  <si>
    <t>src/third_party/wiredtiger/lang/java/</t>
  </si>
  <si>
    <t>src/third_party/wiredtiger/lang/python/wiredtiger/</t>
  </si>
  <si>
    <t>src/third_party/wiredtiger/lang/python/</t>
  </si>
  <si>
    <t>src/third_party/wiredtiger/src/async/</t>
  </si>
  <si>
    <t>src/third_party/wiredtiger/src/block/</t>
  </si>
  <si>
    <t>src/third_party/wiredtiger/src/bloom/</t>
  </si>
  <si>
    <t>src/third_party/wiredtiger/src/btree/</t>
  </si>
  <si>
    <t>src/third_party/wiredtiger/src/config/</t>
  </si>
  <si>
    <t>src/third_party/wiredtiger/src/conn/</t>
  </si>
  <si>
    <t>src/third_party/wiredtiger/src/cursor/</t>
  </si>
  <si>
    <t>src/third_party/wiredtiger/src/include/</t>
  </si>
  <si>
    <t>src/third_party/wiredtiger/src/log/</t>
  </si>
  <si>
    <t>src/third_party/wiredtiger/src/lsm/</t>
  </si>
  <si>
    <t>src/third_party/wiredtiger/src/meta/</t>
  </si>
  <si>
    <t>src/third_party/wiredtiger/src/os_posix/</t>
  </si>
  <si>
    <t>src/third_party/wiredtiger/src/os_win/</t>
  </si>
  <si>
    <t>src/third_party/wiredtiger/src/packing/</t>
  </si>
  <si>
    <t>src/third_party/wiredtiger/src/schema/</t>
  </si>
  <si>
    <t>src/third_party/wiredtiger/src/session/</t>
  </si>
  <si>
    <t>src/third_party/wiredtiger/src/support/</t>
  </si>
  <si>
    <t>src/third_party/wiredtiger/src/txn/</t>
  </si>
  <si>
    <t>src/third_party/wiredtiger/src/utilities/</t>
  </si>
  <si>
    <t>src/third_party/wiredtiger/tools/</t>
  </si>
  <si>
    <t>src/third_party/wiredtiger/</t>
  </si>
  <si>
    <t>11235f26f7a6063860f8252766f2e28042fad1a9</t>
  </si>
  <si>
    <t>jstests/parallel/</t>
  </si>
  <si>
    <t>b8a215b51246448c2a2cafd715466e4a90319a9a</t>
  </si>
  <si>
    <t>64461753cda653080e101bab2264ed7c1bd9657e</t>
  </si>
  <si>
    <t>e189cb6dbb04b0f01f6024bcd9593ade1cd50e1f</t>
  </si>
  <si>
    <t>a69c4001dd891bf5d9b2862455d743d5d438cc96</t>
  </si>
  <si>
    <t>aa67a4e69eeb73fedc64f9a9588c2fa24cf8c6ab</t>
  </si>
  <si>
    <t>ac3c439b9605bf01776c84ad8ed57a1dc60cae54</t>
  </si>
  <si>
    <t>998c4fd5faad88eea7cd24a81945c2d8d91ad5ae</t>
  </si>
  <si>
    <t>9b96c72ec4b8adb65480f33f752fd43b333414f0</t>
  </si>
  <si>
    <t>ab7a1d27f130d0f920651181eafe19316c247b13</t>
  </si>
  <si>
    <t>1537472fc8ce3068671f826fde6ca6c934165d15</t>
  </si>
  <si>
    <t>0e0441723f325469f7ed582a9ba90cb9b3a002b1</t>
  </si>
  <si>
    <t>Eric</t>
  </si>
  <si>
    <t>Milkie</t>
  </si>
  <si>
    <t>fdb0c2b3b6d42da84acc2748662246e18ae8ecde</t>
  </si>
  <si>
    <t>ba6a6919605104afac5153279f7c3a7ef80d66b0</t>
  </si>
  <si>
    <t>442d1dc06fd8d04e27a2838995f1eef8bf87d27a</t>
  </si>
  <si>
    <t>eac11632002de066d03936b5246d1d6162e7d240</t>
  </si>
  <si>
    <t>65ab6bcc319d1d4a1fe2f19615e646cac6dd3f7e</t>
  </si>
  <si>
    <t>0f8898e95d6096b306fe655ef7141a01f1e71100</t>
  </si>
  <si>
    <t>f27fba8fddbb50d0e7ad2522a0a3b766b456b29d</t>
  </si>
  <si>
    <t>7d108f46694302f962c0efb60106e703fb8cceff</t>
  </si>
  <si>
    <t>e1c58c47536d0eb430878ddefc47ccdb332ddd23</t>
  </si>
  <si>
    <t>src/mongo/unittest/</t>
  </si>
  <si>
    <t>5e06026b4b72cc252a7168569ffd78f8e9811d23</t>
  </si>
  <si>
    <t>d80aba43b2abf97944e149c78af2799c498a83b0</t>
  </si>
  <si>
    <t>d104ebb0fda8c75dc519f6f07078e9a884de59e2</t>
  </si>
  <si>
    <t>bc00750755e46d278f2702810738adbda3a45d64</t>
  </si>
  <si>
    <t>57d2b478a3e6f58538bf0a0c5a8d5a0134b4bf13</t>
  </si>
  <si>
    <t>cbd81db53096bbffb9c1d74df75cc227626f81ad</t>
  </si>
  <si>
    <t>9e05a9fb1b2b89244ec5eace0b4ac8a9a6bf3819</t>
  </si>
  <si>
    <t>93aaab7e2ca64e330959c403b36d50fdb609e86e</t>
  </si>
  <si>
    <t>e765b6a3544b325b52c270c3743827fa963b0d10</t>
  </si>
  <si>
    <t>0549652e913b4c39dc00ec10bd1895c085b27bf3</t>
  </si>
  <si>
    <t>7490a1cb8affe30edc89f42cb7720099eb195c70</t>
  </si>
  <si>
    <t>29ccb93a6709d52371464a2a2bfa179c7cc370bc</t>
  </si>
  <si>
    <t>ca0d6d5d907ebe39437b4032ccb4795946573183</t>
  </si>
  <si>
    <t>ecd562289fa27fcd50fb63c3d1cfb0925c5ae2f9</t>
  </si>
  <si>
    <t>ee9a858adb7e399085975072f60a3f2d63cdda7a</t>
  </si>
  <si>
    <t>6d0405b1d94e1dd05ffba500f0c3a071202fd1d4</t>
  </si>
  <si>
    <t>7113774b5bb3d421afcc94a89534d81785a77018</t>
  </si>
  <si>
    <t>f91d3efd69a154d46a73caf2e6b5a5f632b56061</t>
  </si>
  <si>
    <t>23b96d4da3444d260eee24d7217a8054f3aacfa3</t>
  </si>
  <si>
    <t>b259bbfca77d2ef3453288a80b82dddb16750c64</t>
  </si>
  <si>
    <t>afce8c3ca626f8fddcd24c7c86de93fd081227cd</t>
  </si>
  <si>
    <t>df567c92f07eeb2c2dc92580121703274ac6fc88</t>
  </si>
  <si>
    <t>src/mongo/db/index/</t>
  </si>
  <si>
    <t>src/mongo/db/storage/mmap_v1/btree/</t>
  </si>
  <si>
    <t>Ernie</t>
  </si>
  <si>
    <t>Hershey</t>
  </si>
  <si>
    <t>0a02891e3f155e5a187ee14c774d42cbdb290652</t>
  </si>
  <si>
    <t>489690cfbccc24cf69b6ae7848581303ec8f4b0e</t>
  </si>
  <si>
    <t>43b83d0a3885b919efe3fe13631c39ed7c1f88e7</t>
  </si>
  <si>
    <t>be5c5eb936844926384c53ca0b5be0cd83438dc9</t>
  </si>
  <si>
    <t>6950e9ffe4823e65403bd118f44688bc25caaf7c</t>
  </si>
  <si>
    <t>d1cf07e73bc127c9214a902cbf2f6a0cf173e5ad</t>
  </si>
  <si>
    <t>0bb84c4860d39833a2f65c94ece29d3bc7655add</t>
  </si>
  <si>
    <t>8240b32d3d274ab30ced457de542d6c7457d5850</t>
  </si>
  <si>
    <t>Geert</t>
  </si>
  <si>
    <t>Bosch</t>
  </si>
  <si>
    <t>e7f6c56327afa51847a95d9d5bc6399209856c10</t>
  </si>
  <si>
    <t>9a0cb0d0ba72bc499c1761487422b72904e951a7</t>
  </si>
  <si>
    <t>6604c0aca8c0ca8eb289c53ebf1e890c7321bae5</t>
  </si>
  <si>
    <t>78923a5dd969e9b9f46d3fe9bdd969ab0d0a3ca2</t>
  </si>
  <si>
    <t>3d754a25fb3a14c4ddd47b5257b86e775fb17091</t>
  </si>
  <si>
    <t>0c1c8e9e31bfe24aaf4ad77090dd835eae125265</t>
  </si>
  <si>
    <t>e0f8376cf7e3496af394df5ce6132f9b0cfb3af3</t>
  </si>
  <si>
    <t>e35ccbf0d56ae9ced083c558faa9359ca53e9bc0</t>
  </si>
  <si>
    <t>0f3ef4550c44a21aa7658586789c97505adf51a6</t>
  </si>
  <si>
    <t>Greg</t>
  </si>
  <si>
    <t>Studer</t>
  </si>
  <si>
    <t>813a2908ed3f35e1e395179983e0f09b0fee8fe5</t>
  </si>
  <si>
    <t>eedc5e87ff9d33a6976de1fd1f606ab7435069d5</t>
  </si>
  <si>
    <t>src/mongo/s/write_ops/</t>
  </si>
  <si>
    <t>5b032a9c80e483b6e28a2d6727cbc990de203cd4</t>
  </si>
  <si>
    <t>4f740ca4fcfee9f0ec1c0a502e138ff749d5248d</t>
  </si>
  <si>
    <t>002c8f028ac27701a530db139a72cbc504c94f35</t>
  </si>
  <si>
    <t>6b73c5c63de972ebd39ab85c93f81e7040fe6950</t>
  </si>
  <si>
    <t>001d34a6a7bc13c3d6d159d7149417f5e6571359</t>
  </si>
  <si>
    <t>be3bb1821242a7704ca1c6f6621bdd6abc4acfb4</t>
  </si>
  <si>
    <t>Ian</t>
  </si>
  <si>
    <t>Whalen</t>
  </si>
  <si>
    <t>386a8f28bb8cc830b8ff9a311f56fab06677e209</t>
  </si>
  <si>
    <t>Jason</t>
  </si>
  <si>
    <t>Rassi</t>
  </si>
  <si>
    <t>cf8bb50e5a8a22205e344e0536646f1ca6bc81e4</t>
  </si>
  <si>
    <t>8f0d423946be1873d0af5c6db488d2bee9629899</t>
  </si>
  <si>
    <t>a4d077c775d8322c9e59313c3618fe73ac85e925</t>
  </si>
  <si>
    <t>5c9b4a636753e98de0ba7d9d518bfb6516f843d7</t>
  </si>
  <si>
    <t>4c221b5ce50c3eaabc0348432b6df6c41aeabee5</t>
  </si>
  <si>
    <t>429dc5819eb37e21d9e5c4573aae8421efd50ed7</t>
  </si>
  <si>
    <t>acc09c2ec26b27c6d201f5f98a2a9c7b4215b1ae</t>
  </si>
  <si>
    <t>src/mongo/db/matcher/</t>
  </si>
  <si>
    <t>20c218d3d3df17c820b9cd3e6399a2dec6755d94</t>
  </si>
  <si>
    <t>7f96d80fa8fcad7fb59bebae7e83db1a9f0120ad</t>
  </si>
  <si>
    <t>bec3fc4b1374fb9eff9e4cc82ada7b8d5f43de45</t>
  </si>
  <si>
    <t>e8437d34eee926e5c6bb3eac4a74f8a1fdf19448</t>
  </si>
  <si>
    <t>2783e323051eb5eeaedee4a607934974177f74c2</t>
  </si>
  <si>
    <t>de6b53385a04dba79572254e1231bd274000323a</t>
  </si>
  <si>
    <t>92d967e8cd4d32f3b3348c89320f238df47a1454</t>
  </si>
  <si>
    <t>4da5ebab3d27b20508fb73179cd2f3799b6ee607</t>
  </si>
  <si>
    <t>7849434abe5c8c24c7dd6dc7e664ebf1069c2557</t>
  </si>
  <si>
    <t>8951f434615f7444cac1630cc628269a839a6118</t>
  </si>
  <si>
    <t>John</t>
  </si>
  <si>
    <t>Esmet</t>
  </si>
  <si>
    <t>8f1f165734da24f5b44ae468a59b0cb9746dfec7</t>
  </si>
  <si>
    <t>Kaloian</t>
  </si>
  <si>
    <t>Manassiev</t>
  </si>
  <si>
    <t>45790039049d7375beafe122622363d35ce990c2</t>
  </si>
  <si>
    <t>4429df3a6c2e03f9b406fe27aa98caa660506d73</t>
  </si>
  <si>
    <t>20f830b37613ca1804775d85303074d5c4eb1bd4</t>
  </si>
  <si>
    <t>0ad070c47135f205c638b47e217d46d7da9fd329</t>
  </si>
  <si>
    <t>58e49b2726807b7e7c2f0309607ffa454befbff6</t>
  </si>
  <si>
    <t>5f54b41eb7ab23f1594610aa6950d07b666f0deb</t>
  </si>
  <si>
    <t>b452b55fd032a4e63d9ed25c60ecc5781e0a2b27</t>
  </si>
  <si>
    <t>5bcaa163b3fb6054cbedca1c20bd4ce98ddf1eed</t>
  </si>
  <si>
    <t>f56ea73672e1eebde4d2e9cef2f8fca0d84f0956</t>
  </si>
  <si>
    <t>fe6cc50395b76494cae644c98cbc9ec265cf78b1</t>
  </si>
  <si>
    <t>2304904687c5d29e228d86da95244682dc62caa1</t>
  </si>
  <si>
    <t>2bf87c388c8c2d2956cd8e1b81cdd84ca285fa50</t>
  </si>
  <si>
    <t>d6427045827b5ae5dc1fea9917cba3c1dcf0d341</t>
  </si>
  <si>
    <t>d12f3728b725615cb62b89396efbd3c8c059524f</t>
  </si>
  <si>
    <t>6334d8898369773c99be56ec1a4363ae5ee0e54d</t>
  </si>
  <si>
    <t>0962abcb99b52b6a9d4d03e7980569a7933394b3</t>
  </si>
  <si>
    <t>60bde0565d251463b50cee23b49a025d78e2278d</t>
  </si>
  <si>
    <t>284f942a45b877f0baecd19cbf17fc2a4e246a79</t>
  </si>
  <si>
    <t>df09ff06181a690bc504356a8a82c71163022127</t>
  </si>
  <si>
    <t>d6184ee7b6a365852adeb7d2ad084f288418f717</t>
  </si>
  <si>
    <t>88ef4861b03af893e59e7339297eea4b9a14bea5</t>
  </si>
  <si>
    <t>068eca37eb5b42671a651d24309b052edb1e0473</t>
  </si>
  <si>
    <t>fc3154713b4e7127a0fa9a32930f29423576b037</t>
  </si>
  <si>
    <t>8ee12731c9f31add89a08d8a391e9d88299aaa55</t>
  </si>
  <si>
    <t>072190514e64dca8e6fd36ecbb636d16b4b41263</t>
  </si>
  <si>
    <t>e6b62717c8f36c1a12829b21ee6d03d8193098a7</t>
  </si>
  <si>
    <t>34bf558b24911143d3615f0af1a2f76d0ce238d0</t>
  </si>
  <si>
    <t>1ae3facefbfdb05d3369576611eb96fb1a303815</t>
  </si>
  <si>
    <t>a1cc3274956e0bc1a0fc7b7fb98724eb04423a03</t>
  </si>
  <si>
    <t>319b9319fed8dfbafe6d3f23512f12a17fb0ed9a</t>
  </si>
  <si>
    <t>023ed947f498f7b09fd4134bd1fe3152d381eed8</t>
  </si>
  <si>
    <t>9a1d9a2ccea25f8d221408e136bae96906b5c7f0</t>
  </si>
  <si>
    <t>Luke</t>
  </si>
  <si>
    <t>Lovett</t>
  </si>
  <si>
    <t>159c1ed111216d2aa0ccc7fca4bba07f2058997b</t>
  </si>
  <si>
    <t>Mark</t>
  </si>
  <si>
    <t>Benvenuto</t>
  </si>
  <si>
    <t>48ae7bda6e2d063d1ec195e54a46c9628eca2103</t>
  </si>
  <si>
    <t>4df4b1066735e3806fa2efb4ff6d6c6b277ab6b1</t>
  </si>
  <si>
    <t>2c7b356511a70c8e822a526f39a2ca9ad649e180</t>
  </si>
  <si>
    <t>5aedc94e6539773606c8276d192d5342665b7a59</t>
  </si>
  <si>
    <t>7ec1120f79778344a57a6c65fa57cdf6480857ef</t>
  </si>
  <si>
    <t>cf00df557a4ba4e313458838766c649edcba3258</t>
  </si>
  <si>
    <t>cc9365f57436d53360238d2353b05f6dc06d1dcc</t>
  </si>
  <si>
    <t>a227b9ef0ed691a85786f9d2ca3862aadc4e9369</t>
  </si>
  <si>
    <t>08e15d0ea10a9445cb356b14c29c1a0499b35337</t>
  </si>
  <si>
    <t>483f69dbd4a8af17c09f21484c2f66f754f418fb</t>
  </si>
  <si>
    <t>1f741358bc48543349619d9e5d86d6c46b57abd7</t>
  </si>
  <si>
    <t>0b4bc21e287c5e3dcdce38fc31714dd335f7a107</t>
  </si>
  <si>
    <t>distsrc/</t>
  </si>
  <si>
    <t>src/third_party/zlib-1.2.8/</t>
  </si>
  <si>
    <t>a186f6756c4e80fef5d0c3dd2a458a1af3e0d226</t>
  </si>
  <si>
    <t>93c0e9db34e32c708527886ea923bda98ef3236b</t>
  </si>
  <si>
    <t>Mathias</t>
  </si>
  <si>
    <t>Stearn</t>
  </si>
  <si>
    <t>16a8ef7ad60d498b69bdc0ad5cbca44757d16fd8</t>
  </si>
  <si>
    <t>src/mongo/db/storage/rocks/</t>
  </si>
  <si>
    <t>cb5cab88761d9aca75e064665cce89f579c69e36</t>
  </si>
  <si>
    <t>41024fa4a63255a8502732257ba1642b8d445087</t>
  </si>
  <si>
    <t>8e0e873320a0962460c7a8e821495a325efe176b</t>
  </si>
  <si>
    <t>217151b66aefddca0a62e92aa095bb4f27dba574</t>
  </si>
  <si>
    <t>cf589f12e49136cfaa694a3f0eb61bca6fe987e7</t>
  </si>
  <si>
    <t>4b8502bd7b6b4bc675be98768644de5c25f5f94a</t>
  </si>
  <si>
    <t>ec3eecbf43af93e63a86f4ccda539328aa967fef</t>
  </si>
  <si>
    <t>a6bba2cd699581aa610c636cd25042f2b45c8093</t>
  </si>
  <si>
    <t>debe7c741f6f21587003fc3be4ccda5147b7e27b</t>
  </si>
  <si>
    <t>3336204de27b1fdfc7554cc60597dd0e10d738af</t>
  </si>
  <si>
    <t>eb0141484346be4f2831c15cabcc8204724f8bd8</t>
  </si>
  <si>
    <t>1a81817c9e82d421c52ea575a29dd16168902800</t>
  </si>
  <si>
    <t>04869a65202864514e6066ef77798a39c7c4920d</t>
  </si>
  <si>
    <t>7fa44159b371c106cd9742174ff13a22aab5ce21</t>
  </si>
  <si>
    <t>a29dc744d4259897a37a8cf71f531c7cd045041e</t>
  </si>
  <si>
    <t>7e2937e75e84c8cb27a22488a202cf4411977c6a</t>
  </si>
  <si>
    <t>a1fc18243a20cc8c5fd4ef7ee3e9f2078b4139d7</t>
  </si>
  <si>
    <t>1bbfd09914ac6b9095224162470271211cf56343</t>
  </si>
  <si>
    <t>379d94936e80ff006dd4d1e150b4524a5bf3a0a4</t>
  </si>
  <si>
    <t>1a98399b8c518e2d2f346bfae58ceee5ff808579</t>
  </si>
  <si>
    <t>cc00f648f2cc51994d91dc6c24df9d93a7c3c4ba</t>
  </si>
  <si>
    <t>a07b925d350b125daf6bfc0e3c514c55a493a1fb</t>
  </si>
  <si>
    <t>96352b10e79c6fee04cd666756889cffcda86113</t>
  </si>
  <si>
    <t>ff61cb160b2be922f8e91675d1f8135b71233ad3</t>
  </si>
  <si>
    <t>100be46dd67ca36e90c281952295ec044929ff18</t>
  </si>
  <si>
    <t>39032e1e57c9426f057147ffb785ab8822ec5530</t>
  </si>
  <si>
    <t>4731939510292ac460decd503e7b0e984c09a569</t>
  </si>
  <si>
    <t>d5f6eb21a94a39bd39c3c7a7b0ac107aca33a7e4</t>
  </si>
  <si>
    <t>jstests/repl/</t>
  </si>
  <si>
    <t>f0bafc7c171217b7541d337723c6390a793be359</t>
  </si>
  <si>
    <t>matt</t>
  </si>
  <si>
    <t>dannenberg</t>
  </si>
  <si>
    <t>d6d10d0c21ad2118dce9e3d6c5efcc6bef965d58</t>
  </si>
  <si>
    <t>4a5d53cc94bc5ddb72ecfc5dd038b0ede12b27aa</t>
  </si>
  <si>
    <t>e8c4f9b33b1b1b8b500e94da331a8eb9e0b9ad05</t>
  </si>
  <si>
    <t>9ae1dd37b3fa0a0325d65dc1b6c8101902c1c2a3</t>
  </si>
  <si>
    <t>74cd9523a6b9d81dc60bdf6af05f6fa2e8739159</t>
  </si>
  <si>
    <t>d0cd11123e114ea8cea33e37d06d1cf43c41727b</t>
  </si>
  <si>
    <t>b73c76f266a5427bfbab913e437ecda9aba34fda</t>
  </si>
  <si>
    <t>d56a2b6bc566489899033275fd9dbb3ab5d4eb02</t>
  </si>
  <si>
    <t>7ad98f86d290ffc00849f701b93e7a0aaa0c5be9</t>
  </si>
  <si>
    <t>f10ba2d36f36c01a8cc463d84b7c2f3a5d8af879</t>
  </si>
  <si>
    <t>be6b276f8367b2165133599d631cec0c9813afab</t>
  </si>
  <si>
    <t>9a9b844828cdba0689484a6c18d9f04e8b5f950c</t>
  </si>
  <si>
    <t>a38dbb08df9b4bafc94a54da07746950048a4e41</t>
  </si>
  <si>
    <t>188694e853873f0ab564e5b49f53e7b7e7bbcd42</t>
  </si>
  <si>
    <t>6c0c1df12e3c6366f410f4b3137de7b16854bda1</t>
  </si>
  <si>
    <t>2b320ff2801f6a124b157e7e9edf46df2d18992c</t>
  </si>
  <si>
    <t>869bb778dd79d3cc199523bda40671be7cb92aae</t>
  </si>
  <si>
    <t>017704acdfc7517efadb3fab167bba06c025c01a</t>
  </si>
  <si>
    <t>d01714904e04ef12cfb7d98caefc6f487e37efad</t>
  </si>
  <si>
    <t>8de98e198650d1e3eb261c3526b5e5df93527c97</t>
  </si>
  <si>
    <t>jstests/gle/</t>
  </si>
  <si>
    <t>Matt</t>
  </si>
  <si>
    <t>Kangas</t>
  </si>
  <si>
    <t>9abf77b84056003cf64ea9c69ae5e85bbd135ce0</t>
  </si>
  <si>
    <t>1ca93ea38fe42f885c5c198d9f46335ff1294136</t>
  </si>
  <si>
    <t>36435059ccc4b9c49316cd93510d1cdb6f0ab7f1</t>
  </si>
  <si>
    <t>601e10a7a3a7c86a9b44455f0358f199176db2a4</t>
  </si>
  <si>
    <t>35079a95ebc591dee47ecca5e0f22eb7a7381fd0</t>
  </si>
  <si>
    <t>docs/</t>
  </si>
  <si>
    <t>792f66beb03f0c0293b56e9aad16f94ad718357a</t>
  </si>
  <si>
    <t>def8f54bf6162317cc8b345e81c6e698d618ad96</t>
  </si>
  <si>
    <t>b1be46d80c999a4a583dd55dff5da42b28480f15</t>
  </si>
  <si>
    <t>42d25fc0fd25d59fb2b2f29f79f09cb4f7f623c6</t>
  </si>
  <si>
    <t>c0a623cf2bba01c4fbb78bda4a7b2e67c1c8d2d8</t>
  </si>
  <si>
    <t>8987c8005e54430c0934c02b2cb62d8545028e89</t>
  </si>
  <si>
    <t>src/mongo/logger/</t>
  </si>
  <si>
    <t>107a8a87e50f4e625c6a4f0c533db0f75f037093</t>
  </si>
  <si>
    <t>9efe8f1e1d37239cf77e8b5de57bce42dc43e8e1</t>
  </si>
  <si>
    <t>af8fdf9102f60fc731ef64c8ad5cb2b19745dc4e</t>
  </si>
  <si>
    <t>src/mongo/util/net/</t>
  </si>
  <si>
    <t>6704a4548ae6b5c310991e4d5d82509999cef306</t>
  </si>
  <si>
    <t>f88237b9afdf56989adb5113890646d931d520cc</t>
  </si>
  <si>
    <t>src/mongo/db/fts/</t>
  </si>
  <si>
    <t>27e1526d49b169f5086ad88c15903143cb1906b7</t>
  </si>
  <si>
    <t>d41f98bd0fdc3d392fc19aadfdc62a020d17fede</t>
  </si>
  <si>
    <t>src/mongo/db/geo/</t>
  </si>
  <si>
    <t>80102d2ba97e5c35587bbba618e9501debb0d268</t>
  </si>
  <si>
    <t>f31a38be3ce39267382e59b4fe74be1129b96679</t>
  </si>
  <si>
    <t>a6be8c0d9cee8c3a87a26f3d5e0fb6f58632bf43</t>
  </si>
  <si>
    <t>8c8d039ad7db78593f5e96e1deddf52bcb01bbd1</t>
  </si>
  <si>
    <t>aed9203f383619406705119cdf62c6f28c33c4e0</t>
  </si>
  <si>
    <t>20ad93b09352b317302f6b713bacaedab757c93b</t>
  </si>
  <si>
    <t>4d7a2c7dd8c29059a2f8b7f6c74aec9817e02de7</t>
  </si>
  <si>
    <t>9458c394cf6daa30608544526f94fb856663941b</t>
  </si>
  <si>
    <t>30668a6d4e2f0b264acf45d3bf6ca92b76fbe1c7</t>
  </si>
  <si>
    <t>7c3cfac300cfcca4f73f1c3b18457f0f8fae3f69</t>
  </si>
  <si>
    <t>75b1c0c1c0a27a3c73e52425526521ddd65e4b60</t>
  </si>
  <si>
    <t>10c497c51f5738c1ebe42903f8d6bfd0f018240a</t>
  </si>
  <si>
    <t>c1374695b9fef835b40b16461be659feb8d9b604</t>
  </si>
  <si>
    <t>Max</t>
  </si>
  <si>
    <t>Hirschhorn</t>
  </si>
  <si>
    <t>113fb30b65cded6ece1160c962d64fa232440b7d</t>
  </si>
  <si>
    <t>8bfae19e291e6ee6e963d2ccc8aa2535ff7c86c4</t>
  </si>
  <si>
    <t>365cca0c47566d192ca847f0b077cedef4b3430e</t>
  </si>
  <si>
    <t>jstests/libs/</t>
  </si>
  <si>
    <t>jstests/parallel/fsm_libs/</t>
  </si>
  <si>
    <t>jstests/parallel/fsm_workload_helpers/</t>
  </si>
  <si>
    <t>jstests/parallel/fsm_workloads/</t>
  </si>
  <si>
    <t>src/mongo/scripting/</t>
  </si>
  <si>
    <t>09d04e84e71651a5af7fa738c4614a6dd4dfb848</t>
  </si>
  <si>
    <t>43e606715e80d43696eeb7048b33017f14a49eb3</t>
  </si>
  <si>
    <t>Michael</t>
  </si>
  <si>
    <t>Ivanov</t>
  </si>
  <si>
    <t>a57241b5823968515be18614b1358e4bd7db5acc</t>
  </si>
  <si>
    <t>mike</t>
  </si>
  <si>
    <t>o'brien</t>
  </si>
  <si>
    <t>609a1492d2895ea55a9202815590636d1934a9ca</t>
  </si>
  <si>
    <t>Randolph</t>
  </si>
  <si>
    <t>Tan</t>
  </si>
  <si>
    <t>239e712c955c862565a559ae607e0fdaeee52075</t>
  </si>
  <si>
    <t>8deddb065c6124f31346d5f96efe8734da98d125</t>
  </si>
  <si>
    <t>02077a6e7d7215af65cfd88beda865672d45a442</t>
  </si>
  <si>
    <t>3abc8d35f91605641b3e694c10ad987f64a84d31</t>
  </si>
  <si>
    <t>c281a315cea3f6c5b54d9d6e4b8755d3fce55fd3</t>
  </si>
  <si>
    <t>cf132ed1034fb7db8280f1d6d72b0799c4152d5d</t>
  </si>
  <si>
    <t>Scott</t>
  </si>
  <si>
    <t>Hernandez</t>
  </si>
  <si>
    <t>e5644e2ca12a60df677cb8e8dfc70f19a9423b0a</t>
  </si>
  <si>
    <t>2e2091d502d959f52640de209470ecd3180d7269</t>
  </si>
  <si>
    <t>f4c67e1f3e5c0a63567539a5b97c32b22cb693f7</t>
  </si>
  <si>
    <t>086893fa1ae5d561992be80ab4e85e34d37572c3</t>
  </si>
  <si>
    <t>279587c470f1571b518f7a4b7fba923cf0909a09</t>
  </si>
  <si>
    <t>764b53c3432c0b01f8d44fe3cea1a5f6d07d805b</t>
  </si>
  <si>
    <t>3660339e223ce36e864e983ef3e4b419738e54c4</t>
  </si>
  <si>
    <t>4169b355bcfa6c57f0dd8f5fbb8db4d823cb3c86</t>
  </si>
  <si>
    <t>47d13ec4b8f19973cd7242ea2cba2ec882073a5e</t>
  </si>
  <si>
    <t>f49039888f598207b315592da43a266fbf9f179d</t>
  </si>
  <si>
    <t>7dc63fa1a8d6937e9dd2c029da002a7a99372b57</t>
  </si>
  <si>
    <t>44461e50ac7124b76564a400948ed7b9173504b4</t>
  </si>
  <si>
    <t>c1dc2b6ec7c72bcabf97ea4033b6877c09ebe8c8</t>
  </si>
  <si>
    <t>2a6de7b46d008d76e3cbc5485d15638e133d27b9</t>
  </si>
  <si>
    <t>38de3485ec850c8e21fcfab94e9c378ac73d6346</t>
  </si>
  <si>
    <t>src/mongo/util/concurrency/</t>
  </si>
  <si>
    <t>sdong</t>
  </si>
  <si>
    <t>e6ff142766cf8cbfa04a9c6acc5cb8ced3ea9fb3</t>
  </si>
  <si>
    <t>45f21d67bb9cf17d1804f04e1e98cf171ae1b6e7</t>
  </si>
  <si>
    <t>12a5ee7a57884bd227aa2a6b41bf56fd9f92eeb2</t>
  </si>
  <si>
    <t>dbc8bd10eefc7ceb6791d9179935f0a4c184d009</t>
  </si>
  <si>
    <t>28dc332e17c20a045785b8ed9abbb9509d5c0815</t>
  </si>
  <si>
    <t>Siyuan</t>
  </si>
  <si>
    <t>Zhou</t>
  </si>
  <si>
    <t>abb646af87f18ff222eb9684bd4e04ccf61987b8</t>
  </si>
  <si>
    <t>src/third_party/s2/base/</t>
  </si>
  <si>
    <t>9fa536a4134e55359b13b3f6975f5fe497505777</t>
  </si>
  <si>
    <t>b53c39c05d6f0ed60ce64e6e3c385095989ed347</t>
  </si>
  <si>
    <t>Spencer</t>
  </si>
  <si>
    <t>T</t>
  </si>
  <si>
    <t>Brody</t>
  </si>
  <si>
    <t>725c657adc955aed8f832641553861162b448d18</t>
  </si>
  <si>
    <t>5d1f0d27992da53eb1c546f413e5b34e78d8c439</t>
  </si>
  <si>
    <t>5d53a26ce33320b5b91ff5a8fcd2b69be1367367</t>
  </si>
  <si>
    <t>4dda322fdb688a53c243fe7c0df778f5b3f0a0cd</t>
  </si>
  <si>
    <t>1b204eba0dc80f4007cb88b995b761a8bc0987fc</t>
  </si>
  <si>
    <t>2ac3b5b8c79726c73e08bdac732f8f09d846d72f</t>
  </si>
  <si>
    <t>10cf936a3635a72ee61714631050cf54466410eb</t>
  </si>
  <si>
    <t>13577a48b51202aabd2e55ef95404439aaa4a0c3</t>
  </si>
  <si>
    <t>src/mongo/dbtests/mock/</t>
  </si>
  <si>
    <t>42d802af32f99663bc1c66456b2d57749010bed5</t>
  </si>
  <si>
    <t>3a8c58f22a02fca264932802596a223b4e49efcb</t>
  </si>
  <si>
    <t>d1cba25b72f41a2374eae4f74e12299196149580</t>
  </si>
  <si>
    <t>622bb23dca571100644c8dd927bd844a3ceae19e</t>
  </si>
  <si>
    <t>5016268d94a5fef8a229911c45e6fd6679a7d2f9</t>
  </si>
  <si>
    <t>b2ffa0b51be6e75fdd2eed15b2d79c3e5010f0af</t>
  </si>
  <si>
    <t>6e7f0bd5b2b36f292fc2e3ee72f4b4b0ee504a06</t>
  </si>
  <si>
    <t>af31dc7ba520145df053e72232647556e467dd00</t>
  </si>
  <si>
    <t>d2ab711c0e57271f9584602329c50dd84e32c4bb</t>
  </si>
  <si>
    <t>3f02fd962b26014f9fcb21e0ab91462d9fc690b6</t>
  </si>
  <si>
    <t>918663879caa0e6345d2e37d25bbe27bab1cc504</t>
  </si>
  <si>
    <t>ba0068e794ab281fdcb347467f23070879ecf8cb</t>
  </si>
  <si>
    <t>d204985463cd731d16190fd79621e227850d9c84</t>
  </si>
  <si>
    <t>d7e6e0be8f54cfa0b57a6515306c56a38dcdf0d1</t>
  </si>
  <si>
    <t>1bb29da08f761b4ed79c8bb1cacb74aaec702530</t>
  </si>
  <si>
    <t>Stephen</t>
  </si>
  <si>
    <t>Lin</t>
  </si>
  <si>
    <t>fc9c035d91ccbe16bd0d4412742d5d3352f3eeec</t>
  </si>
  <si>
    <t>hash</t>
  </si>
  <si>
    <t>A. Jesse</t>
  </si>
  <si>
    <t>Adam Midvidy</t>
  </si>
  <si>
    <t>Amalia Hawkins</t>
  </si>
  <si>
    <t>Andreas Nilsson</t>
  </si>
  <si>
    <t>Andrew Morrow</t>
  </si>
  <si>
    <t>Andy Schwerin</t>
  </si>
  <si>
    <t>Benety Goh</t>
  </si>
  <si>
    <t>Charlie Swanson</t>
  </si>
  <si>
    <t>Dan Pasette</t>
  </si>
  <si>
    <t>David Percy</t>
  </si>
  <si>
    <t>David Storch</t>
  </si>
  <si>
    <t>Eliot Horowitz</t>
  </si>
  <si>
    <t>Eric Milkie</t>
  </si>
  <si>
    <t>Ernie Hershey</t>
  </si>
  <si>
    <t>Geert Bosch</t>
  </si>
  <si>
    <t>Greg Studer</t>
  </si>
  <si>
    <t>Ian Whalen</t>
  </si>
  <si>
    <t>Jason Rassi</t>
  </si>
  <si>
    <t>John Esmet</t>
  </si>
  <si>
    <t>Kaloian Manassiev</t>
  </si>
  <si>
    <t>Luke Lovett</t>
  </si>
  <si>
    <t>Mark Benvenuto</t>
  </si>
  <si>
    <t>Mathias Stearn</t>
  </si>
  <si>
    <t>matt dannenberg</t>
  </si>
  <si>
    <t>Matt Kangas</t>
  </si>
  <si>
    <t>Max Hirschhorn</t>
  </si>
  <si>
    <t>Michael Ivanov</t>
  </si>
  <si>
    <t>mike o'brien</t>
  </si>
  <si>
    <t>Randolph Tan</t>
  </si>
  <si>
    <t>Scott Hernandez</t>
  </si>
  <si>
    <t xml:space="preserve">sdong </t>
  </si>
  <si>
    <t>Siyuan Zhou</t>
  </si>
  <si>
    <t>Spencer T</t>
  </si>
  <si>
    <t>Stephen Lin</t>
  </si>
  <si>
    <t>Row Labels</t>
  </si>
  <si>
    <t>(blank)</t>
  </si>
  <si>
    <t>Grand Total</t>
  </si>
  <si>
    <t>Column Labels</t>
  </si>
  <si>
    <t>Sum of LOC Per 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</si>
</sst>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2C2D3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10" fontId="0" fillId="0" borderId="0" xfId="0" applyNumberFormat="1"/>
    <xf numFmtId="11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" refreshedDate="42467.744644328704" createdVersion="5" refreshedVersion="5" minRefreshableVersion="3" recordCount="2120">
  <cacheSource type="worksheet">
    <worksheetSource ref="A1:F1048576" sheet="Sheet1"/>
  </cacheSource>
  <cacheFields count="6">
    <cacheField name="Contributor Name " numFmtId="0">
      <sharedItems containsBlank="1" count="35">
        <s v="A. Jesse"/>
        <s v="Adam Midvidy"/>
        <s v="Amalia Hawkins"/>
        <s v="Andreas Nilsson"/>
        <s v="Andrew Morrow"/>
        <s v="Andy Schwerin"/>
        <s v="Benety Goh"/>
        <s v="Charlie Swanson"/>
        <s v="Dan Pasette"/>
        <s v="David Percy"/>
        <s v="David Storch"/>
        <s v="Eliot Horowitz"/>
        <s v="Eric Milkie"/>
        <s v="Ernie Hershey"/>
        <s v="Geert Bosch"/>
        <s v="Greg Studer"/>
        <s v="Ian Whalen"/>
        <s v="Jason Rassi"/>
        <s v="John Esmet"/>
        <s v="Kaloian Manassiev"/>
        <s v="Luke Lovett"/>
        <s v="Mark Benvenuto"/>
        <s v="Mathias Stearn"/>
        <s v="matt dannenberg"/>
        <s v="Matt Kangas"/>
        <s v="Max Hirschhorn"/>
        <s v="Michael Ivanov"/>
        <s v="mike o'brien"/>
        <s v="Randolph Tan"/>
        <s v="Scott Hernandez"/>
        <s v="sdong "/>
        <s v="Siyuan Zhou"/>
        <s v="Spencer T"/>
        <s v="Stephen Lin"/>
        <m/>
      </sharedItems>
    </cacheField>
    <cacheField name="Commit Hash " numFmtId="0">
      <sharedItems containsBlank="1"/>
    </cacheField>
    <cacheField name="Percentages Per Component" numFmtId="0">
      <sharedItems containsString="0" containsBlank="1" containsNumber="1" minValue="0" maxValue="1"/>
    </cacheField>
    <cacheField name="Components(Directories)" numFmtId="0">
      <sharedItems containsBlank="1" count="132">
        <m/>
        <s v="jstests/multiVersion/libs/"/>
        <s v="jstests/multiVersion/"/>
        <s v="jstests/replsets/"/>
        <s v="src/mongo/client/"/>
        <s v="src/mongo/db/commands/"/>
        <s v="src/mongo/db/auth/"/>
        <s v="src/mongo/shell/"/>
        <s v="jstests/tool/"/>
        <s v="src/mongo/db/"/>
        <s v="jstests/auth/lib/"/>
        <s v="jstests/sharding/"/>
        <s v="jstests/auth/"/>
        <s v="jstests/ssl/"/>
        <s v="src/mongo/base/"/>
        <s v="src/mongo/bson/"/>
        <s v="src/mongo/db/ops/"/>
        <s v="etc/"/>
        <s v="src/mongo/db/commands/write_commands/"/>
        <s v="src/mongo/util/"/>
        <s v="jstests/core/"/>
        <s v="src/mongo/db/repl/"/>
        <s v="src/mongo/db/storage/wiredtiger/"/>
        <s v="src/mongo/dbtests/"/>
        <s v="buildscripts/"/>
        <s v="src/mongo/dbtests/perf/"/>
        <s v="src/mongo/"/>
        <s v="src/mongo/db/storage/"/>
        <s v="jstests/noPassthroughWithMongod/"/>
        <s v="src/third_party/snappy/"/>
        <s v="src/mongo/db/storage/kv/"/>
        <s v="src/mongo/db/catalog/"/>
        <s v="src/mongo/db/storage/devnull/"/>
        <s v="jstests/noPassthrough/"/>
        <s v="jstests/disk/"/>
        <s v="jstests/libs/config_files/"/>
        <s v="src/mongo/util/options_parser/"/>
        <s v="src/mongo/db/storage/mmap_v1/catalog/"/>
        <s v="src/mongo/db/storage/mmap_v1/"/>
        <s v="jstests/mmap_v1/"/>
        <s v="rpm/"/>
        <s v="jstests/slow2/"/>
        <s v="src/mongo/db/storage/heap1/"/>
        <s v="src/mongo/s/commands/"/>
        <s v="src/mongo/db/query/"/>
        <s v="src/mongo/s/"/>
        <s v="src/mongo/db/exec/"/>
        <s v="src/mongo/db/concurrency/"/>
        <s v="src/mongo/db/stats/"/>
        <s v="src/mongo/db/storage/in_memory/"/>
        <s v="src/third_party/"/>
        <s v="src/third_party/wiredtiger/api/leveldb/basho/"/>
        <s v="src/third_party/wiredtiger/api/leveldb/hyperleveldb/"/>
        <s v="src/third_party/wiredtiger/api/leveldb/leveldb/db/"/>
        <s v="src/third_party/wiredtiger/api/leveldb/leveldb/include/leveldb/"/>
        <s v="src/third_party/wiredtiger/api/leveldb/leveldb/port/"/>
        <s v="src/third_party/wiredtiger/api/leveldb/leveldb/util/"/>
        <s v="src/third_party/wiredtiger/api/leveldb/leveldb/"/>
        <s v="src/third_party/wiredtiger/api/leveldb/rocksdb/"/>
        <s v="src/third_party/wiredtiger/api/leveldb/"/>
        <s v="src/third_party/wiredtiger/bench/wtperf/runners/"/>
        <s v="src/third_party/wiredtiger/bench/wtperf/"/>
        <s v="src/third_party/wiredtiger/build_darwin/"/>
        <s v="src/third_party/wiredtiger/build_freebsd/"/>
        <s v="src/third_party/wiredtiger/build_linux/"/>
        <s v="src/third_party/wiredtiger/build_posix/aclocal/"/>
        <s v="src/third_party/wiredtiger/build_posix/"/>
        <s v="src/third_party/wiredtiger/build_solaris/"/>
        <s v="src/third_party/wiredtiger/build_win/"/>
        <s v="src/third_party/wiredtiger/dist/package/debian/source/"/>
        <s v="src/third_party/wiredtiger/dist/package/debian/"/>
        <s v="src/third_party/wiredtiger/dist/package/"/>
        <s v="src/third_party/wiredtiger/dist/"/>
        <s v="src/third_party/wiredtiger/examples/c/"/>
        <s v="src/third_party/wiredtiger/examples/java/com/wiredtiger/examples/"/>
        <s v="src/third_party/wiredtiger/examples/java/"/>
        <s v="src/third_party/wiredtiger/examples/python/"/>
        <s v="src/third_party/wiredtiger/ext/collators/reverse/"/>
        <s v="src/third_party/wiredtiger/ext/compressors/bzip2/"/>
        <s v="src/third_party/wiredtiger/ext/compressors/nop/"/>
        <s v="src/third_party/wiredtiger/ext/compressors/snappy/"/>
        <s v="src/third_party/wiredtiger/ext/compressors/zlib/"/>
        <s v="src/third_party/wiredtiger/ext/datasources/helium/"/>
        <s v="src/third_party/wiredtiger/lang/java/src/com/wiredtiger/db/"/>
        <s v="src/third_party/wiredtiger/lang/java/"/>
        <s v="src/third_party/wiredtiger/lang/python/wiredtiger/"/>
        <s v="src/third_party/wiredtiger/lang/python/"/>
        <s v="src/third_party/wiredtiger/src/async/"/>
        <s v="src/third_party/wiredtiger/src/block/"/>
        <s v="src/third_party/wiredtiger/src/bloom/"/>
        <s v="src/third_party/wiredtiger/src/btree/"/>
        <s v="src/third_party/wiredtiger/src/config/"/>
        <s v="src/third_party/wiredtiger/src/conn/"/>
        <s v="src/third_party/wiredtiger/src/cursor/"/>
        <s v="src/third_party/wiredtiger/src/include/"/>
        <s v="src/third_party/wiredtiger/src/log/"/>
        <s v="src/third_party/wiredtiger/src/lsm/"/>
        <s v="src/third_party/wiredtiger/src/meta/"/>
        <s v="src/third_party/wiredtiger/src/os_posix/"/>
        <s v="src/third_party/wiredtiger/src/os_win/"/>
        <s v="src/third_party/wiredtiger/src/packing/"/>
        <s v="src/third_party/wiredtiger/src/schema/"/>
        <s v="src/third_party/wiredtiger/src/session/"/>
        <s v="src/third_party/wiredtiger/src/support/"/>
        <s v="src/third_party/wiredtiger/src/txn/"/>
        <s v="src/third_party/wiredtiger/src/utilities/"/>
        <s v="src/third_party/wiredtiger/tools/"/>
        <s v="src/third_party/wiredtiger/"/>
        <s v="jstests/parallel/"/>
        <s v="src/mongo/unittest/"/>
        <s v="src/mongo/db/index/"/>
        <s v="src/mongo/db/storage/mmap_v1/btree/"/>
        <s v="src/mongo/s/write_ops/"/>
        <s v="src/mongo/db/matcher/"/>
        <s v="distsrc/"/>
        <s v="src/third_party/zlib-1.2.8/"/>
        <s v="src/mongo/db/storage/rocks/"/>
        <s v="jstests/repl/"/>
        <s v="jstests/gle/"/>
        <s v="docs/"/>
        <s v="src/mongo/logger/"/>
        <s v="src/mongo/util/net/"/>
        <s v="src/mongo/db/fts/"/>
        <s v="src/mongo/db/geo/"/>
        <s v="jstests/libs/"/>
        <s v="jstests/parallel/fsm_libs/"/>
        <s v="jstests/parallel/fsm_workload_helpers/"/>
        <s v="jstests/parallel/fsm_workloads/"/>
        <s v="src/mongo/scripting/"/>
        <s v="src/mongo/util/concurrency/"/>
        <s v="src/third_party/s2/base/"/>
        <s v="src/mongo/dbtests/mock/"/>
      </sharedItems>
    </cacheField>
    <cacheField name="Total Lines of Code for Commit" numFmtId="0">
      <sharedItems containsBlank="1" containsMixedTypes="1" containsNumber="1" containsInteger="1" minValue="1" maxValue="130811"/>
    </cacheField>
    <cacheField name="LOC Per Component" numFmtId="0">
      <sharedItems containsBlank="1" containsMixedTypes="1" containsNumber="1" minValue="0" maxValue="22237.870000000003" count="629">
        <e v="#VALUE!"/>
        <n v="0"/>
        <n v="14.964"/>
        <n v="127.968"/>
        <n v="114.81"/>
        <n v="2"/>
        <n v="24"/>
        <n v="27"/>
        <n v="30"/>
        <n v="20"/>
        <n v="3"/>
        <n v="66"/>
        <n v="17"/>
        <n v="47"/>
        <n v="55"/>
        <n v="52.704000000000001"/>
        <n v="8.2350000000000012"/>
        <n v="1"/>
        <n v="6"/>
        <n v="22"/>
        <n v="11"/>
        <n v="192.37199999999999"/>
        <n v="4.2840000000000007"/>
        <n v="7.1400000000000006"/>
        <n v="1.73"/>
        <n v="3.2650000000000001"/>
        <n v="2.84"/>
        <n v="5.1520000000000001"/>
        <n v="4"/>
        <n v="19"/>
        <n v="32"/>
        <n v="41"/>
        <n v="9"/>
        <n v="54"/>
        <n v="52"/>
        <n v="5"/>
        <n v="92.25"/>
        <n v="0.45"/>
        <n v="131.85"/>
        <n v="2.52"/>
        <n v="417.06"/>
        <n v="21.981000000000002"/>
        <n v="1252.9169999999999"/>
        <n v="14.222999999999999"/>
        <n v="142"/>
        <n v="115"/>
        <n v="8.1449999999999996"/>
        <n v="7.29"/>
        <n v="9.6750000000000007"/>
        <n v="18.09"/>
        <n v="1.6199999999999999"/>
        <n v="623"/>
        <n v="2440"/>
        <n v="5.16"/>
        <n v="11.879999999999999"/>
        <n v="22.88"/>
        <n v="8"/>
        <n v="17.756"/>
        <n v="74.152000000000001"/>
        <n v="31"/>
        <n v="2.0460000000000003"/>
        <n v="338.613"/>
        <n v="19.8"/>
        <n v="16.164000000000001"/>
        <n v="12"/>
        <n v="37"/>
        <n v="27.968"/>
        <n v="35.968000000000004"/>
        <n v="10.878"/>
        <n v="1.764"/>
        <n v="134.21100000000001"/>
        <n v="314"/>
        <n v="2.66"/>
        <n v="17.556000000000001"/>
        <n v="318.66800000000001"/>
        <n v="167.048"/>
        <n v="25.536000000000001"/>
        <n v="6.4320000000000004"/>
        <n v="7.37"/>
        <n v="4.7569999999999997"/>
        <n v="48.373999999999995"/>
        <n v="7.9939999999999998"/>
        <n v="3.3739999999999997"/>
        <n v="14.848000000000001"/>
        <n v="1.472"/>
        <n v="10.24"/>
        <n v="14.784000000000001"/>
        <n v="7.6159999999999997"/>
        <n v="7.8400000000000007"/>
        <n v="3.4859999999999998"/>
        <n v="14"/>
        <n v="3.605"/>
        <n v="510.88"/>
        <n v="160.22499999999999"/>
        <n v="332.28200000000004"/>
        <n v="22.041"/>
        <n v="688.24799999999993"/>
        <n v="39.36"/>
        <n v="5.4240000000000004"/>
        <n v="3.12"/>
        <n v="19.266000000000002"/>
        <n v="14.288"/>
        <n v="4.4080000000000004"/>
        <n v="130.61599999999999"/>
        <n v="37.119999999999997"/>
        <n v="63.800000000000004"/>
        <n v="3.1920000000000002"/>
        <n v="129.67499999999998"/>
        <n v="74.73599999999999"/>
        <n v="30.455999999999996"/>
        <n v="12.959999999999999"/>
        <n v="56.591999999999999"/>
        <n v="30.240000000000002"/>
        <n v="10.368"/>
        <n v="11.22"/>
        <n v="10.757999999999999"/>
        <n v="48"/>
        <n v="3.5639999999999996"/>
        <n v="77.35499999999999"/>
        <n v="8.5359999999999996"/>
        <n v="22.66"/>
        <n v="9.1959999999999997"/>
        <n v="3.52"/>
        <n v="14.345000000000001"/>
        <n v="4.6360000000000001"/>
        <n v="10"/>
        <n v="19.021000000000001"/>
        <n v="13.232000000000001"/>
        <n v="560.70600000000002"/>
        <n v="62.851999999999997"/>
        <n v="103.375"/>
        <n v="65.332999999999998"/>
        <n v="25"/>
        <n v="9.57"/>
        <n v="48.372"/>
        <n v="58"/>
        <n v="78"/>
        <n v="52.268000000000001"/>
        <n v="20.658999999999999"/>
        <n v="7"/>
        <n v="13.231"/>
        <n v="70.902000000000001"/>
        <n v="15.250999999999999"/>
        <n v="1.4139999999999999"/>
        <n v="15.651"/>
        <n v="9.3979999999999997"/>
        <n v="11.877000000000001"/>
        <n v="13.034000000000001"/>
        <n v="31.122000000000003"/>
        <n v="172.9"/>
        <n v="48.411999999999999"/>
        <n v="13"/>
        <n v="160"/>
        <n v="101"/>
        <n v="14.726000000000001"/>
        <n v="22.643999999999998"/>
        <n v="36.555999999999997"/>
        <n v="4.3920000000000003"/>
        <n v="140.54400000000001"/>
        <n v="392.53499999999997"/>
        <n v="10.430999999999999"/>
        <n v="36"/>
        <n v="3.8150000000000004"/>
        <n v="105.07599999999999"/>
        <n v="5051.6400000000003"/>
        <n v="30.96"/>
        <n v="915.67700000000002"/>
        <n v="130.81100000000001"/>
        <n v="784.86599999999999"/>
        <n v="1962.165"/>
        <n v="1569.732"/>
        <n v="392.43299999999999"/>
        <n v="2354.598"/>
        <n v="1438.9209999999998"/>
        <n v="3793.5190000000002"/>
        <n v="261.62200000000001"/>
        <n v="5101.6289999999999"/>
        <n v="4316.7629999999999"/>
        <n v="3270.2750000000001"/>
        <n v="3139.4639999999999"/>
        <n v="1177.299"/>
        <n v="1831.354"/>
        <n v="523.24400000000003"/>
        <n v="1046.4880000000001"/>
        <n v="4709.1959999999999"/>
        <n v="22237.870000000003"/>
        <n v="2616.2200000000003"/>
        <n v="4447.5740000000005"/>
        <n v="5494.0619999999999"/>
        <n v="18575.161999999997"/>
        <n v="4970.8180000000002"/>
        <n v="1308.1100000000001"/>
        <n v="1700.5429999999999"/>
        <n v="2877.8419999999996"/>
        <n v="5886.4949999999999"/>
        <n v="3008.6529999999998"/>
        <n v="2747.0309999999999"/>
        <n v="50"/>
        <n v="19.392000000000003"/>
        <n v="4.5839999999999996"/>
        <n v="1.25"/>
        <n v="16.125"/>
        <n v="80.375"/>
        <n v="8.625"/>
        <n v="18.375"/>
        <n v="10.02"/>
        <n v="9.9600000000000009"/>
        <n v="14.336"/>
        <n v="13.635999999999999"/>
        <n v="73"/>
        <n v="72"/>
        <n v="45"/>
        <n v="7.1000000000000008E-2"/>
        <n v="70.858000000000004"/>
        <n v="2.1059999999999999"/>
        <n v="2.1869999999999998"/>
        <n v="60.911999999999999"/>
        <n v="4.2930000000000001"/>
        <n v="2.2680000000000002"/>
        <n v="6.6420000000000003"/>
        <n v="0.45600000000000002"/>
        <n v="134.976"/>
        <n v="2.2799999999999998"/>
        <n v="13.984"/>
        <n v="59.786999999999999"/>
        <n v="57.095999999999997"/>
        <n v="33.902000000000001"/>
        <n v="15.879"/>
        <n v="17.152000000000001"/>
        <n v="33.239999999999995"/>
        <n v="2.08"/>
        <n v="3.2800000000000002"/>
        <n v="1.32"/>
        <n v="38"/>
        <n v="21.320999999999998"/>
        <n v="4.12"/>
        <n v="47.895000000000003"/>
        <n v="26.883000000000003"/>
        <n v="2.472"/>
        <n v="123.42"/>
        <n v="18.315000000000001"/>
        <n v="23.1"/>
        <n v="86.48"/>
        <n v="1.8800000000000001"/>
        <n v="36.424999999999997"/>
        <n v="14.57"/>
        <n v="6.3449999999999998"/>
        <n v="88.83"/>
        <n v="50.112000000000002"/>
        <n v="7.83"/>
        <n v="16.02"/>
        <n v="3.96"/>
        <n v="0.84"/>
        <n v="3.528"/>
        <n v="28.895999999999997"/>
        <n v="1.008"/>
        <n v="32.928000000000004"/>
        <n v="48.72"/>
        <n v="33.432000000000002"/>
        <n v="15.792"/>
        <n v="7.1639999999999997"/>
        <n v="4.8239999999999998"/>
        <n v="150"/>
        <n v="63"/>
        <n v="4.76"/>
        <n v="68.34"/>
        <n v="51"/>
        <n v="9.18"/>
        <n v="205.7"/>
        <n v="39"/>
        <n v="1041.55"/>
        <n v="83.323999999999998"/>
        <n v="40"/>
        <n v="60.242000000000004"/>
        <n v="13.376999999999999"/>
        <n v="17.29"/>
        <n v="4.9139999999999997"/>
        <n v="3.6919999999999997"/>
        <n v="17.368000000000002"/>
        <n v="15.984000000000002"/>
        <n v="7.9920000000000009"/>
        <n v="85.68"/>
        <n v="136.34"/>
        <n v="117.63999999999999"/>
        <n v="18.855"/>
        <n v="273.18799999999999"/>
        <n v="16.341000000000001"/>
        <n v="104.75"/>
        <n v="4.609"/>
        <n v="16.905999999999999"/>
        <n v="5.1360000000000001"/>
        <n v="28.89"/>
        <n v="104.00399999999999"/>
        <n v="9.4159999999999986"/>
        <n v="19.687999999999999"/>
        <n v="19.045999999999999"/>
        <n v="10.058"/>
        <n v="114"/>
        <n v="121"/>
        <n v="35.872"/>
        <n v="2.09"/>
        <n v="7.0840000000000005"/>
        <n v="1.7710000000000001"/>
        <n v="37.949999999999996"/>
        <n v="12.397"/>
        <n v="193.03900000000002"/>
        <n v="93"/>
        <n v="18.29"/>
        <n v="12.154"/>
        <n v="14.75"/>
        <n v="15.104000000000001"/>
        <n v="7.08"/>
        <n v="3.8940000000000001"/>
        <n v="10.501999999999999"/>
        <n v="49"/>
        <n v="61.408000000000001"/>
        <n v="37.572000000000003"/>
        <n v="1.919"/>
        <n v="171"/>
        <n v="444"/>
        <n v="34"/>
        <n v="315"/>
        <n v="212"/>
        <n v="105"/>
        <n v="127"/>
        <n v="358"/>
        <n v="50.786999999999999"/>
        <n v="191.97"/>
        <n v="2.0880000000000001"/>
        <n v="4.1760000000000002"/>
        <n v="2.61"/>
        <n v="18.530999999999999"/>
        <n v="182.96099999999998"/>
        <n v="49.59"/>
        <n v="96"/>
        <n v="263"/>
        <n v="433"/>
        <n v="164.83799999999999"/>
        <n v="165.83099999999999"/>
        <n v="4.1520000000000001"/>
        <n v="299.98199999999997"/>
        <n v="1.038"/>
        <n v="212.27099999999999"/>
        <n v="300.50099999999998"/>
        <n v="211.75199999999998"/>
        <n v="13.958"/>
        <n v="2.8000000000000001E-2"/>
        <n v="59.496000000000002"/>
        <n v="7.4370000000000003"/>
        <n v="33"/>
        <n v="53"/>
        <n v="4.8960000000000008"/>
        <n v="4.2120000000000006"/>
        <n v="8.8740000000000006"/>
        <n v="2.7800000000000002"/>
        <n v="7.21"/>
        <n v="35.712000000000003"/>
        <n v="150.102"/>
        <n v="1.6639999999999999"/>
        <n v="6.3280000000000003"/>
        <n v="3.1160000000000001"/>
        <n v="5.4940000000000007"/>
        <n v="9.02"/>
        <n v="18.368000000000002"/>
        <n v="4.8789999999999996"/>
        <n v="5.38"/>
        <n v="957.64"/>
        <n v="231.33999999999997"/>
        <n v="21.52"/>
        <n v="29.59"/>
        <n v="172.16"/>
        <n v="145.26"/>
        <n v="301.28000000000003"/>
        <n v="78.010000000000005"/>
        <n v="196.36999999999998"/>
        <n v="207.13"/>
        <n v="2.69"/>
        <n v="61.87"/>
        <n v="51.11"/>
        <n v="139.88"/>
        <n v="22.138000000000002"/>
        <n v="11002.585999999999"/>
        <n v="171.244"/>
        <n v="2.762"/>
        <n v="5.524"/>
        <n v="472.30200000000002"/>
        <n v="99.431999999999988"/>
        <n v="35.905999999999999"/>
        <n v="11.048"/>
        <n v="33.143999999999998"/>
        <n v="198.86399999999998"/>
        <n v="8.2859999999999996"/>
        <n v="24.857999999999997"/>
        <n v="179.53"/>
        <n v="394.96599999999995"/>
        <n v="817.55199999999991"/>
        <n v="38.667999999999999"/>
        <n v="193.34000000000003"/>
        <n v="16.571999999999999"/>
        <n v="11.391999999999999"/>
        <n v="47.704000000000001"/>
        <n v="9.968"/>
        <n v="1.4239999999999999"/>
        <n v="7.8319999999999999"/>
        <n v="278.392"/>
        <n v="27.768000000000001"/>
        <n v="304.73599999999999"/>
        <n v="236"/>
        <n v="3.2"/>
        <n v="11.200000000000001"/>
        <n v="25.52"/>
        <n v="197"/>
        <n v="32.741999999999997"/>
        <n v="120.105"/>
        <n v="14.4"/>
        <n v="12.383999999999999"/>
        <n v="2.7720000000000002"/>
        <n v="9.2160000000000011"/>
        <n v="15.193999999999999"/>
        <n v="19.259999999999998"/>
        <n v="72.439000000000007"/>
        <n v="66.066000000000003"/>
        <n v="5.3239999999999998"/>
        <n v="3.1459999999999999"/>
        <n v="2.1779999999999999"/>
        <n v="17.907999999999998"/>
        <n v="6.7759999999999998"/>
        <n v="29.282"/>
        <n v="110.59400000000001"/>
        <n v="1.863"/>
        <n v="26.565000000000001"/>
        <n v="36.707999999999998"/>
        <n v="180"/>
        <n v="23"/>
        <n v="132"/>
        <n v="77.741"/>
        <n v="8.9589999999999996"/>
        <n v="6.069"/>
        <n v="79.475000000000009"/>
        <n v="63.290999999999997"/>
        <n v="11.849"/>
        <n v="17.34"/>
        <n v="23.12"/>
        <n v="210"/>
        <n v="82"/>
        <n v="13.14"/>
        <n v="5.04"/>
        <n v="4.68"/>
        <n v="1.829"/>
        <n v="57.111999999999995"/>
        <n v="5.43"/>
        <n v="0.56400000000000006"/>
        <n v="70"/>
        <n v="163"/>
        <n v="62"/>
        <n v="26"/>
        <n v="122.03399999999999"/>
        <n v="6.8369999999999997"/>
        <n v="59"/>
        <n v="28.21"/>
        <n v="6.8199999999999994"/>
        <n v="274.35000000000002"/>
        <n v="115.136"/>
        <n v="95.872"/>
        <n v="33.152000000000001"/>
        <n v="17.472000000000001"/>
        <n v="101.248"/>
        <n v="26.88"/>
        <n v="47.936"/>
        <n v="8.0640000000000001"/>
        <n v="5.44"/>
        <n v="85.951999999999998"/>
        <n v="3.8080000000000003"/>
        <n v="95.199999999999989"/>
        <n v="198.56"/>
        <n v="137.63200000000001"/>
        <n v="15.776000000000002"/>
        <n v="9.5039999999999996"/>
        <n v="1.5840000000000001"/>
        <n v="4.7519999999999998"/>
        <n v="17.423999999999999"/>
        <n v="12.672000000000001"/>
        <n v="373.82399999999996"/>
        <n v="174.24"/>
        <n v="212.256"/>
        <n v="19.007999999999999"/>
        <n v="126.72"/>
        <n v="52.272000000000006"/>
        <n v="221.76000000000002"/>
        <n v="85.536000000000001"/>
        <n v="125.136"/>
        <n v="117.21599999999999"/>
        <n v="3.1680000000000001"/>
        <n v="18.911999999999999"/>
        <n v="1.3440000000000001"/>
        <n v="1.536"/>
        <n v="10.144"/>
        <n v="0.72799999999999998"/>
        <n v="1.482"/>
        <n v="2.964"/>
        <n v="10.062000000000001"/>
        <n v="9.9320000000000004"/>
        <n v="3.6719999999999997"/>
        <n v="0.81600000000000006"/>
        <n v="19.488"/>
        <n v="7.0839999999999996"/>
        <n v="0.874"/>
        <n v="18.814"/>
        <n v="13.799999999999999"/>
        <n v="5.3360000000000003"/>
        <n v="12.671999999999999"/>
        <n v="4.968"/>
        <n v="0.97199999999999998"/>
        <n v="1.98"/>
        <n v="2.988"/>
        <n v="12.312000000000001"/>
        <n v="20.195999999999998"/>
        <n v="2.6520000000000001"/>
        <n v="1.292"/>
        <n v="8.0919999999999987"/>
        <n v="28.832000000000001"/>
        <n v="18"/>
        <n v="40.917000000000002"/>
        <n v="7.59"/>
        <n v="20.355"/>
        <n v="143.65"/>
        <n v="42.25"/>
        <n v="16.899999999999999"/>
        <n v="4512.3"/>
        <n v="3211"/>
        <n v="50.7"/>
        <n v="8.4499999999999993"/>
        <n v="126.75"/>
        <n v="194.35"/>
        <n v="25.35"/>
        <n v="15"/>
        <n v="0.82000000000000006"/>
        <n v="5.5760000000000005"/>
        <n v="11.48"/>
        <n v="52.808"/>
        <n v="14.267999999999999"/>
        <n v="9.6760000000000002"/>
        <n v="27.060000000000002"/>
        <n v="32.472000000000001"/>
        <n v="0.52800000000000002"/>
        <n v="103.488"/>
        <n v="15.84"/>
        <n v="10.56"/>
        <n v="54.911999999999999"/>
        <n v="2.64"/>
        <n v="22.703999999999997"/>
        <n v="14.256"/>
        <n v="45.936"/>
        <n v="79.727999999999994"/>
        <n v="5.28"/>
        <n v="87.12"/>
        <n v="12.144"/>
        <n v="47.519999999999996"/>
        <n v="8.9760000000000009"/>
        <n v="79"/>
        <n v="883.78200000000004"/>
        <n v="127.392"/>
        <n v="756.39"/>
        <n v="1934.7659999999998"/>
        <n v="39.81"/>
        <n v="1536.6659999999999"/>
        <n v="47.771999999999998"/>
        <n v="374.214"/>
        <n v="2221.3980000000001"/>
        <n v="21"/>
        <n v="3.06"/>
        <n v="2.3460000000000001"/>
        <n v="2.5500000000000003"/>
        <n v="2.2439999999999998"/>
        <n v="2.448"/>
        <n v="79.152000000000001"/>
        <n v="6.4260000000000002"/>
        <n v="3.3660000000000001"/>
        <n v="26.954999999999998"/>
        <n v="914.673"/>
        <n v="12.579000000000001"/>
        <n v="490.58100000000002"/>
        <n v="231.81300000000002"/>
        <n v="115.008"/>
        <n v="2084.6039999999998"/>
        <n v="2118.5"/>
        <n v="21.184999999999999"/>
        <n v="4.2370000000000001"/>
        <n v="22.05"/>
        <n v="67.86"/>
        <n v="1.8179999999999998"/>
        <n v="11.716000000000001"/>
        <n v="17.876999999999999"/>
        <n v="43.228000000000002"/>
        <n v="26.058"/>
        <n v="81.84"/>
        <n v="7.6879999999999997"/>
        <n v="132.928"/>
        <n v="23.064"/>
        <n v="1.736"/>
        <n v="56"/>
        <n v="85"/>
        <n v="35"/>
        <n v="69"/>
        <n v="51.110000000000007"/>
        <n v="6.9349999999999996"/>
        <n v="36.765000000000001"/>
        <n v="87"/>
        <n v="2.867"/>
        <n v="58.071999999999996"/>
        <n v="102.85299999999999"/>
        <n v="59.984000000000002"/>
        <n v="165"/>
        <n v="7565.6670000000004"/>
        <n v="15.238"/>
        <n v="77.400000000000006"/>
        <n v="95.4"/>
        <n v="124.5"/>
        <n v="2.1"/>
        <n v="42"/>
        <n v="83"/>
        <n v="12.431999999999999"/>
        <n v="29.526"/>
        <n v="67"/>
        <n v="119"/>
        <n v="16"/>
        <n v="9.1430000000000007"/>
        <n v="31.81600000000000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20">
  <r>
    <x v="0"/>
    <m/>
    <m/>
    <x v="0"/>
    <s v="Total Lines of Code for Commit"/>
    <x v="0"/>
  </r>
  <r>
    <x v="0"/>
    <s v="3ebd970fb88d0fb9494f894e3d78d66930ad71e2"/>
    <m/>
    <x v="0"/>
    <n v="258"/>
    <x v="1"/>
  </r>
  <r>
    <x v="0"/>
    <m/>
    <m/>
    <x v="0"/>
    <n v="258"/>
    <x v="1"/>
  </r>
  <r>
    <x v="0"/>
    <m/>
    <n v="5.8000000000000003E-2"/>
    <x v="1"/>
    <n v="258"/>
    <x v="2"/>
  </r>
  <r>
    <x v="0"/>
    <m/>
    <n v="0.496"/>
    <x v="2"/>
    <n v="258"/>
    <x v="3"/>
  </r>
  <r>
    <x v="0"/>
    <m/>
    <n v="0.44500000000000001"/>
    <x v="3"/>
    <n v="258"/>
    <x v="4"/>
  </r>
  <r>
    <x v="0"/>
    <m/>
    <m/>
    <x v="0"/>
    <n v="258"/>
    <x v="1"/>
  </r>
  <r>
    <x v="0"/>
    <s v="b144964acc83e3223900b09560edd8d8e025a625"/>
    <m/>
    <x v="0"/>
    <n v="2"/>
    <x v="1"/>
  </r>
  <r>
    <x v="0"/>
    <m/>
    <m/>
    <x v="0"/>
    <n v="2"/>
    <x v="1"/>
  </r>
  <r>
    <x v="0"/>
    <m/>
    <n v="1"/>
    <x v="4"/>
    <n v="2"/>
    <x v="5"/>
  </r>
  <r>
    <x v="0"/>
    <m/>
    <m/>
    <x v="0"/>
    <n v="2"/>
    <x v="1"/>
  </r>
  <r>
    <x v="0"/>
    <s v="62dd588ef3d22480feaa4ae8339785e94f199bcf"/>
    <m/>
    <x v="0"/>
    <n v="2"/>
    <x v="1"/>
  </r>
  <r>
    <x v="0"/>
    <m/>
    <m/>
    <x v="0"/>
    <n v="2"/>
    <x v="1"/>
  </r>
  <r>
    <x v="0"/>
    <m/>
    <n v="1"/>
    <x v="5"/>
    <n v="2"/>
    <x v="5"/>
  </r>
  <r>
    <x v="0"/>
    <m/>
    <m/>
    <x v="0"/>
    <n v="2"/>
    <x v="1"/>
  </r>
  <r>
    <x v="0"/>
    <s v="f1655ad69b11abdde521d4bc2e7cfcd40e41eab3"/>
    <m/>
    <x v="0"/>
    <n v="2"/>
    <x v="1"/>
  </r>
  <r>
    <x v="0"/>
    <m/>
    <m/>
    <x v="0"/>
    <n v="2"/>
    <x v="1"/>
  </r>
  <r>
    <x v="0"/>
    <m/>
    <n v="1"/>
    <x v="6"/>
    <n v="2"/>
    <x v="5"/>
  </r>
  <r>
    <x v="0"/>
    <m/>
    <m/>
    <x v="0"/>
    <n v="2"/>
    <x v="1"/>
  </r>
  <r>
    <x v="0"/>
    <s v="6eccc037b1e6d22d60d0e7aec39dcc183a756790"/>
    <m/>
    <x v="0"/>
    <n v="258"/>
    <x v="1"/>
  </r>
  <r>
    <x v="0"/>
    <m/>
    <m/>
    <x v="0"/>
    <n v="258"/>
    <x v="1"/>
  </r>
  <r>
    <x v="0"/>
    <m/>
    <n v="5.8000000000000003E-2"/>
    <x v="1"/>
    <n v="258"/>
    <x v="2"/>
  </r>
  <r>
    <x v="0"/>
    <m/>
    <n v="0.496"/>
    <x v="2"/>
    <n v="258"/>
    <x v="3"/>
  </r>
  <r>
    <x v="0"/>
    <m/>
    <n v="0.44500000000000001"/>
    <x v="3"/>
    <n v="258"/>
    <x v="4"/>
  </r>
  <r>
    <x v="0"/>
    <m/>
    <m/>
    <x v="0"/>
    <n v="258"/>
    <x v="1"/>
  </r>
  <r>
    <x v="0"/>
    <s v="961cf3c785ba630694c9a95da4dd8e41158badf8"/>
    <m/>
    <x v="0"/>
    <n v="24"/>
    <x v="1"/>
  </r>
  <r>
    <x v="0"/>
    <m/>
    <m/>
    <x v="0"/>
    <n v="24"/>
    <x v="1"/>
  </r>
  <r>
    <x v="0"/>
    <m/>
    <n v="1"/>
    <x v="2"/>
    <n v="24"/>
    <x v="6"/>
  </r>
  <r>
    <x v="0"/>
    <m/>
    <m/>
    <x v="0"/>
    <n v="24"/>
    <x v="1"/>
  </r>
  <r>
    <x v="0"/>
    <s v="b33b57af7f95ebf9e2d2400d1ef2866035e37d05"/>
    <m/>
    <x v="0"/>
    <n v="27"/>
    <x v="1"/>
  </r>
  <r>
    <x v="0"/>
    <m/>
    <m/>
    <x v="0"/>
    <n v="27"/>
    <x v="1"/>
  </r>
  <r>
    <x v="0"/>
    <m/>
    <n v="1"/>
    <x v="7"/>
    <n v="27"/>
    <x v="7"/>
  </r>
  <r>
    <x v="1"/>
    <m/>
    <m/>
    <x v="0"/>
    <n v="27"/>
    <x v="1"/>
  </r>
  <r>
    <x v="1"/>
    <s v="491a9728d381328ad2e0604eb31cec1590418755"/>
    <m/>
    <x v="0"/>
    <n v="30"/>
    <x v="1"/>
  </r>
  <r>
    <x v="1"/>
    <m/>
    <m/>
    <x v="0"/>
    <n v="30"/>
    <x v="1"/>
  </r>
  <r>
    <x v="1"/>
    <m/>
    <n v="1"/>
    <x v="8"/>
    <n v="30"/>
    <x v="8"/>
  </r>
  <r>
    <x v="1"/>
    <m/>
    <m/>
    <x v="0"/>
    <n v="30"/>
    <x v="1"/>
  </r>
  <r>
    <x v="1"/>
    <s v="e5f1fc03628815e3449a72e784e00d41dbb1d9ac"/>
    <m/>
    <x v="0"/>
    <n v="20"/>
    <x v="1"/>
  </r>
  <r>
    <x v="1"/>
    <m/>
    <m/>
    <x v="0"/>
    <n v="20"/>
    <x v="1"/>
  </r>
  <r>
    <x v="1"/>
    <m/>
    <n v="1"/>
    <x v="8"/>
    <n v="20"/>
    <x v="9"/>
  </r>
  <r>
    <x v="1"/>
    <m/>
    <m/>
    <x v="0"/>
    <n v="20"/>
    <x v="1"/>
  </r>
  <r>
    <x v="1"/>
    <s v="cf1280d2547eb95bd7020a885ce458ce26d968ba"/>
    <m/>
    <x v="0"/>
    <n v="3"/>
    <x v="1"/>
  </r>
  <r>
    <x v="1"/>
    <m/>
    <m/>
    <x v="0"/>
    <n v="3"/>
    <x v="1"/>
  </r>
  <r>
    <x v="1"/>
    <m/>
    <n v="1"/>
    <x v="8"/>
    <n v="3"/>
    <x v="10"/>
  </r>
  <r>
    <x v="1"/>
    <m/>
    <m/>
    <x v="0"/>
    <n v="3"/>
    <x v="1"/>
  </r>
  <r>
    <x v="1"/>
    <s v="6821e25b266d0c861b8dc8acceccf86a0f93c0ac"/>
    <m/>
    <x v="0"/>
    <n v="2"/>
    <x v="1"/>
  </r>
  <r>
    <x v="1"/>
    <m/>
    <m/>
    <x v="0"/>
    <n v="2"/>
    <x v="1"/>
  </r>
  <r>
    <x v="1"/>
    <m/>
    <n v="1"/>
    <x v="8"/>
    <n v="2"/>
    <x v="5"/>
  </r>
  <r>
    <x v="1"/>
    <m/>
    <m/>
    <x v="0"/>
    <n v="2"/>
    <x v="1"/>
  </r>
  <r>
    <x v="1"/>
    <s v="a2512e3b7e78fb26ce4369584f66fee9f2486de7"/>
    <m/>
    <x v="0"/>
    <n v="66"/>
    <x v="1"/>
  </r>
  <r>
    <x v="1"/>
    <m/>
    <m/>
    <x v="0"/>
    <n v="66"/>
    <x v="1"/>
  </r>
  <r>
    <x v="1"/>
    <m/>
    <n v="1"/>
    <x v="8"/>
    <n v="66"/>
    <x v="11"/>
  </r>
  <r>
    <x v="1"/>
    <m/>
    <m/>
    <x v="0"/>
    <n v="66"/>
    <x v="1"/>
  </r>
  <r>
    <x v="1"/>
    <s v="3af62b6af0bcca2adc67c2367debf43e6d99688f"/>
    <m/>
    <x v="0"/>
    <n v="17"/>
    <x v="1"/>
  </r>
  <r>
    <x v="1"/>
    <m/>
    <m/>
    <x v="0"/>
    <n v="17"/>
    <x v="1"/>
  </r>
  <r>
    <x v="1"/>
    <m/>
    <n v="1"/>
    <x v="8"/>
    <n v="17"/>
    <x v="12"/>
  </r>
  <r>
    <x v="2"/>
    <m/>
    <m/>
    <x v="0"/>
    <n v="17"/>
    <x v="1"/>
  </r>
  <r>
    <x v="2"/>
    <s v="ba895ea2965bf99a14f16f2d94657417bf7c6ab1"/>
    <m/>
    <x v="0"/>
    <n v="47"/>
    <x v="1"/>
  </r>
  <r>
    <x v="2"/>
    <m/>
    <m/>
    <x v="0"/>
    <n v="47"/>
    <x v="1"/>
  </r>
  <r>
    <x v="2"/>
    <m/>
    <n v="1"/>
    <x v="2"/>
    <n v="47"/>
    <x v="13"/>
  </r>
  <r>
    <x v="2"/>
    <m/>
    <m/>
    <x v="0"/>
    <n v="47"/>
    <x v="1"/>
  </r>
  <r>
    <x v="2"/>
    <s v="a779afc93c71d77da15ef6f2399904f4bc592481"/>
    <m/>
    <x v="0"/>
    <n v="55"/>
    <x v="1"/>
  </r>
  <r>
    <x v="2"/>
    <m/>
    <m/>
    <x v="0"/>
    <n v="55"/>
    <x v="1"/>
  </r>
  <r>
    <x v="2"/>
    <m/>
    <n v="1"/>
    <x v="2"/>
    <n v="55"/>
    <x v="14"/>
  </r>
  <r>
    <x v="3"/>
    <m/>
    <m/>
    <x v="0"/>
    <n v="55"/>
    <x v="1"/>
  </r>
  <r>
    <x v="3"/>
    <s v="e98a99d0a51b14dab253ec84eec9aa41f163c517"/>
    <m/>
    <x v="0"/>
    <n v="3"/>
    <x v="1"/>
  </r>
  <r>
    <x v="3"/>
    <m/>
    <m/>
    <x v="0"/>
    <n v="3"/>
    <x v="1"/>
  </r>
  <r>
    <x v="3"/>
    <m/>
    <n v="1"/>
    <x v="7"/>
    <n v="3"/>
    <x v="10"/>
  </r>
  <r>
    <x v="3"/>
    <m/>
    <m/>
    <x v="0"/>
    <n v="3"/>
    <x v="1"/>
  </r>
  <r>
    <x v="3"/>
    <s v="b46eacd87939064307695e681211fa874f82d3df"/>
    <m/>
    <x v="0"/>
    <n v="2"/>
    <x v="1"/>
  </r>
  <r>
    <x v="3"/>
    <m/>
    <m/>
    <x v="0"/>
    <n v="2"/>
    <x v="1"/>
  </r>
  <r>
    <x v="3"/>
    <m/>
    <n v="1"/>
    <x v="6"/>
    <n v="2"/>
    <x v="5"/>
  </r>
  <r>
    <x v="3"/>
    <m/>
    <m/>
    <x v="0"/>
    <n v="2"/>
    <x v="1"/>
  </r>
  <r>
    <x v="3"/>
    <s v="2882b7b7e6606f8d45941fd83d9707bb8a4b3f7d"/>
    <m/>
    <x v="0"/>
    <n v="61"/>
    <x v="1"/>
  </r>
  <r>
    <x v="3"/>
    <m/>
    <m/>
    <x v="0"/>
    <n v="61"/>
    <x v="1"/>
  </r>
  <r>
    <x v="3"/>
    <m/>
    <n v="0.86399999999999999"/>
    <x v="6"/>
    <n v="61"/>
    <x v="15"/>
  </r>
  <r>
    <x v="3"/>
    <m/>
    <n v="0.13500000000000001"/>
    <x v="9"/>
    <n v="61"/>
    <x v="16"/>
  </r>
  <r>
    <x v="3"/>
    <m/>
    <m/>
    <x v="0"/>
    <n v="61"/>
    <x v="1"/>
  </r>
  <r>
    <x v="3"/>
    <s v="dce1d2f0baca3d261a55c162f4c6539e3bdce968"/>
    <m/>
    <x v="0"/>
    <n v="1"/>
    <x v="1"/>
  </r>
  <r>
    <x v="3"/>
    <m/>
    <m/>
    <x v="0"/>
    <n v="1"/>
    <x v="1"/>
  </r>
  <r>
    <x v="3"/>
    <m/>
    <n v="1"/>
    <x v="10"/>
    <n v="1"/>
    <x v="17"/>
  </r>
  <r>
    <x v="3"/>
    <m/>
    <m/>
    <x v="0"/>
    <n v="1"/>
    <x v="1"/>
  </r>
  <r>
    <x v="3"/>
    <s v="f91a45e1c0144b0795cd41f6d360cb6a6bded510"/>
    <m/>
    <x v="0"/>
    <n v="20"/>
    <x v="1"/>
  </r>
  <r>
    <x v="3"/>
    <m/>
    <m/>
    <x v="0"/>
    <n v="20"/>
    <x v="1"/>
  </r>
  <r>
    <x v="3"/>
    <m/>
    <n v="1"/>
    <x v="10"/>
    <n v="20"/>
    <x v="9"/>
  </r>
  <r>
    <x v="3"/>
    <m/>
    <m/>
    <x v="0"/>
    <n v="20"/>
    <x v="1"/>
  </r>
  <r>
    <x v="3"/>
    <s v="525c5407c270b2e9050be9dd78b14dc7cab69eae"/>
    <m/>
    <x v="0"/>
    <n v="6"/>
    <x v="1"/>
  </r>
  <r>
    <x v="3"/>
    <m/>
    <m/>
    <x v="0"/>
    <n v="6"/>
    <x v="1"/>
  </r>
  <r>
    <x v="3"/>
    <m/>
    <n v="1"/>
    <x v="7"/>
    <n v="6"/>
    <x v="18"/>
  </r>
  <r>
    <x v="3"/>
    <m/>
    <m/>
    <x v="0"/>
    <n v="6"/>
    <x v="1"/>
  </r>
  <r>
    <x v="3"/>
    <s v="7c8b3c68da9dd93641c59e6cff7a47a264fd68b4"/>
    <m/>
    <x v="0"/>
    <n v="22"/>
    <x v="1"/>
  </r>
  <r>
    <x v="3"/>
    <m/>
    <m/>
    <x v="0"/>
    <n v="22"/>
    <x v="1"/>
  </r>
  <r>
    <x v="3"/>
    <m/>
    <n v="1"/>
    <x v="6"/>
    <n v="22"/>
    <x v="19"/>
  </r>
  <r>
    <x v="3"/>
    <m/>
    <m/>
    <x v="0"/>
    <n v="22"/>
    <x v="1"/>
  </r>
  <r>
    <x v="3"/>
    <s v="dc4aee38f7aa8a3aa27f5fbc7d00fdb25c5f35f4"/>
    <m/>
    <x v="0"/>
    <n v="6"/>
    <x v="1"/>
  </r>
  <r>
    <x v="3"/>
    <m/>
    <m/>
    <x v="0"/>
    <n v="6"/>
    <x v="1"/>
  </r>
  <r>
    <x v="3"/>
    <m/>
    <n v="1"/>
    <x v="6"/>
    <n v="6"/>
    <x v="18"/>
  </r>
  <r>
    <x v="3"/>
    <m/>
    <m/>
    <x v="0"/>
    <n v="6"/>
    <x v="1"/>
  </r>
  <r>
    <x v="3"/>
    <s v="2a741dfecb4fa1ee894ddbfc81b21f42687bc46f"/>
    <m/>
    <x v="0"/>
    <n v="11"/>
    <x v="1"/>
  </r>
  <r>
    <x v="3"/>
    <m/>
    <m/>
    <x v="0"/>
    <n v="11"/>
    <x v="1"/>
  </r>
  <r>
    <x v="3"/>
    <m/>
    <n v="1"/>
    <x v="11"/>
    <n v="11"/>
    <x v="20"/>
  </r>
  <r>
    <x v="3"/>
    <m/>
    <m/>
    <x v="0"/>
    <n v="11"/>
    <x v="1"/>
  </r>
  <r>
    <x v="3"/>
    <s v="666d7d2af4c480bb5691eebde2b04a01e9366ea8"/>
    <m/>
    <x v="0"/>
    <n v="204"/>
    <x v="1"/>
  </r>
  <r>
    <x v="3"/>
    <m/>
    <m/>
    <x v="0"/>
    <n v="204"/>
    <x v="1"/>
  </r>
  <r>
    <x v="3"/>
    <m/>
    <n v="0.94299999999999995"/>
    <x v="12"/>
    <n v="204"/>
    <x v="21"/>
  </r>
  <r>
    <x v="3"/>
    <m/>
    <n v="2.1000000000000001E-2"/>
    <x v="13"/>
    <n v="204"/>
    <x v="22"/>
  </r>
  <r>
    <x v="3"/>
    <m/>
    <n v="3.5000000000000003E-2"/>
    <x v="6"/>
    <n v="204"/>
    <x v="23"/>
  </r>
  <r>
    <x v="3"/>
    <m/>
    <m/>
    <x v="0"/>
    <n v="204"/>
    <x v="1"/>
  </r>
  <r>
    <x v="3"/>
    <s v="4026a60ee751a5190efb893539f65381bf173bc7"/>
    <m/>
    <x v="0"/>
    <n v="5"/>
    <x v="1"/>
  </r>
  <r>
    <x v="3"/>
    <m/>
    <m/>
    <x v="0"/>
    <n v="5"/>
    <x v="1"/>
  </r>
  <r>
    <x v="3"/>
    <m/>
    <n v="0.34599999999999997"/>
    <x v="5"/>
    <n v="5"/>
    <x v="24"/>
  </r>
  <r>
    <x v="3"/>
    <m/>
    <n v="0.65300000000000002"/>
    <x v="7"/>
    <n v="5"/>
    <x v="25"/>
  </r>
  <r>
    <x v="4"/>
    <m/>
    <m/>
    <x v="0"/>
    <n v="5"/>
    <x v="1"/>
  </r>
  <r>
    <x v="4"/>
    <s v="ff4e5d39940f15f5fcc65e356ad3308859f68693"/>
    <m/>
    <x v="0"/>
    <n v="22"/>
    <x v="1"/>
  </r>
  <r>
    <x v="4"/>
    <m/>
    <m/>
    <x v="0"/>
    <n v="22"/>
    <x v="1"/>
  </r>
  <r>
    <x v="4"/>
    <m/>
    <n v="1"/>
    <x v="14"/>
    <n v="22"/>
    <x v="19"/>
  </r>
  <r>
    <x v="4"/>
    <m/>
    <m/>
    <x v="0"/>
    <n v="22"/>
    <x v="1"/>
  </r>
  <r>
    <x v="4"/>
    <s v="d10ee8adc8265451d9fcbaae9669709618751311"/>
    <m/>
    <x v="0"/>
    <n v="6"/>
    <x v="1"/>
  </r>
  <r>
    <x v="4"/>
    <m/>
    <m/>
    <x v="0"/>
    <n v="6"/>
    <x v="1"/>
  </r>
  <r>
    <x v="4"/>
    <m/>
    <n v="1"/>
    <x v="15"/>
    <n v="6"/>
    <x v="18"/>
  </r>
  <r>
    <x v="4"/>
    <m/>
    <m/>
    <x v="0"/>
    <n v="6"/>
    <x v="1"/>
  </r>
  <r>
    <x v="4"/>
    <s v="5cd68e1a6846ebdd07e5a75753108baab2e4af11"/>
    <m/>
    <x v="0"/>
    <n v="1"/>
    <x v="1"/>
  </r>
  <r>
    <x v="4"/>
    <m/>
    <m/>
    <x v="0"/>
    <n v="1"/>
    <x v="1"/>
  </r>
  <r>
    <x v="4"/>
    <m/>
    <n v="1"/>
    <x v="16"/>
    <n v="1"/>
    <x v="17"/>
  </r>
  <r>
    <x v="4"/>
    <m/>
    <m/>
    <x v="0"/>
    <n v="1"/>
    <x v="1"/>
  </r>
  <r>
    <x v="4"/>
    <s v="eb1dc0918fc0a964ed7dbff31a0b815d0081e14c"/>
    <m/>
    <x v="0"/>
    <n v="1"/>
    <x v="1"/>
  </r>
  <r>
    <x v="4"/>
    <m/>
    <m/>
    <x v="0"/>
    <n v="1"/>
    <x v="1"/>
  </r>
  <r>
    <x v="4"/>
    <m/>
    <n v="1"/>
    <x v="17"/>
    <n v="1"/>
    <x v="17"/>
  </r>
  <r>
    <x v="4"/>
    <m/>
    <m/>
    <x v="0"/>
    <n v="1"/>
    <x v="1"/>
  </r>
  <r>
    <x v="4"/>
    <s v="14ca6bfd67d5efb10fc21778246442c2f223dc1e"/>
    <m/>
    <x v="0"/>
    <n v="2"/>
    <x v="1"/>
  </r>
  <r>
    <x v="4"/>
    <m/>
    <m/>
    <x v="0"/>
    <n v="2"/>
    <x v="1"/>
  </r>
  <r>
    <x v="4"/>
    <m/>
    <m/>
    <x v="0"/>
    <n v="2"/>
    <x v="1"/>
  </r>
  <r>
    <x v="4"/>
    <s v="c3b92185d0a2f30e819aff44022e92230fb55b03"/>
    <m/>
    <x v="0"/>
    <n v="8"/>
    <x v="1"/>
  </r>
  <r>
    <x v="4"/>
    <m/>
    <m/>
    <x v="0"/>
    <n v="8"/>
    <x v="1"/>
  </r>
  <r>
    <x v="4"/>
    <m/>
    <n v="0.35499999999999998"/>
    <x v="18"/>
    <n v="8"/>
    <x v="26"/>
  </r>
  <r>
    <x v="4"/>
    <m/>
    <n v="0.64400000000000002"/>
    <x v="9"/>
    <n v="8"/>
    <x v="27"/>
  </r>
  <r>
    <x v="4"/>
    <m/>
    <m/>
    <x v="0"/>
    <n v="8"/>
    <x v="1"/>
  </r>
  <r>
    <x v="4"/>
    <s v="87360c5dec1916fa033dfaaf4c369ed7912f331d"/>
    <m/>
    <x v="0"/>
    <n v="4"/>
    <x v="1"/>
  </r>
  <r>
    <x v="4"/>
    <m/>
    <m/>
    <x v="0"/>
    <n v="4"/>
    <x v="1"/>
  </r>
  <r>
    <x v="4"/>
    <m/>
    <n v="1"/>
    <x v="9"/>
    <n v="4"/>
    <x v="28"/>
  </r>
  <r>
    <x v="4"/>
    <m/>
    <m/>
    <x v="0"/>
    <n v="4"/>
    <x v="1"/>
  </r>
  <r>
    <x v="4"/>
    <s v="adb1e5f25f3f5eacbbed382426542623b67632e5"/>
    <m/>
    <x v="0"/>
    <n v="19"/>
    <x v="1"/>
  </r>
  <r>
    <x v="4"/>
    <m/>
    <m/>
    <x v="0"/>
    <n v="19"/>
    <x v="1"/>
  </r>
  <r>
    <x v="4"/>
    <m/>
    <n v="1"/>
    <x v="19"/>
    <n v="19"/>
    <x v="29"/>
  </r>
  <r>
    <x v="4"/>
    <m/>
    <m/>
    <x v="0"/>
    <n v="19"/>
    <x v="1"/>
  </r>
  <r>
    <x v="4"/>
    <s v="cac6d5db1b98a5a1bdd54a3ac75c3c859ceb5d30"/>
    <m/>
    <x v="0"/>
    <n v="158"/>
    <x v="1"/>
  </r>
  <r>
    <x v="4"/>
    <m/>
    <m/>
    <x v="0"/>
    <n v="158"/>
    <x v="1"/>
  </r>
  <r>
    <x v="4"/>
    <m/>
    <m/>
    <x v="0"/>
    <n v="158"/>
    <x v="1"/>
  </r>
  <r>
    <x v="4"/>
    <s v="9eb7ba71ac9f3d056b7b1f41e384a9bb732078c0"/>
    <m/>
    <x v="0"/>
    <n v="32"/>
    <x v="1"/>
  </r>
  <r>
    <x v="4"/>
    <m/>
    <m/>
    <x v="0"/>
    <n v="32"/>
    <x v="1"/>
  </r>
  <r>
    <x v="4"/>
    <m/>
    <n v="1"/>
    <x v="20"/>
    <n v="32"/>
    <x v="30"/>
  </r>
  <r>
    <x v="4"/>
    <m/>
    <m/>
    <x v="0"/>
    <n v="32"/>
    <x v="1"/>
  </r>
  <r>
    <x v="4"/>
    <s v="87480a2a2c12a75745ecc890aa7e01ff639b4c82"/>
    <m/>
    <x v="0"/>
    <n v="2"/>
    <x v="1"/>
  </r>
  <r>
    <x v="4"/>
    <m/>
    <m/>
    <x v="0"/>
    <n v="2"/>
    <x v="1"/>
  </r>
  <r>
    <x v="5"/>
    <m/>
    <m/>
    <x v="0"/>
    <n v="2"/>
    <x v="1"/>
  </r>
  <r>
    <x v="5"/>
    <s v="2ad89b01762d57ee562dacb636f6eebed541581c"/>
    <m/>
    <x v="0"/>
    <n v="22"/>
    <x v="1"/>
  </r>
  <r>
    <x v="5"/>
    <m/>
    <m/>
    <x v="0"/>
    <n v="22"/>
    <x v="1"/>
  </r>
  <r>
    <x v="5"/>
    <m/>
    <n v="1"/>
    <x v="21"/>
    <n v="22"/>
    <x v="19"/>
  </r>
  <r>
    <x v="5"/>
    <m/>
    <m/>
    <x v="0"/>
    <n v="22"/>
    <x v="1"/>
  </r>
  <r>
    <x v="5"/>
    <s v="c6653bd908a98c3b98ca14a6769cb52da1ff0d19"/>
    <m/>
    <x v="0"/>
    <n v="41"/>
    <x v="1"/>
  </r>
  <r>
    <x v="5"/>
    <m/>
    <m/>
    <x v="0"/>
    <n v="41"/>
    <x v="1"/>
  </r>
  <r>
    <x v="5"/>
    <m/>
    <n v="1"/>
    <x v="21"/>
    <n v="41"/>
    <x v="31"/>
  </r>
  <r>
    <x v="5"/>
    <m/>
    <m/>
    <x v="0"/>
    <n v="41"/>
    <x v="1"/>
  </r>
  <r>
    <x v="5"/>
    <s v="1722a1f3ec981d2e6c3478685e527a34f9863f2e"/>
    <m/>
    <x v="0"/>
    <n v="9"/>
    <x v="1"/>
  </r>
  <r>
    <x v="5"/>
    <m/>
    <m/>
    <x v="0"/>
    <n v="9"/>
    <x v="1"/>
  </r>
  <r>
    <x v="5"/>
    <m/>
    <n v="1"/>
    <x v="7"/>
    <n v="9"/>
    <x v="32"/>
  </r>
  <r>
    <x v="5"/>
    <m/>
    <m/>
    <x v="0"/>
    <n v="9"/>
    <x v="1"/>
  </r>
  <r>
    <x v="5"/>
    <s v="056b9a0e411e83e19577ff814ac65eb677b05ae0"/>
    <m/>
    <x v="0"/>
    <n v="6"/>
    <x v="1"/>
  </r>
  <r>
    <x v="5"/>
    <m/>
    <m/>
    <x v="0"/>
    <n v="6"/>
    <x v="1"/>
  </r>
  <r>
    <x v="5"/>
    <m/>
    <n v="1"/>
    <x v="21"/>
    <n v="6"/>
    <x v="18"/>
  </r>
  <r>
    <x v="5"/>
    <m/>
    <m/>
    <x v="0"/>
    <n v="6"/>
    <x v="1"/>
  </r>
  <r>
    <x v="5"/>
    <s v="c93641756a1d8444876b9b79c3aa9a9635626891"/>
    <m/>
    <x v="0"/>
    <n v="54"/>
    <x v="1"/>
  </r>
  <r>
    <x v="5"/>
    <m/>
    <m/>
    <x v="0"/>
    <n v="54"/>
    <x v="1"/>
  </r>
  <r>
    <x v="5"/>
    <m/>
    <n v="1"/>
    <x v="21"/>
    <n v="54"/>
    <x v="33"/>
  </r>
  <r>
    <x v="5"/>
    <m/>
    <m/>
    <x v="0"/>
    <n v="54"/>
    <x v="1"/>
  </r>
  <r>
    <x v="5"/>
    <s v="9bfb7c3a805fb6151254389992548d22d08eed8c"/>
    <m/>
    <x v="0"/>
    <n v="52"/>
    <x v="1"/>
  </r>
  <r>
    <x v="5"/>
    <m/>
    <m/>
    <x v="0"/>
    <n v="52"/>
    <x v="1"/>
  </r>
  <r>
    <x v="5"/>
    <m/>
    <n v="1"/>
    <x v="22"/>
    <n v="52"/>
    <x v="34"/>
  </r>
  <r>
    <x v="5"/>
    <m/>
    <m/>
    <x v="0"/>
    <n v="52"/>
    <x v="1"/>
  </r>
  <r>
    <x v="5"/>
    <s v="cb82efb115f2bca1cc5d7274d1f7e67b2326846e"/>
    <m/>
    <x v="0"/>
    <n v="5"/>
    <x v="1"/>
  </r>
  <r>
    <x v="5"/>
    <m/>
    <m/>
    <x v="0"/>
    <n v="5"/>
    <x v="1"/>
  </r>
  <r>
    <x v="5"/>
    <m/>
    <n v="1"/>
    <x v="21"/>
    <n v="5"/>
    <x v="35"/>
  </r>
  <r>
    <x v="5"/>
    <m/>
    <m/>
    <x v="0"/>
    <n v="5"/>
    <x v="1"/>
  </r>
  <r>
    <x v="5"/>
    <s v="f95d813fba8b9a159ba10ffe5238a158caf29074"/>
    <m/>
    <x v="0"/>
    <n v="225"/>
    <x v="1"/>
  </r>
  <r>
    <x v="5"/>
    <m/>
    <m/>
    <x v="0"/>
    <n v="225"/>
    <x v="1"/>
  </r>
  <r>
    <x v="5"/>
    <m/>
    <n v="0.41"/>
    <x v="18"/>
    <n v="225"/>
    <x v="36"/>
  </r>
  <r>
    <x v="5"/>
    <m/>
    <n v="2E-3"/>
    <x v="5"/>
    <n v="225"/>
    <x v="37"/>
  </r>
  <r>
    <x v="5"/>
    <m/>
    <n v="0.58599999999999997"/>
    <x v="9"/>
    <n v="225"/>
    <x v="38"/>
  </r>
  <r>
    <x v="5"/>
    <m/>
    <m/>
    <x v="0"/>
    <n v="225"/>
    <x v="1"/>
  </r>
  <r>
    <x v="5"/>
    <s v="d324cff2fccfd7f2f1397093e01a1eb4af9a3e52"/>
    <m/>
    <x v="0"/>
    <n v="420"/>
    <x v="1"/>
  </r>
  <r>
    <x v="5"/>
    <m/>
    <m/>
    <x v="0"/>
    <n v="420"/>
    <x v="1"/>
  </r>
  <r>
    <x v="5"/>
    <m/>
    <n v="6.0000000000000001E-3"/>
    <x v="4"/>
    <n v="420"/>
    <x v="39"/>
  </r>
  <r>
    <x v="5"/>
    <m/>
    <n v="0.99299999999999999"/>
    <x v="23"/>
    <n v="420"/>
    <x v="40"/>
  </r>
  <r>
    <x v="5"/>
    <m/>
    <m/>
    <x v="0"/>
    <n v="420"/>
    <x v="1"/>
  </r>
  <r>
    <x v="5"/>
    <s v="852dc8839cebeb425fb668d2e043f23d7de67e54"/>
    <m/>
    <x v="0"/>
    <n v="1293"/>
    <x v="1"/>
  </r>
  <r>
    <x v="5"/>
    <m/>
    <m/>
    <x v="0"/>
    <n v="1293"/>
    <x v="1"/>
  </r>
  <r>
    <x v="5"/>
    <m/>
    <n v="1.7000000000000001E-2"/>
    <x v="24"/>
    <n v="1293"/>
    <x v="41"/>
  </r>
  <r>
    <x v="5"/>
    <m/>
    <n v="0.96899999999999997"/>
    <x v="25"/>
    <n v="1293"/>
    <x v="42"/>
  </r>
  <r>
    <x v="5"/>
    <m/>
    <n v="1.0999999999999999E-2"/>
    <x v="26"/>
    <n v="1293"/>
    <x v="43"/>
  </r>
  <r>
    <x v="5"/>
    <m/>
    <m/>
    <x v="0"/>
    <n v="1293"/>
    <x v="1"/>
  </r>
  <r>
    <x v="5"/>
    <s v="5266e7f0f23b8cf305280719d3d0e34df800b9f5"/>
    <m/>
    <x v="0"/>
    <n v="142"/>
    <x v="1"/>
  </r>
  <r>
    <x v="5"/>
    <m/>
    <m/>
    <x v="0"/>
    <n v="142"/>
    <x v="1"/>
  </r>
  <r>
    <x v="5"/>
    <m/>
    <n v="1"/>
    <x v="6"/>
    <n v="142"/>
    <x v="44"/>
  </r>
  <r>
    <x v="6"/>
    <m/>
    <m/>
    <x v="0"/>
    <n v="142"/>
    <x v="1"/>
  </r>
  <r>
    <x v="6"/>
    <s v="8971aede7a00d0918645cb4fb0e579f153d737df"/>
    <m/>
    <x v="0"/>
    <n v="2"/>
    <x v="1"/>
  </r>
  <r>
    <x v="6"/>
    <m/>
    <m/>
    <x v="0"/>
    <n v="2"/>
    <x v="1"/>
  </r>
  <r>
    <x v="6"/>
    <m/>
    <n v="1"/>
    <x v="9"/>
    <n v="2"/>
    <x v="5"/>
  </r>
  <r>
    <x v="6"/>
    <m/>
    <m/>
    <x v="0"/>
    <n v="2"/>
    <x v="1"/>
  </r>
  <r>
    <x v="6"/>
    <s v="bb8e5e6b28f31a0b4e9eefc5df52581073bf332d"/>
    <m/>
    <x v="0"/>
    <n v="115"/>
    <x v="1"/>
  </r>
  <r>
    <x v="6"/>
    <m/>
    <m/>
    <x v="0"/>
    <n v="115"/>
    <x v="1"/>
  </r>
  <r>
    <x v="6"/>
    <m/>
    <n v="1"/>
    <x v="27"/>
    <n v="115"/>
    <x v="45"/>
  </r>
  <r>
    <x v="6"/>
    <m/>
    <m/>
    <x v="0"/>
    <n v="115"/>
    <x v="1"/>
  </r>
  <r>
    <x v="6"/>
    <s v="b2122dd20ae8cd761312301e90e0e7ca429ec8db"/>
    <m/>
    <x v="0"/>
    <n v="45"/>
    <x v="1"/>
  </r>
  <r>
    <x v="6"/>
    <m/>
    <m/>
    <x v="0"/>
    <n v="45"/>
    <x v="1"/>
  </r>
  <r>
    <x v="6"/>
    <m/>
    <n v="0.18099999999999999"/>
    <x v="24"/>
    <n v="45"/>
    <x v="46"/>
  </r>
  <r>
    <x v="6"/>
    <m/>
    <n v="0.16200000000000001"/>
    <x v="28"/>
    <n v="45"/>
    <x v="47"/>
  </r>
  <r>
    <x v="6"/>
    <m/>
    <n v="0.215"/>
    <x v="27"/>
    <n v="45"/>
    <x v="48"/>
  </r>
  <r>
    <x v="6"/>
    <m/>
    <n v="0.40200000000000002"/>
    <x v="9"/>
    <n v="45"/>
    <x v="49"/>
  </r>
  <r>
    <x v="6"/>
    <m/>
    <n v="3.5999999999999997E-2"/>
    <x v="26"/>
    <n v="45"/>
    <x v="50"/>
  </r>
  <r>
    <x v="6"/>
    <m/>
    <m/>
    <x v="0"/>
    <n v="45"/>
    <x v="1"/>
  </r>
  <r>
    <x v="6"/>
    <s v="a932b12ac03366e9336ffc92e7710ddb5c3b3a39"/>
    <m/>
    <x v="0"/>
    <n v="623"/>
    <x v="1"/>
  </r>
  <r>
    <x v="6"/>
    <m/>
    <m/>
    <x v="0"/>
    <n v="623"/>
    <x v="1"/>
  </r>
  <r>
    <x v="6"/>
    <m/>
    <n v="1"/>
    <x v="27"/>
    <n v="623"/>
    <x v="51"/>
  </r>
  <r>
    <x v="6"/>
    <m/>
    <m/>
    <x v="0"/>
    <n v="623"/>
    <x v="1"/>
  </r>
  <r>
    <x v="6"/>
    <s v="984bd847c0459d729e86d176ff6839e8801e7864"/>
    <m/>
    <x v="0"/>
    <n v="2440"/>
    <x v="1"/>
  </r>
  <r>
    <x v="6"/>
    <m/>
    <m/>
    <x v="0"/>
    <n v="2440"/>
    <x v="1"/>
  </r>
  <r>
    <x v="6"/>
    <m/>
    <n v="1"/>
    <x v="29"/>
    <n v="2440"/>
    <x v="52"/>
  </r>
  <r>
    <x v="6"/>
    <m/>
    <m/>
    <x v="0"/>
    <n v="2440"/>
    <x v="1"/>
  </r>
  <r>
    <x v="6"/>
    <s v="7556a05d67e1cb53503e7087e2a8c3b49a1a1503"/>
    <m/>
    <x v="0"/>
    <n v="6"/>
    <x v="1"/>
  </r>
  <r>
    <x v="6"/>
    <m/>
    <m/>
    <x v="0"/>
    <n v="6"/>
    <x v="1"/>
  </r>
  <r>
    <x v="6"/>
    <m/>
    <n v="1"/>
    <x v="9"/>
    <n v="6"/>
    <x v="18"/>
  </r>
  <r>
    <x v="6"/>
    <m/>
    <m/>
    <x v="0"/>
    <n v="6"/>
    <x v="1"/>
  </r>
  <r>
    <x v="6"/>
    <s v="0822fa2908d02d7154c9a1378526dbca97238608"/>
    <m/>
    <x v="0"/>
    <n v="40"/>
    <x v="1"/>
  </r>
  <r>
    <x v="6"/>
    <m/>
    <m/>
    <x v="0"/>
    <n v="40"/>
    <x v="1"/>
  </r>
  <r>
    <x v="6"/>
    <m/>
    <n v="0.129"/>
    <x v="30"/>
    <n v="40"/>
    <x v="53"/>
  </r>
  <r>
    <x v="6"/>
    <m/>
    <n v="0.29699999999999999"/>
    <x v="22"/>
    <n v="40"/>
    <x v="54"/>
  </r>
  <r>
    <x v="6"/>
    <m/>
    <n v="0.57199999999999995"/>
    <x v="9"/>
    <n v="40"/>
    <x v="55"/>
  </r>
  <r>
    <x v="6"/>
    <m/>
    <m/>
    <x v="0"/>
    <n v="40"/>
    <x v="1"/>
  </r>
  <r>
    <x v="6"/>
    <s v="0b2aa4d52ed162d35a414afa215aea708f0cfd6a"/>
    <m/>
    <x v="0"/>
    <n v="8"/>
    <x v="1"/>
  </r>
  <r>
    <x v="6"/>
    <m/>
    <m/>
    <x v="0"/>
    <n v="8"/>
    <x v="1"/>
  </r>
  <r>
    <x v="6"/>
    <m/>
    <n v="1"/>
    <x v="28"/>
    <n v="8"/>
    <x v="56"/>
  </r>
  <r>
    <x v="6"/>
    <m/>
    <m/>
    <x v="0"/>
    <n v="8"/>
    <x v="1"/>
  </r>
  <r>
    <x v="6"/>
    <s v="546bf9a6d7b2c53e81d6a31b652cef15ec103570"/>
    <m/>
    <x v="0"/>
    <n v="92"/>
    <x v="1"/>
  </r>
  <r>
    <x v="6"/>
    <m/>
    <m/>
    <x v="0"/>
    <n v="92"/>
    <x v="1"/>
  </r>
  <r>
    <x v="6"/>
    <m/>
    <n v="0.193"/>
    <x v="20"/>
    <n v="92"/>
    <x v="57"/>
  </r>
  <r>
    <x v="6"/>
    <m/>
    <n v="0.80600000000000005"/>
    <x v="31"/>
    <n v="92"/>
    <x v="58"/>
  </r>
  <r>
    <x v="6"/>
    <m/>
    <m/>
    <x v="0"/>
    <n v="92"/>
    <x v="1"/>
  </r>
  <r>
    <x v="6"/>
    <s v="e7091e53396d7c9ea0b9a74af253a68ac0c0d234"/>
    <m/>
    <x v="0"/>
    <n v="31"/>
    <x v="1"/>
  </r>
  <r>
    <x v="6"/>
    <m/>
    <m/>
    <x v="0"/>
    <n v="31"/>
    <x v="1"/>
  </r>
  <r>
    <x v="6"/>
    <m/>
    <n v="1"/>
    <x v="9"/>
    <n v="31"/>
    <x v="59"/>
  </r>
  <r>
    <x v="6"/>
    <m/>
    <m/>
    <x v="0"/>
    <n v="31"/>
    <x v="1"/>
  </r>
  <r>
    <x v="6"/>
    <s v="fe58da2ed6a48493399d1d336162e6574e3cc712"/>
    <m/>
    <x v="0"/>
    <n v="341"/>
    <x v="1"/>
  </r>
  <r>
    <x v="6"/>
    <m/>
    <m/>
    <x v="0"/>
    <n v="341"/>
    <x v="1"/>
  </r>
  <r>
    <x v="6"/>
    <m/>
    <n v="6.0000000000000001E-3"/>
    <x v="32"/>
    <n v="341"/>
    <x v="60"/>
  </r>
  <r>
    <x v="6"/>
    <m/>
    <n v="0.99299999999999999"/>
    <x v="30"/>
    <n v="341"/>
    <x v="61"/>
  </r>
  <r>
    <x v="6"/>
    <m/>
    <m/>
    <x v="0"/>
    <n v="341"/>
    <x v="1"/>
  </r>
  <r>
    <x v="6"/>
    <s v="4949daa51bbd5104d666082e968e6dd81c22f2bd"/>
    <m/>
    <x v="0"/>
    <n v="36"/>
    <x v="1"/>
  </r>
  <r>
    <x v="6"/>
    <m/>
    <m/>
    <x v="0"/>
    <n v="36"/>
    <x v="1"/>
  </r>
  <r>
    <x v="6"/>
    <m/>
    <n v="0.55000000000000004"/>
    <x v="6"/>
    <n v="36"/>
    <x v="62"/>
  </r>
  <r>
    <x v="6"/>
    <m/>
    <n v="0.44900000000000001"/>
    <x v="5"/>
    <n v="36"/>
    <x v="63"/>
  </r>
  <r>
    <x v="6"/>
    <m/>
    <m/>
    <x v="0"/>
    <n v="36"/>
    <x v="1"/>
  </r>
  <r>
    <x v="6"/>
    <s v="716cfde34adf0e1c4a92c4e8fc1960a50d3cbc50"/>
    <m/>
    <x v="0"/>
    <n v="12"/>
    <x v="1"/>
  </r>
  <r>
    <x v="6"/>
    <m/>
    <m/>
    <x v="0"/>
    <n v="12"/>
    <x v="1"/>
  </r>
  <r>
    <x v="6"/>
    <m/>
    <n v="1"/>
    <x v="22"/>
    <n v="12"/>
    <x v="64"/>
  </r>
  <r>
    <x v="6"/>
    <m/>
    <m/>
    <x v="0"/>
    <n v="12"/>
    <x v="1"/>
  </r>
  <r>
    <x v="6"/>
    <s v="7511e515211e64612c666b1bcebe358e98f9259c"/>
    <m/>
    <x v="0"/>
    <n v="37"/>
    <x v="1"/>
  </r>
  <r>
    <x v="6"/>
    <m/>
    <m/>
    <x v="0"/>
    <n v="37"/>
    <x v="1"/>
  </r>
  <r>
    <x v="6"/>
    <m/>
    <n v="1"/>
    <x v="9"/>
    <n v="37"/>
    <x v="65"/>
  </r>
  <r>
    <x v="6"/>
    <m/>
    <m/>
    <x v="0"/>
    <n v="37"/>
    <x v="1"/>
  </r>
  <r>
    <x v="6"/>
    <s v="21286be1a1d0d4c4c8e41567c185819144dd91b5"/>
    <m/>
    <x v="0"/>
    <n v="5"/>
    <x v="1"/>
  </r>
  <r>
    <x v="6"/>
    <m/>
    <m/>
    <x v="0"/>
    <n v="5"/>
    <x v="1"/>
  </r>
  <r>
    <x v="6"/>
    <m/>
    <n v="1"/>
    <x v="30"/>
    <n v="5"/>
    <x v="35"/>
  </r>
  <r>
    <x v="6"/>
    <m/>
    <m/>
    <x v="0"/>
    <n v="5"/>
    <x v="1"/>
  </r>
  <r>
    <x v="6"/>
    <s v="cf1c4bb5a9da98ec831ff0a30ae78abe81e1d1b0"/>
    <m/>
    <x v="0"/>
    <n v="64"/>
    <x v="1"/>
  </r>
  <r>
    <x v="6"/>
    <m/>
    <m/>
    <x v="0"/>
    <n v="64"/>
    <x v="1"/>
  </r>
  <r>
    <x v="6"/>
    <m/>
    <n v="0.437"/>
    <x v="33"/>
    <n v="64"/>
    <x v="66"/>
  </r>
  <r>
    <x v="6"/>
    <m/>
    <n v="0.56200000000000006"/>
    <x v="9"/>
    <n v="64"/>
    <x v="67"/>
  </r>
  <r>
    <x v="6"/>
    <m/>
    <m/>
    <x v="0"/>
    <n v="64"/>
    <x v="1"/>
  </r>
  <r>
    <x v="6"/>
    <s v="72975ae9051ff89ce1ac34c6f58f67a3afd7cb5c"/>
    <m/>
    <x v="0"/>
    <n v="147"/>
    <x v="1"/>
  </r>
  <r>
    <x v="6"/>
    <m/>
    <m/>
    <x v="0"/>
    <n v="147"/>
    <x v="1"/>
  </r>
  <r>
    <x v="6"/>
    <m/>
    <n v="7.3999999999999996E-2"/>
    <x v="34"/>
    <n v="147"/>
    <x v="68"/>
  </r>
  <r>
    <x v="6"/>
    <m/>
    <n v="1.2E-2"/>
    <x v="35"/>
    <n v="147"/>
    <x v="69"/>
  </r>
  <r>
    <x v="6"/>
    <m/>
    <n v="0.91300000000000003"/>
    <x v="9"/>
    <n v="147"/>
    <x v="70"/>
  </r>
  <r>
    <x v="6"/>
    <m/>
    <m/>
    <x v="0"/>
    <n v="147"/>
    <x v="1"/>
  </r>
  <r>
    <x v="6"/>
    <s v="0212412257d8c9118a44a8fba5776a9841c1f8e5"/>
    <m/>
    <x v="0"/>
    <n v="314"/>
    <x v="1"/>
  </r>
  <r>
    <x v="6"/>
    <m/>
    <m/>
    <x v="0"/>
    <n v="314"/>
    <x v="1"/>
  </r>
  <r>
    <x v="6"/>
    <m/>
    <n v="1"/>
    <x v="36"/>
    <n v="314"/>
    <x v="71"/>
  </r>
  <r>
    <x v="6"/>
    <m/>
    <m/>
    <x v="0"/>
    <n v="314"/>
    <x v="1"/>
  </r>
  <r>
    <x v="6"/>
    <s v="da18489108f7c94f67533bb52b600ed1efbf6dc9"/>
    <m/>
    <x v="0"/>
    <n v="532"/>
    <x v="1"/>
  </r>
  <r>
    <x v="6"/>
    <m/>
    <m/>
    <x v="0"/>
    <n v="532"/>
    <x v="1"/>
  </r>
  <r>
    <x v="6"/>
    <m/>
    <n v="5.0000000000000001E-3"/>
    <x v="31"/>
    <n v="532"/>
    <x v="72"/>
  </r>
  <r>
    <x v="6"/>
    <m/>
    <n v="3.3000000000000002E-2"/>
    <x v="37"/>
    <n v="532"/>
    <x v="73"/>
  </r>
  <r>
    <x v="6"/>
    <m/>
    <n v="0.59899999999999998"/>
    <x v="38"/>
    <n v="532"/>
    <x v="74"/>
  </r>
  <r>
    <x v="6"/>
    <m/>
    <n v="0.314"/>
    <x v="9"/>
    <n v="532"/>
    <x v="75"/>
  </r>
  <r>
    <x v="6"/>
    <m/>
    <n v="4.8000000000000001E-2"/>
    <x v="23"/>
    <n v="532"/>
    <x v="76"/>
  </r>
  <r>
    <x v="7"/>
    <m/>
    <m/>
    <x v="0"/>
    <n v="532"/>
    <x v="1"/>
  </r>
  <r>
    <x v="7"/>
    <s v="224b7bf55bbe8faf80a089298b5a4dc51b396423"/>
    <m/>
    <x v="0"/>
    <n v="4"/>
    <x v="1"/>
  </r>
  <r>
    <x v="7"/>
    <m/>
    <m/>
    <x v="0"/>
    <n v="4"/>
    <x v="1"/>
  </r>
  <r>
    <x v="7"/>
    <m/>
    <n v="1"/>
    <x v="3"/>
    <n v="4"/>
    <x v="28"/>
  </r>
  <r>
    <x v="8"/>
    <m/>
    <m/>
    <x v="0"/>
    <n v="4"/>
    <x v="1"/>
  </r>
  <r>
    <x v="8"/>
    <s v="68f1a779e1a3063ef04f07be460d370e7fd82a93"/>
    <m/>
    <x v="0"/>
    <n v="67"/>
    <x v="1"/>
  </r>
  <r>
    <x v="8"/>
    <m/>
    <m/>
    <x v="0"/>
    <n v="67"/>
    <x v="1"/>
  </r>
  <r>
    <x v="8"/>
    <m/>
    <n v="9.6000000000000002E-2"/>
    <x v="20"/>
    <n v="67"/>
    <x v="77"/>
  </r>
  <r>
    <x v="8"/>
    <m/>
    <n v="0.11"/>
    <x v="39"/>
    <n v="67"/>
    <x v="78"/>
  </r>
  <r>
    <x v="8"/>
    <m/>
    <n v="7.0999999999999994E-2"/>
    <x v="22"/>
    <n v="67"/>
    <x v="79"/>
  </r>
  <r>
    <x v="8"/>
    <m/>
    <n v="0.72199999999999998"/>
    <x v="27"/>
    <n v="67"/>
    <x v="80"/>
  </r>
  <r>
    <x v="8"/>
    <m/>
    <m/>
    <x v="0"/>
    <n v="67"/>
    <x v="1"/>
  </r>
  <r>
    <x v="8"/>
    <s v="e4329ae5e7bfb56ef9b63a8388285b70b7ec9634"/>
    <m/>
    <x v="0"/>
    <n v="14"/>
    <x v="1"/>
  </r>
  <r>
    <x v="8"/>
    <m/>
    <m/>
    <x v="0"/>
    <n v="14"/>
    <x v="1"/>
  </r>
  <r>
    <x v="8"/>
    <m/>
    <n v="0.57099999999999995"/>
    <x v="40"/>
    <n v="14"/>
    <x v="81"/>
  </r>
  <r>
    <x v="8"/>
    <m/>
    <n v="0.24099999999999999"/>
    <x v="19"/>
    <n v="14"/>
    <x v="82"/>
  </r>
  <r>
    <x v="8"/>
    <m/>
    <m/>
    <x v="0"/>
    <n v="14"/>
    <x v="1"/>
  </r>
  <r>
    <x v="8"/>
    <s v="c8171e7f969519af8b87a43425ae291ee69a0191"/>
    <m/>
    <x v="0"/>
    <n v="14"/>
    <x v="1"/>
  </r>
  <r>
    <x v="8"/>
    <m/>
    <m/>
    <x v="0"/>
    <n v="14"/>
    <x v="1"/>
  </r>
  <r>
    <x v="8"/>
    <m/>
    <n v="0.57099999999999995"/>
    <x v="40"/>
    <n v="14"/>
    <x v="81"/>
  </r>
  <r>
    <x v="8"/>
    <m/>
    <n v="0.24099999999999999"/>
    <x v="19"/>
    <n v="14"/>
    <x v="82"/>
  </r>
  <r>
    <x v="8"/>
    <m/>
    <m/>
    <x v="0"/>
    <n v="14"/>
    <x v="1"/>
  </r>
  <r>
    <x v="8"/>
    <s v="1b8545eb64b7aa260cc281ea2624504c1ee86d23"/>
    <m/>
    <x v="0"/>
    <n v="2"/>
    <x v="1"/>
  </r>
  <r>
    <x v="8"/>
    <m/>
    <m/>
    <x v="0"/>
    <n v="2"/>
    <x v="1"/>
  </r>
  <r>
    <x v="8"/>
    <m/>
    <n v="1"/>
    <x v="9"/>
    <n v="2"/>
    <x v="5"/>
  </r>
  <r>
    <x v="8"/>
    <m/>
    <m/>
    <x v="0"/>
    <n v="2"/>
    <x v="1"/>
  </r>
  <r>
    <x v="8"/>
    <s v="dec3111d8bf4d6661be5b08f75d30a9fbe0c18ff"/>
    <m/>
    <x v="0"/>
    <n v="14"/>
    <x v="1"/>
  </r>
  <r>
    <x v="8"/>
    <m/>
    <m/>
    <x v="0"/>
    <n v="14"/>
    <x v="1"/>
  </r>
  <r>
    <x v="8"/>
    <m/>
    <n v="0.57099999999999995"/>
    <x v="40"/>
    <n v="14"/>
    <x v="81"/>
  </r>
  <r>
    <x v="8"/>
    <m/>
    <n v="0.24099999999999999"/>
    <x v="19"/>
    <n v="14"/>
    <x v="82"/>
  </r>
  <r>
    <x v="8"/>
    <m/>
    <m/>
    <x v="0"/>
    <n v="14"/>
    <x v="1"/>
  </r>
  <r>
    <x v="8"/>
    <s v="534263f1d83cdeb142c27f0ea5a1ecffc5b7526a"/>
    <m/>
    <x v="0"/>
    <n v="8"/>
    <x v="1"/>
  </r>
  <r>
    <x v="8"/>
    <m/>
    <m/>
    <x v="0"/>
    <n v="8"/>
    <x v="1"/>
  </r>
  <r>
    <x v="8"/>
    <m/>
    <n v="1"/>
    <x v="27"/>
    <n v="8"/>
    <x v="56"/>
  </r>
  <r>
    <x v="8"/>
    <m/>
    <m/>
    <x v="0"/>
    <n v="8"/>
    <x v="1"/>
  </r>
  <r>
    <x v="8"/>
    <s v="59487e24591a505acb8eb03d5c5d0652098e0841"/>
    <m/>
    <x v="0"/>
    <n v="64"/>
    <x v="1"/>
  </r>
  <r>
    <x v="8"/>
    <m/>
    <m/>
    <x v="0"/>
    <n v="64"/>
    <x v="1"/>
  </r>
  <r>
    <x v="8"/>
    <m/>
    <n v="0.23200000000000001"/>
    <x v="20"/>
    <n v="64"/>
    <x v="83"/>
  </r>
  <r>
    <x v="8"/>
    <m/>
    <n v="0.23200000000000001"/>
    <x v="39"/>
    <n v="64"/>
    <x v="83"/>
  </r>
  <r>
    <x v="8"/>
    <m/>
    <n v="2.3E-2"/>
    <x v="14"/>
    <n v="64"/>
    <x v="84"/>
  </r>
  <r>
    <x v="8"/>
    <m/>
    <n v="0.16"/>
    <x v="5"/>
    <n v="64"/>
    <x v="85"/>
  </r>
  <r>
    <x v="8"/>
    <m/>
    <n v="0.23100000000000001"/>
    <x v="22"/>
    <n v="64"/>
    <x v="86"/>
  </r>
  <r>
    <x v="8"/>
    <m/>
    <n v="0.11899999999999999"/>
    <x v="27"/>
    <n v="64"/>
    <x v="87"/>
  </r>
  <r>
    <x v="8"/>
    <m/>
    <m/>
    <x v="0"/>
    <n v="64"/>
    <x v="1"/>
  </r>
  <r>
    <x v="8"/>
    <s v="aa435e0f1303cd618b1df78ab086d5e06a52b1d3"/>
    <m/>
    <x v="0"/>
    <n v="1"/>
    <x v="1"/>
  </r>
  <r>
    <x v="8"/>
    <m/>
    <m/>
    <x v="0"/>
    <n v="1"/>
    <x v="1"/>
  </r>
  <r>
    <x v="8"/>
    <m/>
    <n v="1"/>
    <x v="41"/>
    <n v="1"/>
    <x v="17"/>
  </r>
  <r>
    <x v="8"/>
    <m/>
    <m/>
    <x v="0"/>
    <n v="1"/>
    <x v="1"/>
  </r>
  <r>
    <x v="8"/>
    <s v="b6c4e2491c1442b05a160acda0d78001f56a2ade"/>
    <m/>
    <x v="0"/>
    <n v="14"/>
    <x v="1"/>
  </r>
  <r>
    <x v="8"/>
    <m/>
    <m/>
    <x v="0"/>
    <n v="14"/>
    <x v="1"/>
  </r>
  <r>
    <x v="8"/>
    <m/>
    <n v="0.56000000000000005"/>
    <x v="40"/>
    <n v="14"/>
    <x v="88"/>
  </r>
  <r>
    <x v="8"/>
    <m/>
    <n v="0.249"/>
    <x v="19"/>
    <n v="14"/>
    <x v="89"/>
  </r>
  <r>
    <x v="8"/>
    <m/>
    <m/>
    <x v="0"/>
    <n v="14"/>
    <x v="1"/>
  </r>
  <r>
    <x v="8"/>
    <s v="c6e8e3d868660dc66b3bbd438cdc135df6356c5a"/>
    <m/>
    <x v="0"/>
    <n v="2"/>
    <x v="1"/>
  </r>
  <r>
    <x v="8"/>
    <m/>
    <m/>
    <x v="0"/>
    <n v="2"/>
    <x v="1"/>
  </r>
  <r>
    <x v="8"/>
    <m/>
    <n v="1"/>
    <x v="22"/>
    <n v="2"/>
    <x v="5"/>
  </r>
  <r>
    <x v="8"/>
    <m/>
    <m/>
    <x v="0"/>
    <n v="2"/>
    <x v="1"/>
  </r>
  <r>
    <x v="8"/>
    <s v="5b5445d78f8f0cf83c3aaf90b645310bafae3da0"/>
    <m/>
    <x v="0"/>
    <n v="2"/>
    <x v="1"/>
  </r>
  <r>
    <x v="8"/>
    <m/>
    <m/>
    <x v="0"/>
    <n v="2"/>
    <x v="1"/>
  </r>
  <r>
    <x v="8"/>
    <m/>
    <n v="1"/>
    <x v="42"/>
    <n v="2"/>
    <x v="5"/>
  </r>
  <r>
    <x v="8"/>
    <m/>
    <m/>
    <x v="0"/>
    <n v="2"/>
    <x v="1"/>
  </r>
  <r>
    <x v="8"/>
    <s v="1b446f240856cf93b32fcc62e1980d9cc2f42f87"/>
    <m/>
    <x v="0"/>
    <n v="2"/>
    <x v="1"/>
  </r>
  <r>
    <x v="8"/>
    <m/>
    <m/>
    <x v="0"/>
    <n v="2"/>
    <x v="1"/>
  </r>
  <r>
    <x v="8"/>
    <m/>
    <n v="1"/>
    <x v="22"/>
    <n v="2"/>
    <x v="5"/>
  </r>
  <r>
    <x v="8"/>
    <m/>
    <m/>
    <x v="0"/>
    <n v="2"/>
    <x v="1"/>
  </r>
  <r>
    <x v="8"/>
    <s v="ec899cc692d4edfe128130fa5fc7d778e494dee7"/>
    <m/>
    <x v="0"/>
    <n v="14"/>
    <x v="1"/>
  </r>
  <r>
    <x v="8"/>
    <m/>
    <m/>
    <x v="0"/>
    <n v="14"/>
    <x v="1"/>
  </r>
  <r>
    <x v="8"/>
    <m/>
    <n v="1"/>
    <x v="22"/>
    <n v="14"/>
    <x v="90"/>
  </r>
  <r>
    <x v="8"/>
    <m/>
    <m/>
    <x v="0"/>
    <n v="14"/>
    <x v="1"/>
  </r>
  <r>
    <x v="8"/>
    <s v="18c94ba44d37ef8e430f1e04633c0ae32efddae4"/>
    <m/>
    <x v="0"/>
    <n v="12"/>
    <x v="1"/>
  </r>
  <r>
    <x v="8"/>
    <m/>
    <m/>
    <x v="0"/>
    <n v="12"/>
    <x v="1"/>
  </r>
  <r>
    <x v="8"/>
    <m/>
    <n v="1"/>
    <x v="22"/>
    <n v="12"/>
    <x v="64"/>
  </r>
  <r>
    <x v="8"/>
    <m/>
    <m/>
    <x v="0"/>
    <n v="12"/>
    <x v="1"/>
  </r>
  <r>
    <x v="8"/>
    <s v="496c16aa50b8f4d6ef21cfc5fee55c6ffa80bc86"/>
    <m/>
    <x v="0"/>
    <n v="4"/>
    <x v="1"/>
  </r>
  <r>
    <x v="8"/>
    <m/>
    <m/>
    <x v="0"/>
    <n v="4"/>
    <x v="1"/>
  </r>
  <r>
    <x v="8"/>
    <m/>
    <n v="1"/>
    <x v="22"/>
    <n v="4"/>
    <x v="28"/>
  </r>
  <r>
    <x v="8"/>
    <m/>
    <m/>
    <x v="0"/>
    <n v="4"/>
    <x v="1"/>
  </r>
  <r>
    <x v="8"/>
    <s v="abf39b71c7217adf9380f93c596dd433b0471f68"/>
    <m/>
    <x v="0"/>
    <n v="515"/>
    <x v="1"/>
  </r>
  <r>
    <x v="8"/>
    <m/>
    <m/>
    <x v="0"/>
    <n v="515"/>
    <x v="1"/>
  </r>
  <r>
    <x v="8"/>
    <m/>
    <n v="7.0000000000000001E-3"/>
    <x v="12"/>
    <n v="515"/>
    <x v="91"/>
  </r>
  <r>
    <x v="8"/>
    <m/>
    <n v="0.99199999999999999"/>
    <x v="11"/>
    <n v="515"/>
    <x v="92"/>
  </r>
  <r>
    <x v="8"/>
    <m/>
    <m/>
    <x v="0"/>
    <n v="515"/>
    <x v="1"/>
  </r>
  <r>
    <x v="8"/>
    <s v="4519206ce6ecf4aa54c62ce38b6035cf7df46595"/>
    <m/>
    <x v="0"/>
    <n v="493"/>
    <x v="1"/>
  </r>
  <r>
    <x v="8"/>
    <m/>
    <m/>
    <x v="0"/>
    <n v="493"/>
    <x v="1"/>
  </r>
  <r>
    <x v="8"/>
    <m/>
    <n v="0.32500000000000001"/>
    <x v="12"/>
    <n v="493"/>
    <x v="93"/>
  </r>
  <r>
    <x v="8"/>
    <m/>
    <n v="0.67400000000000004"/>
    <x v="11"/>
    <n v="493"/>
    <x v="94"/>
  </r>
  <r>
    <x v="8"/>
    <m/>
    <m/>
    <x v="0"/>
    <n v="493"/>
    <x v="1"/>
  </r>
  <r>
    <x v="8"/>
    <s v="06a641278afd58caad4a8ecb368aaefb17a0eec1"/>
    <m/>
    <x v="0"/>
    <n v="64"/>
    <x v="1"/>
  </r>
  <r>
    <x v="8"/>
    <m/>
    <m/>
    <x v="0"/>
    <n v="64"/>
    <x v="1"/>
  </r>
  <r>
    <x v="8"/>
    <m/>
    <n v="0.437"/>
    <x v="33"/>
    <n v="64"/>
    <x v="66"/>
  </r>
  <r>
    <x v="8"/>
    <m/>
    <n v="0.56200000000000006"/>
    <x v="9"/>
    <n v="64"/>
    <x v="67"/>
  </r>
  <r>
    <x v="9"/>
    <m/>
    <m/>
    <x v="0"/>
    <n v="64"/>
    <x v="1"/>
  </r>
  <r>
    <x v="9"/>
    <s v="e1fa60e4d8b3f525575b4602b208f2a1ef353735"/>
    <m/>
    <x v="0"/>
    <n v="711"/>
    <x v="1"/>
  </r>
  <r>
    <x v="9"/>
    <m/>
    <m/>
    <x v="0"/>
    <n v="711"/>
    <x v="1"/>
  </r>
  <r>
    <x v="9"/>
    <m/>
    <n v="3.1E-2"/>
    <x v="42"/>
    <n v="711"/>
    <x v="95"/>
  </r>
  <r>
    <x v="9"/>
    <m/>
    <n v="0.96799999999999997"/>
    <x v="23"/>
    <n v="711"/>
    <x v="96"/>
  </r>
  <r>
    <x v="10"/>
    <m/>
    <m/>
    <x v="0"/>
    <n v="711"/>
    <x v="1"/>
  </r>
  <r>
    <x v="10"/>
    <s v="22871dbd76bfab1a7cb8d63d944f8f2c449e26a2"/>
    <m/>
    <x v="0"/>
    <n v="48"/>
    <x v="1"/>
  </r>
  <r>
    <x v="10"/>
    <m/>
    <m/>
    <x v="0"/>
    <n v="48"/>
    <x v="1"/>
  </r>
  <r>
    <x v="10"/>
    <m/>
    <n v="0.82"/>
    <x v="3"/>
    <n v="48"/>
    <x v="97"/>
  </r>
  <r>
    <x v="10"/>
    <m/>
    <n v="0.113"/>
    <x v="5"/>
    <n v="48"/>
    <x v="98"/>
  </r>
  <r>
    <x v="10"/>
    <m/>
    <n v="6.5000000000000002E-2"/>
    <x v="43"/>
    <n v="48"/>
    <x v="99"/>
  </r>
  <r>
    <x v="10"/>
    <m/>
    <m/>
    <x v="0"/>
    <n v="48"/>
    <x v="1"/>
  </r>
  <r>
    <x v="10"/>
    <s v="b32c91b8cb3a6bd214f31a962a6ef4556225bfc4"/>
    <m/>
    <x v="0"/>
    <n v="38"/>
    <x v="1"/>
  </r>
  <r>
    <x v="10"/>
    <m/>
    <m/>
    <x v="0"/>
    <n v="38"/>
    <x v="1"/>
  </r>
  <r>
    <x v="10"/>
    <m/>
    <n v="0.50700000000000001"/>
    <x v="18"/>
    <n v="38"/>
    <x v="100"/>
  </r>
  <r>
    <x v="10"/>
    <m/>
    <n v="0.376"/>
    <x v="44"/>
    <n v="38"/>
    <x v="101"/>
  </r>
  <r>
    <x v="10"/>
    <m/>
    <n v="0.11600000000000001"/>
    <x v="45"/>
    <n v="38"/>
    <x v="102"/>
  </r>
  <r>
    <x v="10"/>
    <m/>
    <m/>
    <x v="0"/>
    <n v="38"/>
    <x v="1"/>
  </r>
  <r>
    <x v="10"/>
    <s v="2de05fd1e465a2889c0f1035709710da8b0ad041"/>
    <m/>
    <x v="0"/>
    <n v="232"/>
    <x v="1"/>
  </r>
  <r>
    <x v="10"/>
    <m/>
    <m/>
    <x v="0"/>
    <n v="232"/>
    <x v="1"/>
  </r>
  <r>
    <x v="10"/>
    <m/>
    <n v="0.56299999999999994"/>
    <x v="2"/>
    <n v="232"/>
    <x v="103"/>
  </r>
  <r>
    <x v="10"/>
    <m/>
    <n v="0.16"/>
    <x v="45"/>
    <n v="232"/>
    <x v="104"/>
  </r>
  <r>
    <x v="10"/>
    <m/>
    <n v="0.27500000000000002"/>
    <x v="7"/>
    <n v="232"/>
    <x v="105"/>
  </r>
  <r>
    <x v="10"/>
    <m/>
    <m/>
    <x v="0"/>
    <n v="232"/>
    <x v="1"/>
  </r>
  <r>
    <x v="10"/>
    <s v="8f6c27d5200352d3e26cbefeac627c0b77654aa5"/>
    <m/>
    <x v="0"/>
    <n v="31"/>
    <x v="1"/>
  </r>
  <r>
    <x v="10"/>
    <m/>
    <m/>
    <x v="0"/>
    <n v="31"/>
    <x v="1"/>
  </r>
  <r>
    <x v="10"/>
    <m/>
    <n v="1"/>
    <x v="4"/>
    <n v="31"/>
    <x v="59"/>
  </r>
  <r>
    <x v="10"/>
    <m/>
    <m/>
    <x v="0"/>
    <n v="31"/>
    <x v="1"/>
  </r>
  <r>
    <x v="10"/>
    <s v="af66bbba9dc6fdfce07168e0b3cd02d160c29e09"/>
    <m/>
    <x v="0"/>
    <n v="9"/>
    <x v="1"/>
  </r>
  <r>
    <x v="10"/>
    <m/>
    <m/>
    <x v="0"/>
    <n v="9"/>
    <x v="1"/>
  </r>
  <r>
    <x v="10"/>
    <m/>
    <n v="1"/>
    <x v="46"/>
    <n v="9"/>
    <x v="32"/>
  </r>
  <r>
    <x v="10"/>
    <m/>
    <m/>
    <x v="0"/>
    <n v="9"/>
    <x v="1"/>
  </r>
  <r>
    <x v="10"/>
    <s v="52db1600fcde4a5b6bd25ed83802d02bde64538c"/>
    <m/>
    <x v="0"/>
    <n v="133"/>
    <x v="1"/>
  </r>
  <r>
    <x v="10"/>
    <m/>
    <m/>
    <x v="0"/>
    <n v="133"/>
    <x v="1"/>
  </r>
  <r>
    <x v="10"/>
    <m/>
    <n v="2.4E-2"/>
    <x v="46"/>
    <n v="133"/>
    <x v="106"/>
  </r>
  <r>
    <x v="10"/>
    <m/>
    <n v="0.97499999999999998"/>
    <x v="23"/>
    <n v="133"/>
    <x v="107"/>
  </r>
  <r>
    <x v="10"/>
    <m/>
    <m/>
    <x v="0"/>
    <n v="133"/>
    <x v="1"/>
  </r>
  <r>
    <x v="10"/>
    <s v="fdc16e8d1d2346ca152528b71538942efb3ce4db"/>
    <m/>
    <x v="0"/>
    <n v="216"/>
    <x v="1"/>
  </r>
  <r>
    <x v="10"/>
    <m/>
    <m/>
    <x v="0"/>
    <n v="216"/>
    <x v="1"/>
  </r>
  <r>
    <x v="10"/>
    <m/>
    <n v="0.34599999999999997"/>
    <x v="20"/>
    <n v="216"/>
    <x v="108"/>
  </r>
  <r>
    <x v="10"/>
    <m/>
    <n v="0.14099999999999999"/>
    <x v="18"/>
    <n v="216"/>
    <x v="109"/>
  </r>
  <r>
    <x v="10"/>
    <m/>
    <n v="0.06"/>
    <x v="46"/>
    <n v="216"/>
    <x v="110"/>
  </r>
  <r>
    <x v="10"/>
    <m/>
    <n v="0.26200000000000001"/>
    <x v="16"/>
    <n v="216"/>
    <x v="111"/>
  </r>
  <r>
    <x v="10"/>
    <m/>
    <n v="0.14000000000000001"/>
    <x v="44"/>
    <n v="216"/>
    <x v="112"/>
  </r>
  <r>
    <x v="10"/>
    <m/>
    <n v="4.8000000000000001E-2"/>
    <x v="23"/>
    <n v="216"/>
    <x v="113"/>
  </r>
  <r>
    <x v="10"/>
    <m/>
    <m/>
    <x v="0"/>
    <n v="216"/>
    <x v="1"/>
  </r>
  <r>
    <x v="10"/>
    <s v="578c5c5bdbf43378da11f706be0d9a54daba0929"/>
    <m/>
    <x v="0"/>
    <n v="22"/>
    <x v="1"/>
  </r>
  <r>
    <x v="10"/>
    <m/>
    <m/>
    <x v="0"/>
    <n v="22"/>
    <x v="1"/>
  </r>
  <r>
    <x v="10"/>
    <m/>
    <n v="0.51"/>
    <x v="20"/>
    <n v="22"/>
    <x v="114"/>
  </r>
  <r>
    <x v="10"/>
    <m/>
    <n v="0.48899999999999999"/>
    <x v="7"/>
    <n v="22"/>
    <x v="115"/>
  </r>
  <r>
    <x v="10"/>
    <m/>
    <m/>
    <x v="0"/>
    <n v="22"/>
    <x v="1"/>
  </r>
  <r>
    <x v="10"/>
    <s v="866d3851fcb7a6b230cb2fde7b2a6253ba32eeb5"/>
    <m/>
    <x v="0"/>
    <n v="48"/>
    <x v="1"/>
  </r>
  <r>
    <x v="10"/>
    <m/>
    <m/>
    <x v="0"/>
    <n v="48"/>
    <x v="1"/>
  </r>
  <r>
    <x v="10"/>
    <m/>
    <n v="1"/>
    <x v="44"/>
    <n v="48"/>
    <x v="116"/>
  </r>
  <r>
    <x v="10"/>
    <m/>
    <m/>
    <x v="0"/>
    <n v="48"/>
    <x v="1"/>
  </r>
  <r>
    <x v="10"/>
    <s v="af18d6ce5f2a2325a4f25a507c3080fc353fd690"/>
    <m/>
    <x v="0"/>
    <n v="81"/>
    <x v="1"/>
  </r>
  <r>
    <x v="10"/>
    <m/>
    <m/>
    <x v="0"/>
    <n v="81"/>
    <x v="1"/>
  </r>
  <r>
    <x v="10"/>
    <m/>
    <n v="4.3999999999999997E-2"/>
    <x v="22"/>
    <n v="81"/>
    <x v="117"/>
  </r>
  <r>
    <x v="10"/>
    <m/>
    <n v="0.95499999999999996"/>
    <x v="27"/>
    <n v="81"/>
    <x v="118"/>
  </r>
  <r>
    <x v="10"/>
    <m/>
    <m/>
    <x v="0"/>
    <n v="81"/>
    <x v="1"/>
  </r>
  <r>
    <x v="10"/>
    <s v="4294049c9f414cca43825cd7e60ec2462f944bed"/>
    <m/>
    <x v="0"/>
    <n v="44"/>
    <x v="1"/>
  </r>
  <r>
    <x v="10"/>
    <m/>
    <m/>
    <x v="0"/>
    <n v="44"/>
    <x v="1"/>
  </r>
  <r>
    <x v="10"/>
    <m/>
    <n v="0.19400000000000001"/>
    <x v="46"/>
    <n v="44"/>
    <x v="119"/>
  </r>
  <r>
    <x v="10"/>
    <m/>
    <n v="0.51500000000000001"/>
    <x v="44"/>
    <n v="44"/>
    <x v="120"/>
  </r>
  <r>
    <x v="10"/>
    <m/>
    <n v="0.20899999999999999"/>
    <x v="38"/>
    <n v="44"/>
    <x v="121"/>
  </r>
  <r>
    <x v="10"/>
    <m/>
    <n v="0.08"/>
    <x v="27"/>
    <n v="44"/>
    <x v="122"/>
  </r>
  <r>
    <x v="10"/>
    <m/>
    <m/>
    <x v="0"/>
    <n v="44"/>
    <x v="1"/>
  </r>
  <r>
    <x v="10"/>
    <s v="39ded947b914652032fb5a9b3ee991c00e173664"/>
    <m/>
    <x v="0"/>
    <n v="19"/>
    <x v="1"/>
  </r>
  <r>
    <x v="10"/>
    <m/>
    <m/>
    <x v="0"/>
    <n v="19"/>
    <x v="1"/>
  </r>
  <r>
    <x v="10"/>
    <m/>
    <n v="0.755"/>
    <x v="46"/>
    <n v="19"/>
    <x v="123"/>
  </r>
  <r>
    <x v="10"/>
    <m/>
    <n v="0.24399999999999999"/>
    <x v="44"/>
    <n v="19"/>
    <x v="124"/>
  </r>
  <r>
    <x v="10"/>
    <m/>
    <m/>
    <x v="0"/>
    <n v="19"/>
    <x v="1"/>
  </r>
  <r>
    <x v="10"/>
    <s v="2e0e00ee5606d1ea36f96b7ab2015b6db7e3d05f"/>
    <m/>
    <x v="0"/>
    <n v="10"/>
    <x v="1"/>
  </r>
  <r>
    <x v="10"/>
    <m/>
    <m/>
    <x v="0"/>
    <n v="10"/>
    <x v="1"/>
  </r>
  <r>
    <x v="10"/>
    <m/>
    <n v="1"/>
    <x v="46"/>
    <n v="10"/>
    <x v="125"/>
  </r>
  <r>
    <x v="10"/>
    <m/>
    <m/>
    <x v="0"/>
    <n v="10"/>
    <x v="1"/>
  </r>
  <r>
    <x v="10"/>
    <s v="c8012ebc991cd4db85e63c4c61883aef3b793498"/>
    <m/>
    <x v="0"/>
    <n v="827"/>
    <x v="1"/>
  </r>
  <r>
    <x v="10"/>
    <m/>
    <m/>
    <x v="0"/>
    <n v="827"/>
    <x v="1"/>
  </r>
  <r>
    <x v="10"/>
    <m/>
    <n v="2.3E-2"/>
    <x v="31"/>
    <n v="827"/>
    <x v="126"/>
  </r>
  <r>
    <x v="10"/>
    <m/>
    <n v="1.6E-2"/>
    <x v="47"/>
    <n v="827"/>
    <x v="127"/>
  </r>
  <r>
    <x v="10"/>
    <m/>
    <n v="0.67800000000000005"/>
    <x v="46"/>
    <n v="827"/>
    <x v="128"/>
  </r>
  <r>
    <x v="10"/>
    <m/>
    <n v="7.5999999999999998E-2"/>
    <x v="44"/>
    <n v="827"/>
    <x v="129"/>
  </r>
  <r>
    <x v="10"/>
    <m/>
    <n v="0.125"/>
    <x v="38"/>
    <n v="827"/>
    <x v="130"/>
  </r>
  <r>
    <x v="10"/>
    <m/>
    <n v="7.9000000000000001E-2"/>
    <x v="27"/>
    <n v="827"/>
    <x v="131"/>
  </r>
  <r>
    <x v="10"/>
    <m/>
    <m/>
    <x v="0"/>
    <n v="827"/>
    <x v="1"/>
  </r>
  <r>
    <x v="10"/>
    <s v="dcb68b25fe7351888385cc435f339ada8e8b5e9e"/>
    <m/>
    <x v="0"/>
    <n v="25"/>
    <x v="1"/>
  </r>
  <r>
    <x v="10"/>
    <m/>
    <m/>
    <x v="0"/>
    <n v="25"/>
    <x v="1"/>
  </r>
  <r>
    <x v="10"/>
    <m/>
    <n v="1"/>
    <x v="44"/>
    <n v="25"/>
    <x v="132"/>
  </r>
  <r>
    <x v="10"/>
    <m/>
    <m/>
    <x v="0"/>
    <n v="25"/>
    <x v="1"/>
  </r>
  <r>
    <x v="10"/>
    <s v="1c8267751f86ff74e350dad67cec018f4f9a7851"/>
    <m/>
    <x v="0"/>
    <n v="25"/>
    <x v="1"/>
  </r>
  <r>
    <x v="10"/>
    <m/>
    <m/>
    <x v="0"/>
    <n v="25"/>
    <x v="1"/>
  </r>
  <r>
    <x v="10"/>
    <m/>
    <n v="1"/>
    <x v="46"/>
    <n v="25"/>
    <x v="132"/>
  </r>
  <r>
    <x v="11"/>
    <m/>
    <m/>
    <x v="0"/>
    <n v="25"/>
    <x v="1"/>
  </r>
  <r>
    <x v="11"/>
    <s v="ed023a2b488a74807334e8c0d3db57cf9552cf2c"/>
    <m/>
    <x v="0"/>
    <n v="4"/>
    <x v="1"/>
  </r>
  <r>
    <x v="11"/>
    <m/>
    <m/>
    <x v="0"/>
    <n v="4"/>
    <x v="1"/>
  </r>
  <r>
    <x v="11"/>
    <m/>
    <n v="1"/>
    <x v="7"/>
    <n v="4"/>
    <x v="28"/>
  </r>
  <r>
    <x v="11"/>
    <m/>
    <m/>
    <x v="0"/>
    <n v="4"/>
    <x v="1"/>
  </r>
  <r>
    <x v="11"/>
    <s v="edb2a9a1a5d13c3d11381a4f4370584d00bad883"/>
    <m/>
    <x v="0"/>
    <n v="47"/>
    <x v="1"/>
  </r>
  <r>
    <x v="11"/>
    <m/>
    <m/>
    <x v="0"/>
    <n v="47"/>
    <x v="1"/>
  </r>
  <r>
    <x v="11"/>
    <m/>
    <n v="1"/>
    <x v="9"/>
    <n v="47"/>
    <x v="13"/>
  </r>
  <r>
    <x v="11"/>
    <m/>
    <m/>
    <x v="0"/>
    <n v="47"/>
    <x v="1"/>
  </r>
  <r>
    <x v="11"/>
    <s v="3f21939b70236eb5af9e0561357d74c0f65329ea"/>
    <m/>
    <x v="0"/>
    <n v="58"/>
    <x v="1"/>
  </r>
  <r>
    <x v="11"/>
    <m/>
    <m/>
    <x v="0"/>
    <n v="58"/>
    <x v="1"/>
  </r>
  <r>
    <x v="11"/>
    <m/>
    <n v="0.16500000000000001"/>
    <x v="33"/>
    <n v="58"/>
    <x v="133"/>
  </r>
  <r>
    <x v="11"/>
    <m/>
    <n v="0.83399999999999996"/>
    <x v="32"/>
    <n v="58"/>
    <x v="134"/>
  </r>
  <r>
    <x v="11"/>
    <m/>
    <m/>
    <x v="0"/>
    <n v="58"/>
    <x v="1"/>
  </r>
  <r>
    <x v="11"/>
    <s v="fe363010e4b2b953c9876608861c02df4c8662ec"/>
    <m/>
    <x v="0"/>
    <n v="58"/>
    <x v="1"/>
  </r>
  <r>
    <x v="11"/>
    <m/>
    <m/>
    <x v="0"/>
    <n v="58"/>
    <x v="1"/>
  </r>
  <r>
    <x v="11"/>
    <m/>
    <n v="1"/>
    <x v="22"/>
    <n v="58"/>
    <x v="135"/>
  </r>
  <r>
    <x v="11"/>
    <m/>
    <m/>
    <x v="0"/>
    <n v="58"/>
    <x v="1"/>
  </r>
  <r>
    <x v="11"/>
    <s v="d36eac67be457c8a4e11373b0332e2d8d54975e1"/>
    <m/>
    <x v="0"/>
    <n v="78"/>
    <x v="1"/>
  </r>
  <r>
    <x v="11"/>
    <m/>
    <m/>
    <x v="0"/>
    <n v="78"/>
    <x v="1"/>
  </r>
  <r>
    <x v="11"/>
    <m/>
    <n v="1"/>
    <x v="48"/>
    <n v="78"/>
    <x v="136"/>
  </r>
  <r>
    <x v="11"/>
    <m/>
    <m/>
    <x v="0"/>
    <n v="78"/>
    <x v="1"/>
  </r>
  <r>
    <x v="11"/>
    <s v="4e53ba220a73a28a9bd50347c66c347ae97e8b11"/>
    <m/>
    <x v="0"/>
    <n v="47"/>
    <x v="1"/>
  </r>
  <r>
    <x v="11"/>
    <m/>
    <m/>
    <x v="0"/>
    <n v="47"/>
    <x v="1"/>
  </r>
  <r>
    <x v="11"/>
    <m/>
    <n v="1"/>
    <x v="48"/>
    <n v="47"/>
    <x v="13"/>
  </r>
  <r>
    <x v="11"/>
    <m/>
    <m/>
    <x v="0"/>
    <n v="47"/>
    <x v="1"/>
  </r>
  <r>
    <x v="11"/>
    <s v="04cfca149d3fcfac9c74cf13287be70942ca1ada"/>
    <m/>
    <x v="0"/>
    <n v="73"/>
    <x v="1"/>
  </r>
  <r>
    <x v="11"/>
    <m/>
    <m/>
    <x v="0"/>
    <n v="73"/>
    <x v="1"/>
  </r>
  <r>
    <x v="11"/>
    <m/>
    <n v="0.71599999999999997"/>
    <x v="22"/>
    <n v="73"/>
    <x v="137"/>
  </r>
  <r>
    <x v="11"/>
    <m/>
    <n v="0.28299999999999997"/>
    <x v="19"/>
    <n v="73"/>
    <x v="138"/>
  </r>
  <r>
    <x v="11"/>
    <m/>
    <m/>
    <x v="0"/>
    <n v="73"/>
    <x v="1"/>
  </r>
  <r>
    <x v="11"/>
    <s v="447520acdac717d88037019d46e2d1c4eb997272"/>
    <m/>
    <x v="0"/>
    <n v="7"/>
    <x v="1"/>
  </r>
  <r>
    <x v="11"/>
    <m/>
    <m/>
    <x v="0"/>
    <n v="7"/>
    <x v="1"/>
  </r>
  <r>
    <x v="11"/>
    <m/>
    <n v="1"/>
    <x v="30"/>
    <n v="7"/>
    <x v="139"/>
  </r>
  <r>
    <x v="11"/>
    <m/>
    <m/>
    <x v="0"/>
    <n v="7"/>
    <x v="1"/>
  </r>
  <r>
    <x v="11"/>
    <s v="bddcc15df9736883f8b94e18a8718b24079b1c94"/>
    <m/>
    <x v="0"/>
    <n v="101"/>
    <x v="1"/>
  </r>
  <r>
    <x v="11"/>
    <m/>
    <m/>
    <x v="0"/>
    <n v="101"/>
    <x v="1"/>
  </r>
  <r>
    <x v="11"/>
    <m/>
    <n v="0.13100000000000001"/>
    <x v="18"/>
    <n v="101"/>
    <x v="140"/>
  </r>
  <r>
    <x v="11"/>
    <m/>
    <n v="0.70199999999999996"/>
    <x v="47"/>
    <n v="101"/>
    <x v="141"/>
  </r>
  <r>
    <x v="11"/>
    <m/>
    <n v="0.151"/>
    <x v="9"/>
    <n v="101"/>
    <x v="142"/>
  </r>
  <r>
    <x v="11"/>
    <m/>
    <n v="1.4E-2"/>
    <x v="26"/>
    <n v="101"/>
    <x v="143"/>
  </r>
  <r>
    <x v="11"/>
    <m/>
    <m/>
    <x v="0"/>
    <n v="101"/>
    <x v="1"/>
  </r>
  <r>
    <x v="11"/>
    <s v="d6ac44b4ac2f20c9a3145f575e72ebe2528db3c6"/>
    <m/>
    <x v="0"/>
    <n v="37"/>
    <x v="1"/>
  </r>
  <r>
    <x v="11"/>
    <m/>
    <m/>
    <x v="0"/>
    <n v="37"/>
    <x v="1"/>
  </r>
  <r>
    <x v="11"/>
    <m/>
    <n v="0.42299999999999999"/>
    <x v="20"/>
    <n v="37"/>
    <x v="144"/>
  </r>
  <r>
    <x v="11"/>
    <m/>
    <n v="0.254"/>
    <x v="22"/>
    <n v="37"/>
    <x v="145"/>
  </r>
  <r>
    <x v="11"/>
    <m/>
    <n v="0.32100000000000001"/>
    <x v="7"/>
    <n v="37"/>
    <x v="146"/>
  </r>
  <r>
    <x v="11"/>
    <m/>
    <m/>
    <x v="0"/>
    <n v="37"/>
    <x v="1"/>
  </r>
  <r>
    <x v="11"/>
    <s v="05a80c840a7389ee182e82d3724032ac874b3c74"/>
    <m/>
    <x v="0"/>
    <n v="266"/>
    <x v="1"/>
  </r>
  <r>
    <x v="11"/>
    <m/>
    <m/>
    <x v="0"/>
    <n v="266"/>
    <x v="1"/>
  </r>
  <r>
    <x v="11"/>
    <m/>
    <n v="4.9000000000000002E-2"/>
    <x v="32"/>
    <n v="266"/>
    <x v="147"/>
  </r>
  <r>
    <x v="11"/>
    <m/>
    <n v="0.11700000000000001"/>
    <x v="49"/>
    <n v="266"/>
    <x v="148"/>
  </r>
  <r>
    <x v="11"/>
    <m/>
    <n v="0.65"/>
    <x v="30"/>
    <n v="266"/>
    <x v="149"/>
  </r>
  <r>
    <x v="11"/>
    <m/>
    <n v="0.182"/>
    <x v="22"/>
    <n v="266"/>
    <x v="150"/>
  </r>
  <r>
    <x v="11"/>
    <m/>
    <m/>
    <x v="0"/>
    <n v="266"/>
    <x v="1"/>
  </r>
  <r>
    <x v="11"/>
    <s v="085feab6152583399cdf885f245e631d7a2a9ef6"/>
    <m/>
    <x v="0"/>
    <n v="10"/>
    <x v="1"/>
  </r>
  <r>
    <x v="11"/>
    <m/>
    <m/>
    <x v="0"/>
    <n v="10"/>
    <x v="1"/>
  </r>
  <r>
    <x v="11"/>
    <m/>
    <n v="1"/>
    <x v="22"/>
    <n v="10"/>
    <x v="125"/>
  </r>
  <r>
    <x v="11"/>
    <m/>
    <m/>
    <x v="0"/>
    <n v="10"/>
    <x v="1"/>
  </r>
  <r>
    <x v="11"/>
    <s v="81bb3e94b06d85f9aac2b014040b81ca7fc5c5bb"/>
    <m/>
    <x v="0"/>
    <n v="13"/>
    <x v="1"/>
  </r>
  <r>
    <x v="11"/>
    <m/>
    <m/>
    <x v="0"/>
    <n v="13"/>
    <x v="1"/>
  </r>
  <r>
    <x v="11"/>
    <m/>
    <n v="1"/>
    <x v="23"/>
    <n v="13"/>
    <x v="151"/>
  </r>
  <r>
    <x v="11"/>
    <m/>
    <m/>
    <x v="0"/>
    <n v="13"/>
    <x v="1"/>
  </r>
  <r>
    <x v="11"/>
    <s v="a5148c29d3c47f11afc6d28cd3430b13b162d949"/>
    <m/>
    <x v="0"/>
    <n v="1"/>
    <x v="1"/>
  </r>
  <r>
    <x v="11"/>
    <m/>
    <m/>
    <x v="0"/>
    <n v="1"/>
    <x v="1"/>
  </r>
  <r>
    <x v="11"/>
    <m/>
    <n v="1"/>
    <x v="22"/>
    <n v="1"/>
    <x v="17"/>
  </r>
  <r>
    <x v="11"/>
    <m/>
    <m/>
    <x v="0"/>
    <n v="1"/>
    <x v="1"/>
  </r>
  <r>
    <x v="11"/>
    <s v="b5ec9f42599386a348a5d6b6ae1b17156380050c"/>
    <m/>
    <x v="0"/>
    <n v="160"/>
    <x v="1"/>
  </r>
  <r>
    <x v="11"/>
    <m/>
    <m/>
    <x v="0"/>
    <n v="160"/>
    <x v="1"/>
  </r>
  <r>
    <x v="11"/>
    <m/>
    <n v="1"/>
    <x v="22"/>
    <n v="160"/>
    <x v="152"/>
  </r>
  <r>
    <x v="11"/>
    <m/>
    <m/>
    <x v="0"/>
    <n v="160"/>
    <x v="1"/>
  </r>
  <r>
    <x v="11"/>
    <s v="7bdca162807d6436d469a352a129226252cb451d"/>
    <m/>
    <x v="0"/>
    <n v="10"/>
    <x v="1"/>
  </r>
  <r>
    <x v="11"/>
    <m/>
    <m/>
    <x v="0"/>
    <n v="10"/>
    <x v="1"/>
  </r>
  <r>
    <x v="11"/>
    <m/>
    <n v="1"/>
    <x v="22"/>
    <n v="10"/>
    <x v="125"/>
  </r>
  <r>
    <x v="11"/>
    <m/>
    <m/>
    <x v="0"/>
    <n v="10"/>
    <x v="1"/>
  </r>
  <r>
    <x v="11"/>
    <s v="187df06762cb2154bde8b9ff154f3ea611154192"/>
    <m/>
    <x v="0"/>
    <n v="14"/>
    <x v="1"/>
  </r>
  <r>
    <x v="11"/>
    <m/>
    <m/>
    <x v="0"/>
    <n v="14"/>
    <x v="1"/>
  </r>
  <r>
    <x v="11"/>
    <m/>
    <n v="1"/>
    <x v="22"/>
    <n v="14"/>
    <x v="90"/>
  </r>
  <r>
    <x v="11"/>
    <m/>
    <m/>
    <x v="0"/>
    <n v="14"/>
    <x v="1"/>
  </r>
  <r>
    <x v="11"/>
    <s v="a0e10fe111f69881da9fc153a722bcced9ef79d1"/>
    <m/>
    <x v="0"/>
    <n v="2"/>
    <x v="1"/>
  </r>
  <r>
    <x v="11"/>
    <m/>
    <m/>
    <x v="0"/>
    <n v="2"/>
    <x v="1"/>
  </r>
  <r>
    <x v="11"/>
    <m/>
    <n v="1"/>
    <x v="22"/>
    <n v="2"/>
    <x v="5"/>
  </r>
  <r>
    <x v="11"/>
    <m/>
    <m/>
    <x v="0"/>
    <n v="2"/>
    <x v="1"/>
  </r>
  <r>
    <x v="11"/>
    <s v="1a3746fa510000d147650036dabfdf60430378bb"/>
    <m/>
    <x v="0"/>
    <n v="101"/>
    <x v="1"/>
  </r>
  <r>
    <x v="11"/>
    <m/>
    <m/>
    <x v="0"/>
    <n v="101"/>
    <x v="1"/>
  </r>
  <r>
    <x v="11"/>
    <m/>
    <n v="1"/>
    <x v="22"/>
    <n v="101"/>
    <x v="153"/>
  </r>
  <r>
    <x v="11"/>
    <m/>
    <m/>
    <x v="0"/>
    <n v="101"/>
    <x v="1"/>
  </r>
  <r>
    <x v="11"/>
    <s v="fbb583f7025d6a04ee9d1b499cbe18f6b06ab4df"/>
    <m/>
    <x v="0"/>
    <n v="74"/>
    <x v="1"/>
  </r>
  <r>
    <x v="11"/>
    <m/>
    <m/>
    <x v="0"/>
    <n v="74"/>
    <x v="1"/>
  </r>
  <r>
    <x v="11"/>
    <m/>
    <n v="0.19900000000000001"/>
    <x v="18"/>
    <n v="74"/>
    <x v="154"/>
  </r>
  <r>
    <x v="11"/>
    <m/>
    <n v="0.30599999999999999"/>
    <x v="47"/>
    <n v="74"/>
    <x v="155"/>
  </r>
  <r>
    <x v="11"/>
    <m/>
    <n v="0.49399999999999999"/>
    <x v="9"/>
    <n v="74"/>
    <x v="156"/>
  </r>
  <r>
    <x v="11"/>
    <m/>
    <m/>
    <x v="0"/>
    <n v="74"/>
    <x v="1"/>
  </r>
  <r>
    <x v="11"/>
    <s v="ceb4722aea73de640c12d2d25b96cf330190e0f3"/>
    <m/>
    <x v="0"/>
    <n v="9"/>
    <x v="1"/>
  </r>
  <r>
    <x v="11"/>
    <m/>
    <m/>
    <x v="0"/>
    <n v="9"/>
    <x v="1"/>
  </r>
  <r>
    <x v="11"/>
    <m/>
    <n v="1"/>
    <x v="22"/>
    <n v="9"/>
    <x v="32"/>
  </r>
  <r>
    <x v="11"/>
    <m/>
    <m/>
    <x v="0"/>
    <n v="9"/>
    <x v="1"/>
  </r>
  <r>
    <x v="11"/>
    <s v="cab2c1533f495e0760e871b0229bfb762aa2979e"/>
    <m/>
    <x v="0"/>
    <n v="5"/>
    <x v="1"/>
  </r>
  <r>
    <x v="11"/>
    <m/>
    <m/>
    <x v="0"/>
    <n v="5"/>
    <x v="1"/>
  </r>
  <r>
    <x v="11"/>
    <m/>
    <n v="1"/>
    <x v="18"/>
    <n v="5"/>
    <x v="35"/>
  </r>
  <r>
    <x v="11"/>
    <m/>
    <m/>
    <x v="0"/>
    <n v="5"/>
    <x v="1"/>
  </r>
  <r>
    <x v="11"/>
    <s v="a03b727e8432985db011ec029442212a9e1e1950"/>
    <m/>
    <x v="0"/>
    <n v="4"/>
    <x v="1"/>
  </r>
  <r>
    <x v="11"/>
    <m/>
    <m/>
    <x v="0"/>
    <n v="4"/>
    <x v="1"/>
  </r>
  <r>
    <x v="11"/>
    <m/>
    <n v="1"/>
    <x v="46"/>
    <n v="4"/>
    <x v="28"/>
  </r>
  <r>
    <x v="11"/>
    <m/>
    <m/>
    <x v="0"/>
    <n v="4"/>
    <x v="1"/>
  </r>
  <r>
    <x v="11"/>
    <s v="bcd704764ef9b7cfe8ae86c50dd34410df314e7b"/>
    <m/>
    <x v="0"/>
    <n v="6"/>
    <x v="1"/>
  </r>
  <r>
    <x v="11"/>
    <m/>
    <m/>
    <x v="0"/>
    <n v="6"/>
    <x v="1"/>
  </r>
  <r>
    <x v="11"/>
    <m/>
    <n v="1"/>
    <x v="22"/>
    <n v="6"/>
    <x v="18"/>
  </r>
  <r>
    <x v="11"/>
    <m/>
    <m/>
    <x v="0"/>
    <n v="6"/>
    <x v="1"/>
  </r>
  <r>
    <x v="11"/>
    <s v="dd5b2d7f5cd96b4ca8acd01d15c5ac369c4f50f2"/>
    <m/>
    <x v="0"/>
    <n v="549"/>
    <x v="1"/>
  </r>
  <r>
    <x v="11"/>
    <m/>
    <m/>
    <x v="0"/>
    <n v="549"/>
    <x v="1"/>
  </r>
  <r>
    <x v="11"/>
    <m/>
    <n v="8.0000000000000002E-3"/>
    <x v="3"/>
    <n v="549"/>
    <x v="157"/>
  </r>
  <r>
    <x v="11"/>
    <m/>
    <n v="0.25600000000000001"/>
    <x v="21"/>
    <n v="549"/>
    <x v="158"/>
  </r>
  <r>
    <x v="11"/>
    <m/>
    <n v="0.71499999999999997"/>
    <x v="22"/>
    <n v="549"/>
    <x v="159"/>
  </r>
  <r>
    <x v="11"/>
    <m/>
    <n v="1.9E-2"/>
    <x v="27"/>
    <n v="549"/>
    <x v="160"/>
  </r>
  <r>
    <x v="11"/>
    <m/>
    <m/>
    <x v="0"/>
    <n v="549"/>
    <x v="1"/>
  </r>
  <r>
    <x v="11"/>
    <s v="cdb864a8276b3e0f6c8b99fe68fc17989fbb15a4"/>
    <m/>
    <x v="0"/>
    <n v="36"/>
    <x v="1"/>
  </r>
  <r>
    <x v="11"/>
    <m/>
    <m/>
    <x v="0"/>
    <n v="36"/>
    <x v="1"/>
  </r>
  <r>
    <x v="11"/>
    <m/>
    <n v="1"/>
    <x v="22"/>
    <n v="36"/>
    <x v="161"/>
  </r>
  <r>
    <x v="11"/>
    <m/>
    <m/>
    <x v="0"/>
    <n v="36"/>
    <x v="1"/>
  </r>
  <r>
    <x v="11"/>
    <s v="c686f5a1949339ba9390e6efc01ef8421867c692"/>
    <m/>
    <x v="0"/>
    <n v="109"/>
    <x v="1"/>
  </r>
  <r>
    <x v="11"/>
    <m/>
    <m/>
    <x v="0"/>
    <n v="109"/>
    <x v="1"/>
  </r>
  <r>
    <x v="11"/>
    <m/>
    <n v="3.5000000000000003E-2"/>
    <x v="3"/>
    <n v="109"/>
    <x v="162"/>
  </r>
  <r>
    <x v="11"/>
    <m/>
    <n v="0.96399999999999997"/>
    <x v="21"/>
    <n v="109"/>
    <x v="163"/>
  </r>
  <r>
    <x v="11"/>
    <m/>
    <m/>
    <x v="0"/>
    <n v="109"/>
    <x v="1"/>
  </r>
  <r>
    <x v="11"/>
    <s v="4ab029e3e68ea5f7aa89b90a47fd814d17b142bf"/>
    <m/>
    <x v="0"/>
    <n v="3"/>
    <x v="1"/>
  </r>
  <r>
    <x v="11"/>
    <m/>
    <m/>
    <x v="0"/>
    <n v="3"/>
    <x v="1"/>
  </r>
  <r>
    <x v="11"/>
    <m/>
    <n v="1"/>
    <x v="22"/>
    <n v="3"/>
    <x v="10"/>
  </r>
  <r>
    <x v="11"/>
    <m/>
    <m/>
    <x v="0"/>
    <n v="3"/>
    <x v="1"/>
  </r>
  <r>
    <x v="11"/>
    <s v="b0d74105634a3a2040743061c53b0e5b4eff919d"/>
    <m/>
    <x v="0"/>
    <n v="5160"/>
    <x v="1"/>
  </r>
  <r>
    <x v="11"/>
    <m/>
    <m/>
    <x v="0"/>
    <n v="5160"/>
    <x v="1"/>
  </r>
  <r>
    <x v="11"/>
    <m/>
    <n v="0.97899999999999998"/>
    <x v="22"/>
    <n v="5160"/>
    <x v="164"/>
  </r>
  <r>
    <x v="11"/>
    <m/>
    <n v="1E-3"/>
    <x v="26"/>
    <n v="5160"/>
    <x v="53"/>
  </r>
  <r>
    <x v="11"/>
    <m/>
    <n v="6.0000000000000001E-3"/>
    <x v="50"/>
    <n v="5160"/>
    <x v="165"/>
  </r>
  <r>
    <x v="11"/>
    <m/>
    <m/>
    <x v="0"/>
    <n v="5160"/>
    <x v="1"/>
  </r>
  <r>
    <x v="11"/>
    <s v="5ca2daf551a2c631a5f573cb054406f5d49fbef5"/>
    <m/>
    <x v="0"/>
    <n v="130811"/>
    <x v="1"/>
  </r>
  <r>
    <x v="11"/>
    <m/>
    <m/>
    <x v="0"/>
    <n v="130811"/>
    <x v="1"/>
  </r>
  <r>
    <x v="11"/>
    <m/>
    <n v="7.0000000000000001E-3"/>
    <x v="51"/>
    <n v="130811"/>
    <x v="166"/>
  </r>
  <r>
    <x v="11"/>
    <m/>
    <n v="1E-3"/>
    <x v="52"/>
    <n v="130811"/>
    <x v="167"/>
  </r>
  <r>
    <x v="11"/>
    <m/>
    <n v="6.0000000000000001E-3"/>
    <x v="53"/>
    <n v="130811"/>
    <x v="168"/>
  </r>
  <r>
    <x v="11"/>
    <m/>
    <n v="1.4999999999999999E-2"/>
    <x v="54"/>
    <n v="130811"/>
    <x v="169"/>
  </r>
  <r>
    <x v="11"/>
    <m/>
    <n v="0"/>
    <x v="55"/>
    <n v="130811"/>
    <x v="1"/>
  </r>
  <r>
    <x v="11"/>
    <m/>
    <n v="1.2E-2"/>
    <x v="56"/>
    <n v="130811"/>
    <x v="170"/>
  </r>
  <r>
    <x v="11"/>
    <m/>
    <n v="0"/>
    <x v="57"/>
    <n v="130811"/>
    <x v="1"/>
  </r>
  <r>
    <x v="11"/>
    <m/>
    <n v="3.0000000000000001E-3"/>
    <x v="58"/>
    <n v="130811"/>
    <x v="171"/>
  </r>
  <r>
    <x v="11"/>
    <m/>
    <n v="1.7999999999999999E-2"/>
    <x v="59"/>
    <n v="130811"/>
    <x v="172"/>
  </r>
  <r>
    <x v="11"/>
    <m/>
    <n v="1.0999999999999999E-2"/>
    <x v="60"/>
    <n v="130811"/>
    <x v="173"/>
  </r>
  <r>
    <x v="11"/>
    <m/>
    <n v="2.9000000000000001E-2"/>
    <x v="61"/>
    <n v="130811"/>
    <x v="174"/>
  </r>
  <r>
    <x v="11"/>
    <m/>
    <n v="1E-3"/>
    <x v="62"/>
    <n v="130811"/>
    <x v="167"/>
  </r>
  <r>
    <x v="11"/>
    <m/>
    <n v="1E-3"/>
    <x v="63"/>
    <n v="130811"/>
    <x v="167"/>
  </r>
  <r>
    <x v="11"/>
    <m/>
    <n v="1E-3"/>
    <x v="64"/>
    <n v="130811"/>
    <x v="167"/>
  </r>
  <r>
    <x v="11"/>
    <m/>
    <n v="1.2E-2"/>
    <x v="65"/>
    <n v="130811"/>
    <x v="170"/>
  </r>
  <r>
    <x v="11"/>
    <m/>
    <n v="2E-3"/>
    <x v="66"/>
    <n v="130811"/>
    <x v="175"/>
  </r>
  <r>
    <x v="11"/>
    <m/>
    <n v="1E-3"/>
    <x v="67"/>
    <n v="130811"/>
    <x v="167"/>
  </r>
  <r>
    <x v="11"/>
    <m/>
    <n v="1E-3"/>
    <x v="68"/>
    <n v="130811"/>
    <x v="167"/>
  </r>
  <r>
    <x v="11"/>
    <m/>
    <n v="0"/>
    <x v="69"/>
    <n v="130811"/>
    <x v="1"/>
  </r>
  <r>
    <x v="11"/>
    <m/>
    <n v="1E-3"/>
    <x v="70"/>
    <n v="130811"/>
    <x v="167"/>
  </r>
  <r>
    <x v="11"/>
    <m/>
    <n v="0"/>
    <x v="71"/>
    <n v="130811"/>
    <x v="1"/>
  </r>
  <r>
    <x v="11"/>
    <m/>
    <n v="3.9E-2"/>
    <x v="72"/>
    <n v="130811"/>
    <x v="176"/>
  </r>
  <r>
    <x v="11"/>
    <m/>
    <n v="3.3000000000000002E-2"/>
    <x v="73"/>
    <n v="130811"/>
    <x v="177"/>
  </r>
  <r>
    <x v="11"/>
    <m/>
    <n v="2.5000000000000001E-2"/>
    <x v="74"/>
    <n v="130811"/>
    <x v="178"/>
  </r>
  <r>
    <x v="11"/>
    <m/>
    <n v="0"/>
    <x v="75"/>
    <n v="130811"/>
    <x v="1"/>
  </r>
  <r>
    <x v="11"/>
    <m/>
    <n v="0"/>
    <x v="76"/>
    <n v="130811"/>
    <x v="1"/>
  </r>
  <r>
    <x v="11"/>
    <m/>
    <n v="0"/>
    <x v="77"/>
    <n v="130811"/>
    <x v="1"/>
  </r>
  <r>
    <x v="11"/>
    <m/>
    <n v="2E-3"/>
    <x v="78"/>
    <n v="130811"/>
    <x v="175"/>
  </r>
  <r>
    <x v="11"/>
    <m/>
    <n v="1E-3"/>
    <x v="79"/>
    <n v="130811"/>
    <x v="167"/>
  </r>
  <r>
    <x v="11"/>
    <m/>
    <n v="1E-3"/>
    <x v="80"/>
    <n v="130811"/>
    <x v="167"/>
  </r>
  <r>
    <x v="11"/>
    <m/>
    <n v="3.0000000000000001E-3"/>
    <x v="81"/>
    <n v="130811"/>
    <x v="171"/>
  </r>
  <r>
    <x v="11"/>
    <m/>
    <n v="2.4E-2"/>
    <x v="82"/>
    <n v="130811"/>
    <x v="179"/>
  </r>
  <r>
    <x v="11"/>
    <m/>
    <n v="8.9999999999999993E-3"/>
    <x v="83"/>
    <n v="130811"/>
    <x v="180"/>
  </r>
  <r>
    <x v="11"/>
    <m/>
    <n v="1.4E-2"/>
    <x v="84"/>
    <n v="130811"/>
    <x v="181"/>
  </r>
  <r>
    <x v="11"/>
    <m/>
    <n v="4.0000000000000001E-3"/>
    <x v="85"/>
    <n v="130811"/>
    <x v="182"/>
  </r>
  <r>
    <x v="11"/>
    <m/>
    <n v="8.0000000000000002E-3"/>
    <x v="86"/>
    <n v="130811"/>
    <x v="183"/>
  </r>
  <r>
    <x v="11"/>
    <m/>
    <n v="8.9999999999999993E-3"/>
    <x v="87"/>
    <n v="130811"/>
    <x v="180"/>
  </r>
  <r>
    <x v="11"/>
    <m/>
    <n v="3.5999999999999997E-2"/>
    <x v="88"/>
    <n v="130811"/>
    <x v="184"/>
  </r>
  <r>
    <x v="11"/>
    <m/>
    <n v="2E-3"/>
    <x v="89"/>
    <n v="130811"/>
    <x v="175"/>
  </r>
  <r>
    <x v="11"/>
    <m/>
    <n v="0.17"/>
    <x v="90"/>
    <n v="130811"/>
    <x v="185"/>
  </r>
  <r>
    <x v="11"/>
    <m/>
    <n v="0.02"/>
    <x v="91"/>
    <n v="130811"/>
    <x v="186"/>
  </r>
  <r>
    <x v="11"/>
    <m/>
    <n v="3.4000000000000002E-2"/>
    <x v="92"/>
    <n v="130811"/>
    <x v="187"/>
  </r>
  <r>
    <x v="11"/>
    <m/>
    <n v="4.2000000000000003E-2"/>
    <x v="93"/>
    <n v="130811"/>
    <x v="188"/>
  </r>
  <r>
    <x v="11"/>
    <m/>
    <n v="0.14199999999999999"/>
    <x v="94"/>
    <n v="130811"/>
    <x v="189"/>
  </r>
  <r>
    <x v="11"/>
    <m/>
    <n v="1.4E-2"/>
    <x v="95"/>
    <n v="130811"/>
    <x v="181"/>
  </r>
  <r>
    <x v="11"/>
    <m/>
    <n v="3.7999999999999999E-2"/>
    <x v="96"/>
    <n v="130811"/>
    <x v="190"/>
  </r>
  <r>
    <x v="11"/>
    <m/>
    <n v="0.01"/>
    <x v="97"/>
    <n v="130811"/>
    <x v="191"/>
  </r>
  <r>
    <x v="11"/>
    <m/>
    <n v="1.2999999999999999E-2"/>
    <x v="98"/>
    <n v="130811"/>
    <x v="192"/>
  </r>
  <r>
    <x v="11"/>
    <m/>
    <n v="8.0000000000000002E-3"/>
    <x v="99"/>
    <n v="130811"/>
    <x v="183"/>
  </r>
  <r>
    <x v="11"/>
    <m/>
    <n v="2E-3"/>
    <x v="100"/>
    <n v="130811"/>
    <x v="175"/>
  </r>
  <r>
    <x v="11"/>
    <m/>
    <n v="2.1999999999999999E-2"/>
    <x v="101"/>
    <n v="130811"/>
    <x v="193"/>
  </r>
  <r>
    <x v="11"/>
    <m/>
    <n v="1.2999999999999999E-2"/>
    <x v="102"/>
    <n v="130811"/>
    <x v="192"/>
  </r>
  <r>
    <x v="11"/>
    <m/>
    <n v="4.4999999999999998E-2"/>
    <x v="103"/>
    <n v="130811"/>
    <x v="194"/>
  </r>
  <r>
    <x v="11"/>
    <m/>
    <n v="1.7999999999999999E-2"/>
    <x v="104"/>
    <n v="130811"/>
    <x v="172"/>
  </r>
  <r>
    <x v="11"/>
    <m/>
    <n v="2.3E-2"/>
    <x v="105"/>
    <n v="130811"/>
    <x v="195"/>
  </r>
  <r>
    <x v="11"/>
    <m/>
    <n v="8.0000000000000002E-3"/>
    <x v="106"/>
    <n v="130811"/>
    <x v="183"/>
  </r>
  <r>
    <x v="11"/>
    <m/>
    <n v="2.1000000000000001E-2"/>
    <x v="107"/>
    <n v="130811"/>
    <x v="196"/>
  </r>
  <r>
    <x v="11"/>
    <m/>
    <m/>
    <x v="0"/>
    <n v="130811"/>
    <x v="1"/>
  </r>
  <r>
    <x v="11"/>
    <s v="11235f26f7a6063860f8252766f2e28042fad1a9"/>
    <m/>
    <x v="0"/>
    <n v="50"/>
    <x v="1"/>
  </r>
  <r>
    <x v="11"/>
    <m/>
    <m/>
    <x v="0"/>
    <n v="50"/>
    <x v="1"/>
  </r>
  <r>
    <x v="11"/>
    <m/>
    <n v="1"/>
    <x v="108"/>
    <n v="50"/>
    <x v="197"/>
  </r>
  <r>
    <x v="11"/>
    <m/>
    <m/>
    <x v="0"/>
    <n v="50"/>
    <x v="1"/>
  </r>
  <r>
    <x v="11"/>
    <s v="b8a215b51246448c2a2cafd715466e4a90319a9a"/>
    <m/>
    <x v="0"/>
    <n v="55"/>
    <x v="1"/>
  </r>
  <r>
    <x v="11"/>
    <m/>
    <m/>
    <x v="0"/>
    <n v="55"/>
    <x v="1"/>
  </r>
  <r>
    <x v="11"/>
    <m/>
    <n v="1"/>
    <x v="5"/>
    <n v="55"/>
    <x v="14"/>
  </r>
  <r>
    <x v="11"/>
    <m/>
    <m/>
    <x v="0"/>
    <n v="55"/>
    <x v="1"/>
  </r>
  <r>
    <x v="11"/>
    <s v="64461753cda653080e101bab2264ed7c1bd9657e"/>
    <m/>
    <x v="0"/>
    <n v="24"/>
    <x v="1"/>
  </r>
  <r>
    <x v="11"/>
    <m/>
    <m/>
    <x v="0"/>
    <n v="24"/>
    <x v="1"/>
  </r>
  <r>
    <x v="11"/>
    <m/>
    <n v="0.80800000000000005"/>
    <x v="31"/>
    <n v="24"/>
    <x v="198"/>
  </r>
  <r>
    <x v="11"/>
    <m/>
    <n v="0.191"/>
    <x v="5"/>
    <n v="24"/>
    <x v="199"/>
  </r>
  <r>
    <x v="11"/>
    <m/>
    <m/>
    <x v="0"/>
    <n v="24"/>
    <x v="1"/>
  </r>
  <r>
    <x v="11"/>
    <s v="e189cb6dbb04b0f01f6024bcd9593ade1cd50e1f"/>
    <m/>
    <x v="0"/>
    <n v="4"/>
    <x v="1"/>
  </r>
  <r>
    <x v="11"/>
    <m/>
    <m/>
    <x v="0"/>
    <n v="4"/>
    <x v="1"/>
  </r>
  <r>
    <x v="11"/>
    <m/>
    <n v="1"/>
    <x v="46"/>
    <n v="4"/>
    <x v="28"/>
  </r>
  <r>
    <x v="11"/>
    <m/>
    <m/>
    <x v="0"/>
    <n v="4"/>
    <x v="1"/>
  </r>
  <r>
    <x v="11"/>
    <s v="a69c4001dd891bf5d9b2862455d743d5d438cc96"/>
    <m/>
    <x v="0"/>
    <n v="4"/>
    <x v="1"/>
  </r>
  <r>
    <x v="11"/>
    <m/>
    <m/>
    <x v="0"/>
    <n v="4"/>
    <x v="1"/>
  </r>
  <r>
    <x v="11"/>
    <m/>
    <n v="1"/>
    <x v="9"/>
    <n v="4"/>
    <x v="28"/>
  </r>
  <r>
    <x v="11"/>
    <m/>
    <m/>
    <x v="0"/>
    <n v="4"/>
    <x v="1"/>
  </r>
  <r>
    <x v="11"/>
    <s v="aa67a4e69eeb73fedc64f9a9588c2fa24cf8c6ab"/>
    <m/>
    <x v="0"/>
    <n v="125"/>
    <x v="1"/>
  </r>
  <r>
    <x v="11"/>
    <m/>
    <m/>
    <x v="0"/>
    <n v="125"/>
    <x v="1"/>
  </r>
  <r>
    <x v="11"/>
    <m/>
    <n v="0.01"/>
    <x v="14"/>
    <n v="125"/>
    <x v="200"/>
  </r>
  <r>
    <x v="11"/>
    <m/>
    <n v="0.129"/>
    <x v="18"/>
    <n v="125"/>
    <x v="201"/>
  </r>
  <r>
    <x v="11"/>
    <m/>
    <n v="0.64300000000000002"/>
    <x v="47"/>
    <n v="125"/>
    <x v="202"/>
  </r>
  <r>
    <x v="11"/>
    <m/>
    <n v="6.9000000000000006E-2"/>
    <x v="46"/>
    <n v="125"/>
    <x v="203"/>
  </r>
  <r>
    <x v="11"/>
    <m/>
    <n v="0.14699999999999999"/>
    <x v="9"/>
    <n v="125"/>
    <x v="204"/>
  </r>
  <r>
    <x v="11"/>
    <m/>
    <m/>
    <x v="0"/>
    <n v="125"/>
    <x v="1"/>
  </r>
  <r>
    <x v="11"/>
    <s v="ac3c439b9605bf01776c84ad8ed57a1dc60cae54"/>
    <m/>
    <x v="0"/>
    <n v="20"/>
    <x v="1"/>
  </r>
  <r>
    <x v="11"/>
    <m/>
    <m/>
    <x v="0"/>
    <n v="20"/>
    <x v="1"/>
  </r>
  <r>
    <x v="11"/>
    <m/>
    <n v="0.501"/>
    <x v="18"/>
    <n v="20"/>
    <x v="205"/>
  </r>
  <r>
    <x v="11"/>
    <m/>
    <n v="0.498"/>
    <x v="9"/>
    <n v="20"/>
    <x v="206"/>
  </r>
  <r>
    <x v="11"/>
    <m/>
    <m/>
    <x v="0"/>
    <n v="20"/>
    <x v="1"/>
  </r>
  <r>
    <x v="11"/>
    <s v="998c4fd5faad88eea7cd24a81945c2d8d91ad5ae"/>
    <m/>
    <x v="0"/>
    <n v="12"/>
    <x v="1"/>
  </r>
  <r>
    <x v="11"/>
    <m/>
    <m/>
    <x v="0"/>
    <n v="12"/>
    <x v="1"/>
  </r>
  <r>
    <x v="11"/>
    <m/>
    <n v="1"/>
    <x v="30"/>
    <n v="12"/>
    <x v="64"/>
  </r>
  <r>
    <x v="11"/>
    <m/>
    <m/>
    <x v="0"/>
    <n v="12"/>
    <x v="1"/>
  </r>
  <r>
    <x v="11"/>
    <s v="9b96c72ec4b8adb65480f33f752fd43b333414f0"/>
    <m/>
    <x v="0"/>
    <n v="28"/>
    <x v="1"/>
  </r>
  <r>
    <x v="11"/>
    <m/>
    <m/>
    <x v="0"/>
    <n v="28"/>
    <x v="1"/>
  </r>
  <r>
    <x v="11"/>
    <m/>
    <n v="0.51200000000000001"/>
    <x v="47"/>
    <n v="28"/>
    <x v="207"/>
  </r>
  <r>
    <x v="11"/>
    <m/>
    <n v="0.48699999999999999"/>
    <x v="9"/>
    <n v="28"/>
    <x v="208"/>
  </r>
  <r>
    <x v="11"/>
    <m/>
    <m/>
    <x v="0"/>
    <n v="28"/>
    <x v="1"/>
  </r>
  <r>
    <x v="11"/>
    <s v="ab7a1d27f130d0f920651181eafe19316c247b13"/>
    <m/>
    <x v="0"/>
    <n v="1"/>
    <x v="1"/>
  </r>
  <r>
    <x v="11"/>
    <m/>
    <m/>
    <x v="0"/>
    <n v="1"/>
    <x v="1"/>
  </r>
  <r>
    <x v="11"/>
    <m/>
    <n v="1"/>
    <x v="30"/>
    <n v="1"/>
    <x v="17"/>
  </r>
  <r>
    <x v="11"/>
    <m/>
    <m/>
    <x v="0"/>
    <n v="1"/>
    <x v="1"/>
  </r>
  <r>
    <x v="11"/>
    <s v="1537472fc8ce3068671f826fde6ca6c934165d15"/>
    <m/>
    <x v="0"/>
    <n v="73"/>
    <x v="1"/>
  </r>
  <r>
    <x v="11"/>
    <m/>
    <m/>
    <x v="0"/>
    <n v="73"/>
    <x v="1"/>
  </r>
  <r>
    <x v="11"/>
    <m/>
    <n v="1"/>
    <x v="9"/>
    <n v="73"/>
    <x v="209"/>
  </r>
  <r>
    <x v="11"/>
    <m/>
    <m/>
    <x v="0"/>
    <n v="73"/>
    <x v="1"/>
  </r>
  <r>
    <x v="11"/>
    <s v="0e0441723f325469f7ed582a9ba90cb9b3a002b1"/>
    <m/>
    <x v="0"/>
    <n v="17"/>
    <x v="1"/>
  </r>
  <r>
    <x v="11"/>
    <m/>
    <m/>
    <x v="0"/>
    <n v="17"/>
    <x v="1"/>
  </r>
  <r>
    <x v="11"/>
    <m/>
    <n v="1"/>
    <x v="23"/>
    <n v="17"/>
    <x v="12"/>
  </r>
  <r>
    <x v="12"/>
    <m/>
    <m/>
    <x v="0"/>
    <n v="17"/>
    <x v="1"/>
  </r>
  <r>
    <x v="12"/>
    <s v="fdb0c2b3b6d42da84acc2748662246e18ae8ecde"/>
    <m/>
    <x v="0"/>
    <n v="72"/>
    <x v="1"/>
  </r>
  <r>
    <x v="12"/>
    <m/>
    <m/>
    <x v="0"/>
    <n v="72"/>
    <x v="1"/>
  </r>
  <r>
    <x v="12"/>
    <m/>
    <n v="1"/>
    <x v="3"/>
    <n v="72"/>
    <x v="210"/>
  </r>
  <r>
    <x v="12"/>
    <m/>
    <m/>
    <x v="0"/>
    <n v="72"/>
    <x v="1"/>
  </r>
  <r>
    <x v="12"/>
    <s v="ba6a6919605104afac5153279f7c3a7ef80d66b0"/>
    <m/>
    <x v="0"/>
    <n v="48"/>
    <x v="1"/>
  </r>
  <r>
    <x v="12"/>
    <m/>
    <m/>
    <x v="0"/>
    <n v="48"/>
    <x v="1"/>
  </r>
  <r>
    <x v="12"/>
    <m/>
    <n v="1"/>
    <x v="3"/>
    <n v="48"/>
    <x v="116"/>
  </r>
  <r>
    <x v="12"/>
    <m/>
    <m/>
    <x v="0"/>
    <n v="48"/>
    <x v="1"/>
  </r>
  <r>
    <x v="12"/>
    <s v="442d1dc06fd8d04e27a2838995f1eef8bf87d27a"/>
    <m/>
    <x v="0"/>
    <n v="45"/>
    <x v="1"/>
  </r>
  <r>
    <x v="12"/>
    <m/>
    <m/>
    <x v="0"/>
    <n v="45"/>
    <x v="1"/>
  </r>
  <r>
    <x v="12"/>
    <m/>
    <n v="1"/>
    <x v="21"/>
    <n v="45"/>
    <x v="211"/>
  </r>
  <r>
    <x v="12"/>
    <m/>
    <m/>
    <x v="0"/>
    <n v="45"/>
    <x v="1"/>
  </r>
  <r>
    <x v="12"/>
    <s v="eac11632002de066d03936b5246d1d6162e7d240"/>
    <m/>
    <x v="0"/>
    <n v="1"/>
    <x v="1"/>
  </r>
  <r>
    <x v="12"/>
    <m/>
    <m/>
    <x v="0"/>
    <n v="1"/>
    <x v="1"/>
  </r>
  <r>
    <x v="12"/>
    <m/>
    <n v="1"/>
    <x v="22"/>
    <n v="1"/>
    <x v="17"/>
  </r>
  <r>
    <x v="12"/>
    <m/>
    <m/>
    <x v="0"/>
    <n v="1"/>
    <x v="1"/>
  </r>
  <r>
    <x v="12"/>
    <s v="65ab6bcc319d1d4a1fe2f19615e646cac6dd3f7e"/>
    <m/>
    <x v="0"/>
    <n v="71"/>
    <x v="1"/>
  </r>
  <r>
    <x v="12"/>
    <m/>
    <m/>
    <x v="0"/>
    <n v="71"/>
    <x v="1"/>
  </r>
  <r>
    <x v="12"/>
    <m/>
    <n v="1E-3"/>
    <x v="3"/>
    <n v="71"/>
    <x v="212"/>
  </r>
  <r>
    <x v="12"/>
    <m/>
    <n v="0.998"/>
    <x v="21"/>
    <n v="71"/>
    <x v="213"/>
  </r>
  <r>
    <x v="12"/>
    <m/>
    <m/>
    <x v="0"/>
    <n v="71"/>
    <x v="1"/>
  </r>
  <r>
    <x v="12"/>
    <s v="0f8898e95d6096b306fe655ef7141a01f1e71100"/>
    <m/>
    <x v="0"/>
    <n v="50"/>
    <x v="1"/>
  </r>
  <r>
    <x v="12"/>
    <m/>
    <m/>
    <x v="0"/>
    <n v="50"/>
    <x v="1"/>
  </r>
  <r>
    <x v="12"/>
    <m/>
    <n v="1"/>
    <x v="30"/>
    <n v="50"/>
    <x v="197"/>
  </r>
  <r>
    <x v="12"/>
    <m/>
    <m/>
    <x v="0"/>
    <n v="50"/>
    <x v="1"/>
  </r>
  <r>
    <x v="12"/>
    <s v="f27fba8fddbb50d0e7ad2522a0a3b766b456b29d"/>
    <m/>
    <x v="0"/>
    <n v="45"/>
    <x v="1"/>
  </r>
  <r>
    <x v="12"/>
    <m/>
    <m/>
    <x v="0"/>
    <n v="45"/>
    <x v="1"/>
  </r>
  <r>
    <x v="12"/>
    <m/>
    <n v="1"/>
    <x v="9"/>
    <n v="45"/>
    <x v="211"/>
  </r>
  <r>
    <x v="12"/>
    <m/>
    <m/>
    <x v="0"/>
    <n v="45"/>
    <x v="1"/>
  </r>
  <r>
    <x v="12"/>
    <s v="7d108f46694302f962c0efb60106e703fb8cceff"/>
    <m/>
    <x v="0"/>
    <n v="6"/>
    <x v="1"/>
  </r>
  <r>
    <x v="12"/>
    <m/>
    <m/>
    <x v="0"/>
    <n v="6"/>
    <x v="1"/>
  </r>
  <r>
    <x v="12"/>
    <m/>
    <n v="1"/>
    <x v="21"/>
    <n v="6"/>
    <x v="18"/>
  </r>
  <r>
    <x v="12"/>
    <m/>
    <m/>
    <x v="0"/>
    <n v="6"/>
    <x v="1"/>
  </r>
  <r>
    <x v="12"/>
    <s v="e1c58c47536d0eb430878ddefc47ccdb332ddd23"/>
    <m/>
    <x v="0"/>
    <n v="81"/>
    <x v="1"/>
  </r>
  <r>
    <x v="12"/>
    <m/>
    <m/>
    <x v="0"/>
    <n v="81"/>
    <x v="1"/>
  </r>
  <r>
    <x v="12"/>
    <m/>
    <n v="2.5999999999999999E-2"/>
    <x v="4"/>
    <n v="81"/>
    <x v="214"/>
  </r>
  <r>
    <x v="12"/>
    <m/>
    <n v="2.7E-2"/>
    <x v="5"/>
    <n v="81"/>
    <x v="215"/>
  </r>
  <r>
    <x v="12"/>
    <m/>
    <n v="0.752"/>
    <x v="9"/>
    <n v="81"/>
    <x v="216"/>
  </r>
  <r>
    <x v="12"/>
    <m/>
    <n v="5.2999999999999999E-2"/>
    <x v="45"/>
    <n v="81"/>
    <x v="217"/>
  </r>
  <r>
    <x v="12"/>
    <m/>
    <n v="2.8000000000000001E-2"/>
    <x v="7"/>
    <n v="81"/>
    <x v="218"/>
  </r>
  <r>
    <x v="12"/>
    <m/>
    <n v="2.8000000000000001E-2"/>
    <x v="109"/>
    <n v="81"/>
    <x v="218"/>
  </r>
  <r>
    <x v="12"/>
    <m/>
    <n v="8.2000000000000003E-2"/>
    <x v="19"/>
    <n v="81"/>
    <x v="219"/>
  </r>
  <r>
    <x v="12"/>
    <m/>
    <m/>
    <x v="0"/>
    <n v="81"/>
    <x v="1"/>
  </r>
  <r>
    <x v="12"/>
    <s v="5e06026b4b72cc252a7168569ffd78f8e9811d23"/>
    <m/>
    <x v="0"/>
    <n v="6"/>
    <x v="1"/>
  </r>
  <r>
    <x v="12"/>
    <m/>
    <m/>
    <x v="0"/>
    <n v="6"/>
    <x v="1"/>
  </r>
  <r>
    <x v="12"/>
    <m/>
    <n v="1"/>
    <x v="28"/>
    <n v="6"/>
    <x v="18"/>
  </r>
  <r>
    <x v="12"/>
    <m/>
    <m/>
    <x v="0"/>
    <n v="6"/>
    <x v="1"/>
  </r>
  <r>
    <x v="12"/>
    <s v="d80aba43b2abf97944e149c78af2799c498a83b0"/>
    <m/>
    <x v="0"/>
    <n v="22"/>
    <x v="1"/>
  </r>
  <r>
    <x v="12"/>
    <m/>
    <m/>
    <x v="0"/>
    <n v="22"/>
    <x v="1"/>
  </r>
  <r>
    <x v="12"/>
    <m/>
    <n v="1"/>
    <x v="22"/>
    <n v="22"/>
    <x v="19"/>
  </r>
  <r>
    <x v="12"/>
    <m/>
    <m/>
    <x v="0"/>
    <n v="22"/>
    <x v="1"/>
  </r>
  <r>
    <x v="12"/>
    <s v="d104ebb0fda8c75dc519f6f07078e9a884de59e2"/>
    <m/>
    <x v="0"/>
    <n v="5"/>
    <x v="1"/>
  </r>
  <r>
    <x v="12"/>
    <m/>
    <m/>
    <x v="0"/>
    <n v="5"/>
    <x v="1"/>
  </r>
  <r>
    <x v="12"/>
    <m/>
    <n v="1"/>
    <x v="38"/>
    <n v="5"/>
    <x v="35"/>
  </r>
  <r>
    <x v="12"/>
    <m/>
    <m/>
    <x v="0"/>
    <n v="5"/>
    <x v="1"/>
  </r>
  <r>
    <x v="12"/>
    <s v="bc00750755e46d278f2702810738adbda3a45d64"/>
    <m/>
    <x v="0"/>
    <n v="152"/>
    <x v="1"/>
  </r>
  <r>
    <x v="12"/>
    <m/>
    <m/>
    <x v="0"/>
    <n v="152"/>
    <x v="1"/>
  </r>
  <r>
    <x v="12"/>
    <m/>
    <n v="3.0000000000000001E-3"/>
    <x v="31"/>
    <n v="152"/>
    <x v="220"/>
  </r>
  <r>
    <x v="12"/>
    <m/>
    <n v="0.88800000000000001"/>
    <x v="47"/>
    <n v="152"/>
    <x v="221"/>
  </r>
  <r>
    <x v="12"/>
    <m/>
    <n v="1.4999999999999999E-2"/>
    <x v="21"/>
    <n v="152"/>
    <x v="222"/>
  </r>
  <r>
    <x v="12"/>
    <m/>
    <n v="9.1999999999999998E-2"/>
    <x v="19"/>
    <n v="152"/>
    <x v="223"/>
  </r>
  <r>
    <x v="12"/>
    <m/>
    <m/>
    <x v="0"/>
    <n v="152"/>
    <x v="1"/>
  </r>
  <r>
    <x v="12"/>
    <s v="57d2b478a3e6f58538bf0a0c5a8d5a0134b4bf13"/>
    <m/>
    <x v="0"/>
    <n v="2"/>
    <x v="1"/>
  </r>
  <r>
    <x v="12"/>
    <m/>
    <m/>
    <x v="0"/>
    <n v="2"/>
    <x v="1"/>
  </r>
  <r>
    <x v="12"/>
    <m/>
    <n v="1"/>
    <x v="47"/>
    <n v="2"/>
    <x v="5"/>
  </r>
  <r>
    <x v="12"/>
    <m/>
    <m/>
    <x v="0"/>
    <n v="2"/>
    <x v="1"/>
  </r>
  <r>
    <x v="12"/>
    <s v="cbd81db53096bbffb9c1d74df75cc227626f81ad"/>
    <m/>
    <x v="0"/>
    <n v="17"/>
    <x v="1"/>
  </r>
  <r>
    <x v="12"/>
    <m/>
    <m/>
    <x v="0"/>
    <n v="17"/>
    <x v="1"/>
  </r>
  <r>
    <x v="12"/>
    <m/>
    <n v="1"/>
    <x v="47"/>
    <n v="17"/>
    <x v="12"/>
  </r>
  <r>
    <x v="12"/>
    <m/>
    <m/>
    <x v="0"/>
    <n v="17"/>
    <x v="1"/>
  </r>
  <r>
    <x v="12"/>
    <s v="9e05a9fb1b2b89244ec5eace0b4ac8a9a6bf3819"/>
    <m/>
    <x v="0"/>
    <n v="6"/>
    <x v="1"/>
  </r>
  <r>
    <x v="12"/>
    <m/>
    <m/>
    <x v="0"/>
    <n v="6"/>
    <x v="1"/>
  </r>
  <r>
    <x v="12"/>
    <m/>
    <n v="1"/>
    <x v="21"/>
    <n v="6"/>
    <x v="18"/>
  </r>
  <r>
    <x v="12"/>
    <m/>
    <m/>
    <x v="0"/>
    <n v="6"/>
    <x v="1"/>
  </r>
  <r>
    <x v="12"/>
    <s v="93aaab7e2ca64e330959c403b36d50fdb609e86e"/>
    <m/>
    <x v="0"/>
    <n v="117"/>
    <x v="1"/>
  </r>
  <r>
    <x v="12"/>
    <m/>
    <m/>
    <x v="0"/>
    <n v="117"/>
    <x v="1"/>
  </r>
  <r>
    <x v="12"/>
    <m/>
    <n v="0.51100000000000001"/>
    <x v="20"/>
    <n v="117"/>
    <x v="224"/>
  </r>
  <r>
    <x v="12"/>
    <m/>
    <n v="0.48799999999999999"/>
    <x v="28"/>
    <n v="117"/>
    <x v="225"/>
  </r>
  <r>
    <x v="12"/>
    <m/>
    <m/>
    <x v="0"/>
    <n v="117"/>
    <x v="1"/>
  </r>
  <r>
    <x v="12"/>
    <s v="e765b6a3544b325b52c270c3743827fa963b0d10"/>
    <m/>
    <x v="0"/>
    <n v="67"/>
    <x v="1"/>
  </r>
  <r>
    <x v="12"/>
    <m/>
    <m/>
    <x v="0"/>
    <n v="67"/>
    <x v="1"/>
  </r>
  <r>
    <x v="12"/>
    <m/>
    <n v="0.50600000000000001"/>
    <x v="3"/>
    <n v="67"/>
    <x v="226"/>
  </r>
  <r>
    <x v="12"/>
    <m/>
    <n v="0.23699999999999999"/>
    <x v="5"/>
    <n v="67"/>
    <x v="227"/>
  </r>
  <r>
    <x v="12"/>
    <m/>
    <n v="0.25600000000000001"/>
    <x v="9"/>
    <n v="67"/>
    <x v="228"/>
  </r>
  <r>
    <x v="12"/>
    <m/>
    <m/>
    <x v="0"/>
    <n v="67"/>
    <x v="1"/>
  </r>
  <r>
    <x v="12"/>
    <s v="0549652e913b4c39dc00ec10bd1895c085b27bf3"/>
    <m/>
    <x v="0"/>
    <n v="2"/>
    <x v="1"/>
  </r>
  <r>
    <x v="12"/>
    <m/>
    <m/>
    <x v="0"/>
    <n v="2"/>
    <x v="1"/>
  </r>
  <r>
    <x v="12"/>
    <m/>
    <n v="1"/>
    <x v="99"/>
    <n v="2"/>
    <x v="5"/>
  </r>
  <r>
    <x v="12"/>
    <m/>
    <m/>
    <x v="0"/>
    <n v="2"/>
    <x v="1"/>
  </r>
  <r>
    <x v="12"/>
    <s v="7490a1cb8affe30edc89f42cb7720099eb195c70"/>
    <m/>
    <x v="0"/>
    <n v="9"/>
    <x v="1"/>
  </r>
  <r>
    <x v="12"/>
    <m/>
    <m/>
    <x v="0"/>
    <n v="9"/>
    <x v="1"/>
  </r>
  <r>
    <x v="12"/>
    <m/>
    <n v="1"/>
    <x v="22"/>
    <n v="9"/>
    <x v="32"/>
  </r>
  <r>
    <x v="12"/>
    <m/>
    <m/>
    <x v="0"/>
    <n v="9"/>
    <x v="1"/>
  </r>
  <r>
    <x v="12"/>
    <s v="29ccb93a6709d52371464a2a2bfa179c7cc370bc"/>
    <m/>
    <x v="0"/>
    <n v="40"/>
    <x v="1"/>
  </r>
  <r>
    <x v="12"/>
    <m/>
    <m/>
    <x v="0"/>
    <n v="40"/>
    <x v="1"/>
  </r>
  <r>
    <x v="12"/>
    <m/>
    <n v="0.83099999999999996"/>
    <x v="28"/>
    <n v="40"/>
    <x v="229"/>
  </r>
  <r>
    <x v="12"/>
    <m/>
    <n v="5.1999999999999998E-2"/>
    <x v="31"/>
    <n v="40"/>
    <x v="230"/>
  </r>
  <r>
    <x v="12"/>
    <m/>
    <n v="8.2000000000000003E-2"/>
    <x v="18"/>
    <n v="40"/>
    <x v="231"/>
  </r>
  <r>
    <x v="12"/>
    <m/>
    <n v="3.3000000000000002E-2"/>
    <x v="30"/>
    <n v="40"/>
    <x v="232"/>
  </r>
  <r>
    <x v="12"/>
    <m/>
    <m/>
    <x v="0"/>
    <n v="40"/>
    <x v="1"/>
  </r>
  <r>
    <x v="12"/>
    <s v="ca0d6d5d907ebe39437b4032ccb4795946573183"/>
    <m/>
    <x v="0"/>
    <n v="38"/>
    <x v="1"/>
  </r>
  <r>
    <x v="12"/>
    <m/>
    <m/>
    <x v="0"/>
    <n v="38"/>
    <x v="1"/>
  </r>
  <r>
    <x v="12"/>
    <m/>
    <n v="1"/>
    <x v="22"/>
    <n v="38"/>
    <x v="233"/>
  </r>
  <r>
    <x v="12"/>
    <m/>
    <m/>
    <x v="0"/>
    <n v="38"/>
    <x v="1"/>
  </r>
  <r>
    <x v="12"/>
    <s v="ecd562289fa27fcd50fb63c3d1cfb0925c5ae2f9"/>
    <m/>
    <x v="0"/>
    <n v="4"/>
    <x v="1"/>
  </r>
  <r>
    <x v="12"/>
    <m/>
    <m/>
    <x v="0"/>
    <n v="4"/>
    <x v="1"/>
  </r>
  <r>
    <x v="12"/>
    <m/>
    <n v="1"/>
    <x v="9"/>
    <n v="4"/>
    <x v="28"/>
  </r>
  <r>
    <x v="12"/>
    <m/>
    <m/>
    <x v="0"/>
    <n v="4"/>
    <x v="1"/>
  </r>
  <r>
    <x v="12"/>
    <s v="ee9a858adb7e399085975072f60a3f2d63cdda7a"/>
    <m/>
    <x v="0"/>
    <n v="4"/>
    <x v="1"/>
  </r>
  <r>
    <x v="12"/>
    <m/>
    <m/>
    <x v="0"/>
    <n v="4"/>
    <x v="1"/>
  </r>
  <r>
    <x v="12"/>
    <m/>
    <n v="1"/>
    <x v="45"/>
    <n v="4"/>
    <x v="28"/>
  </r>
  <r>
    <x v="12"/>
    <m/>
    <m/>
    <x v="0"/>
    <n v="4"/>
    <x v="1"/>
  </r>
  <r>
    <x v="12"/>
    <s v="6d0405b1d94e1dd05ffba500f0c3a071202fd1d4"/>
    <m/>
    <x v="0"/>
    <n v="258"/>
    <x v="1"/>
  </r>
  <r>
    <x v="12"/>
    <m/>
    <m/>
    <x v="0"/>
    <n v="258"/>
    <x v="1"/>
  </r>
  <r>
    <x v="12"/>
    <m/>
    <n v="5.8000000000000003E-2"/>
    <x v="1"/>
    <n v="258"/>
    <x v="2"/>
  </r>
  <r>
    <x v="12"/>
    <m/>
    <n v="0.496"/>
    <x v="2"/>
    <n v="258"/>
    <x v="3"/>
  </r>
  <r>
    <x v="12"/>
    <m/>
    <n v="0.44500000000000001"/>
    <x v="3"/>
    <n v="258"/>
    <x v="4"/>
  </r>
  <r>
    <x v="12"/>
    <m/>
    <m/>
    <x v="0"/>
    <n v="258"/>
    <x v="1"/>
  </r>
  <r>
    <x v="12"/>
    <s v="7113774b5bb3d421afcc94a89534d81785a77018"/>
    <m/>
    <x v="0"/>
    <n v="3"/>
    <x v="1"/>
  </r>
  <r>
    <x v="12"/>
    <m/>
    <m/>
    <x v="0"/>
    <n v="3"/>
    <x v="1"/>
  </r>
  <r>
    <x v="12"/>
    <m/>
    <n v="1"/>
    <x v="47"/>
    <n v="3"/>
    <x v="10"/>
  </r>
  <r>
    <x v="12"/>
    <m/>
    <m/>
    <x v="0"/>
    <n v="3"/>
    <x v="1"/>
  </r>
  <r>
    <x v="12"/>
    <s v="f91d3efd69a154d46a73caf2e6b5a5f632b56061"/>
    <m/>
    <x v="0"/>
    <n v="48"/>
    <x v="1"/>
  </r>
  <r>
    <x v="12"/>
    <m/>
    <m/>
    <x v="0"/>
    <n v="48"/>
    <x v="1"/>
  </r>
  <r>
    <x v="12"/>
    <m/>
    <n v="1"/>
    <x v="9"/>
    <n v="48"/>
    <x v="116"/>
  </r>
  <r>
    <x v="12"/>
    <m/>
    <m/>
    <x v="0"/>
    <n v="48"/>
    <x v="1"/>
  </r>
  <r>
    <x v="12"/>
    <s v="23b96d4da3444d260eee24d7217a8054f3aacfa3"/>
    <m/>
    <x v="0"/>
    <n v="5"/>
    <x v="1"/>
  </r>
  <r>
    <x v="12"/>
    <m/>
    <m/>
    <x v="0"/>
    <n v="5"/>
    <x v="1"/>
  </r>
  <r>
    <x v="12"/>
    <m/>
    <n v="1"/>
    <x v="5"/>
    <n v="5"/>
    <x v="35"/>
  </r>
  <r>
    <x v="12"/>
    <m/>
    <m/>
    <x v="0"/>
    <n v="5"/>
    <x v="1"/>
  </r>
  <r>
    <x v="12"/>
    <s v="b259bbfca77d2ef3453288a80b82dddb16750c64"/>
    <m/>
    <x v="0"/>
    <n v="103"/>
    <x v="1"/>
  </r>
  <r>
    <x v="12"/>
    <m/>
    <m/>
    <x v="0"/>
    <n v="103"/>
    <x v="1"/>
  </r>
  <r>
    <x v="12"/>
    <m/>
    <n v="0.20699999999999999"/>
    <x v="33"/>
    <n v="103"/>
    <x v="234"/>
  </r>
  <r>
    <x v="12"/>
    <m/>
    <n v="0.04"/>
    <x v="31"/>
    <n v="103"/>
    <x v="235"/>
  </r>
  <r>
    <x v="12"/>
    <m/>
    <n v="0.46500000000000002"/>
    <x v="5"/>
    <n v="103"/>
    <x v="236"/>
  </r>
  <r>
    <x v="12"/>
    <m/>
    <n v="0.26100000000000001"/>
    <x v="21"/>
    <n v="103"/>
    <x v="237"/>
  </r>
  <r>
    <x v="12"/>
    <m/>
    <n v="2.4E-2"/>
    <x v="23"/>
    <n v="103"/>
    <x v="238"/>
  </r>
  <r>
    <x v="12"/>
    <m/>
    <m/>
    <x v="0"/>
    <n v="103"/>
    <x v="1"/>
  </r>
  <r>
    <x v="12"/>
    <s v="afce8c3ca626f8fddcd24c7c86de93fd081227cd"/>
    <m/>
    <x v="0"/>
    <n v="165"/>
    <x v="1"/>
  </r>
  <r>
    <x v="12"/>
    <m/>
    <m/>
    <x v="0"/>
    <n v="165"/>
    <x v="1"/>
  </r>
  <r>
    <x v="12"/>
    <m/>
    <n v="0.748"/>
    <x v="31"/>
    <n v="165"/>
    <x v="239"/>
  </r>
  <r>
    <x v="12"/>
    <m/>
    <n v="0.111"/>
    <x v="21"/>
    <n v="165"/>
    <x v="240"/>
  </r>
  <r>
    <x v="12"/>
    <m/>
    <n v="0.14000000000000001"/>
    <x v="9"/>
    <n v="165"/>
    <x v="241"/>
  </r>
  <r>
    <x v="12"/>
    <m/>
    <m/>
    <x v="0"/>
    <n v="165"/>
    <x v="1"/>
  </r>
  <r>
    <x v="12"/>
    <s v="df567c92f07eeb2c2dc92580121703274ac6fc88"/>
    <m/>
    <x v="0"/>
    <n v="235"/>
    <x v="1"/>
  </r>
  <r>
    <x v="12"/>
    <m/>
    <m/>
    <x v="0"/>
    <n v="235"/>
    <x v="1"/>
  </r>
  <r>
    <x v="12"/>
    <m/>
    <n v="0.36799999999999999"/>
    <x v="33"/>
    <n v="235"/>
    <x v="242"/>
  </r>
  <r>
    <x v="12"/>
    <m/>
    <n v="8.0000000000000002E-3"/>
    <x v="14"/>
    <n v="235"/>
    <x v="243"/>
  </r>
  <r>
    <x v="12"/>
    <m/>
    <n v="0.155"/>
    <x v="31"/>
    <n v="235"/>
    <x v="244"/>
  </r>
  <r>
    <x v="12"/>
    <m/>
    <n v="6.2E-2"/>
    <x v="110"/>
    <n v="235"/>
    <x v="245"/>
  </r>
  <r>
    <x v="12"/>
    <m/>
    <n v="2.7E-2"/>
    <x v="44"/>
    <n v="235"/>
    <x v="246"/>
  </r>
  <r>
    <x v="12"/>
    <m/>
    <n v="0.378"/>
    <x v="111"/>
    <n v="235"/>
    <x v="247"/>
  </r>
  <r>
    <x v="13"/>
    <m/>
    <m/>
    <x v="0"/>
    <n v="235"/>
    <x v="1"/>
  </r>
  <r>
    <x v="13"/>
    <s v="0a02891e3f155e5a187ee14c774d42cbdb290652"/>
    <m/>
    <x v="0"/>
    <n v="14"/>
    <x v="1"/>
  </r>
  <r>
    <x v="13"/>
    <m/>
    <m/>
    <x v="0"/>
    <n v="14"/>
    <x v="1"/>
  </r>
  <r>
    <x v="13"/>
    <m/>
    <n v="0.57099999999999995"/>
    <x v="40"/>
    <n v="14"/>
    <x v="81"/>
  </r>
  <r>
    <x v="13"/>
    <m/>
    <n v="0.24099999999999999"/>
    <x v="19"/>
    <n v="14"/>
    <x v="82"/>
  </r>
  <r>
    <x v="13"/>
    <m/>
    <m/>
    <x v="0"/>
    <n v="14"/>
    <x v="1"/>
  </r>
  <r>
    <x v="13"/>
    <s v="489690cfbccc24cf69b6ae7848581303ec8f4b0e"/>
    <m/>
    <x v="0"/>
    <n v="58"/>
    <x v="1"/>
  </r>
  <r>
    <x v="13"/>
    <m/>
    <m/>
    <x v="0"/>
    <n v="58"/>
    <x v="1"/>
  </r>
  <r>
    <x v="13"/>
    <m/>
    <n v="0.86399999999999999"/>
    <x v="24"/>
    <n v="58"/>
    <x v="248"/>
  </r>
  <r>
    <x v="13"/>
    <m/>
    <n v="0.13500000000000001"/>
    <x v="7"/>
    <n v="58"/>
    <x v="249"/>
  </r>
  <r>
    <x v="13"/>
    <m/>
    <m/>
    <x v="0"/>
    <n v="58"/>
    <x v="1"/>
  </r>
  <r>
    <x v="13"/>
    <s v="43b83d0a3885b919efe3fe13631c39ed7c1f88e7"/>
    <m/>
    <x v="0"/>
    <n v="2"/>
    <x v="1"/>
  </r>
  <r>
    <x v="13"/>
    <m/>
    <m/>
    <x v="0"/>
    <n v="2"/>
    <x v="1"/>
  </r>
  <r>
    <x v="13"/>
    <m/>
    <n v="1"/>
    <x v="24"/>
    <n v="2"/>
    <x v="5"/>
  </r>
  <r>
    <x v="13"/>
    <m/>
    <m/>
    <x v="0"/>
    <n v="2"/>
    <x v="1"/>
  </r>
  <r>
    <x v="13"/>
    <s v="be5c5eb936844926384c53ca0b5be0cd83438dc9"/>
    <m/>
    <x v="0"/>
    <n v="20"/>
    <x v="1"/>
  </r>
  <r>
    <x v="13"/>
    <m/>
    <m/>
    <x v="0"/>
    <n v="20"/>
    <x v="1"/>
  </r>
  <r>
    <x v="13"/>
    <m/>
    <n v="0.80100000000000005"/>
    <x v="24"/>
    <n v="20"/>
    <x v="250"/>
  </r>
  <r>
    <x v="13"/>
    <m/>
    <n v="0.19800000000000001"/>
    <x v="7"/>
    <n v="20"/>
    <x v="251"/>
  </r>
  <r>
    <x v="13"/>
    <m/>
    <m/>
    <x v="0"/>
    <n v="20"/>
    <x v="1"/>
  </r>
  <r>
    <x v="13"/>
    <s v="6950e9ffe4823e65403bd118f44688bc25caaf7c"/>
    <m/>
    <x v="0"/>
    <n v="14"/>
    <x v="1"/>
  </r>
  <r>
    <x v="13"/>
    <m/>
    <m/>
    <x v="0"/>
    <n v="14"/>
    <x v="1"/>
  </r>
  <r>
    <x v="13"/>
    <m/>
    <n v="0.57099999999999995"/>
    <x v="40"/>
    <n v="14"/>
    <x v="81"/>
  </r>
  <r>
    <x v="13"/>
    <m/>
    <n v="0.24099999999999999"/>
    <x v="19"/>
    <n v="14"/>
    <x v="82"/>
  </r>
  <r>
    <x v="13"/>
    <m/>
    <m/>
    <x v="0"/>
    <n v="14"/>
    <x v="1"/>
  </r>
  <r>
    <x v="13"/>
    <s v="d1cf07e73bc127c9214a902cbf2f6a0cf173e5ad"/>
    <m/>
    <x v="0"/>
    <n v="12"/>
    <x v="1"/>
  </r>
  <r>
    <x v="13"/>
    <m/>
    <m/>
    <x v="0"/>
    <n v="12"/>
    <x v="1"/>
  </r>
  <r>
    <x v="13"/>
    <m/>
    <n v="1"/>
    <x v="40"/>
    <n v="12"/>
    <x v="64"/>
  </r>
  <r>
    <x v="13"/>
    <m/>
    <m/>
    <x v="0"/>
    <n v="12"/>
    <x v="1"/>
  </r>
  <r>
    <x v="13"/>
    <s v="0bb84c4860d39833a2f65c94ece29d3bc7655add"/>
    <m/>
    <x v="0"/>
    <n v="2"/>
    <x v="1"/>
  </r>
  <r>
    <x v="13"/>
    <m/>
    <m/>
    <x v="0"/>
    <n v="2"/>
    <x v="1"/>
  </r>
  <r>
    <x v="13"/>
    <m/>
    <n v="1"/>
    <x v="13"/>
    <n v="2"/>
    <x v="5"/>
  </r>
  <r>
    <x v="13"/>
    <m/>
    <m/>
    <x v="0"/>
    <n v="2"/>
    <x v="1"/>
  </r>
  <r>
    <x v="13"/>
    <s v="8240b32d3d274ab30ced457de542d6c7457d5850"/>
    <m/>
    <x v="0"/>
    <n v="5"/>
    <x v="1"/>
  </r>
  <r>
    <x v="13"/>
    <m/>
    <m/>
    <x v="0"/>
    <n v="5"/>
    <x v="1"/>
  </r>
  <r>
    <x v="14"/>
    <m/>
    <m/>
    <x v="0"/>
    <n v="5"/>
    <x v="1"/>
  </r>
  <r>
    <x v="14"/>
    <s v="e7f6c56327afa51847a95d9d5bc6399209856c10"/>
    <m/>
    <x v="0"/>
    <n v="168"/>
    <x v="1"/>
  </r>
  <r>
    <x v="14"/>
    <m/>
    <m/>
    <x v="0"/>
    <n v="168"/>
    <x v="1"/>
  </r>
  <r>
    <x v="14"/>
    <m/>
    <n v="5.0000000000000001E-3"/>
    <x v="31"/>
    <n v="168"/>
    <x v="252"/>
  </r>
  <r>
    <x v="14"/>
    <m/>
    <n v="2.1000000000000001E-2"/>
    <x v="18"/>
    <n v="168"/>
    <x v="253"/>
  </r>
  <r>
    <x v="14"/>
    <m/>
    <n v="0.17199999999999999"/>
    <x v="5"/>
    <n v="168"/>
    <x v="254"/>
  </r>
  <r>
    <x v="14"/>
    <m/>
    <n v="6.0000000000000001E-3"/>
    <x v="46"/>
    <n v="168"/>
    <x v="255"/>
  </r>
  <r>
    <x v="14"/>
    <m/>
    <n v="6.0000000000000001E-3"/>
    <x v="16"/>
    <n v="168"/>
    <x v="255"/>
  </r>
  <r>
    <x v="14"/>
    <m/>
    <n v="0.19600000000000001"/>
    <x v="21"/>
    <n v="168"/>
    <x v="256"/>
  </r>
  <r>
    <x v="14"/>
    <m/>
    <n v="6.0000000000000001E-3"/>
    <x v="38"/>
    <n v="168"/>
    <x v="255"/>
  </r>
  <r>
    <x v="14"/>
    <m/>
    <n v="0.28999999999999998"/>
    <x v="9"/>
    <n v="168"/>
    <x v="257"/>
  </r>
  <r>
    <x v="14"/>
    <m/>
    <n v="0.19900000000000001"/>
    <x v="23"/>
    <n v="168"/>
    <x v="258"/>
  </r>
  <r>
    <x v="14"/>
    <m/>
    <n v="9.4E-2"/>
    <x v="45"/>
    <n v="168"/>
    <x v="259"/>
  </r>
  <r>
    <x v="14"/>
    <m/>
    <m/>
    <x v="0"/>
    <n v="168"/>
    <x v="1"/>
  </r>
  <r>
    <x v="14"/>
    <s v="9a0cb0d0ba72bc499c1761487422b72904e951a7"/>
    <m/>
    <x v="0"/>
    <n v="6"/>
    <x v="1"/>
  </r>
  <r>
    <x v="14"/>
    <m/>
    <m/>
    <x v="0"/>
    <n v="6"/>
    <x v="1"/>
  </r>
  <r>
    <x v="14"/>
    <m/>
    <n v="1"/>
    <x v="47"/>
    <n v="6"/>
    <x v="18"/>
  </r>
  <r>
    <x v="14"/>
    <m/>
    <m/>
    <x v="0"/>
    <n v="6"/>
    <x v="1"/>
  </r>
  <r>
    <x v="14"/>
    <s v="6604c0aca8c0ca8eb289c53ebf1e890c7321bae5"/>
    <m/>
    <x v="0"/>
    <n v="12"/>
    <x v="1"/>
  </r>
  <r>
    <x v="14"/>
    <m/>
    <m/>
    <x v="0"/>
    <n v="12"/>
    <x v="1"/>
  </r>
  <r>
    <x v="14"/>
    <m/>
    <n v="0.59699999999999998"/>
    <x v="31"/>
    <n v="12"/>
    <x v="260"/>
  </r>
  <r>
    <x v="14"/>
    <m/>
    <n v="0.40200000000000002"/>
    <x v="38"/>
    <n v="12"/>
    <x v="261"/>
  </r>
  <r>
    <x v="14"/>
    <m/>
    <m/>
    <x v="0"/>
    <n v="12"/>
    <x v="1"/>
  </r>
  <r>
    <x v="14"/>
    <s v="78923a5dd969e9b9f46d3fe9bdd969ab0d0a3ca2"/>
    <m/>
    <x v="0"/>
    <n v="150"/>
    <x v="1"/>
  </r>
  <r>
    <x v="14"/>
    <m/>
    <m/>
    <x v="0"/>
    <n v="150"/>
    <x v="1"/>
  </r>
  <r>
    <x v="14"/>
    <m/>
    <n v="1"/>
    <x v="47"/>
    <n v="150"/>
    <x v="262"/>
  </r>
  <r>
    <x v="14"/>
    <m/>
    <m/>
    <x v="0"/>
    <n v="150"/>
    <x v="1"/>
  </r>
  <r>
    <x v="14"/>
    <s v="3d754a25fb3a14c4ddd47b5257b86e775fb17091"/>
    <m/>
    <x v="0"/>
    <n v="63"/>
    <x v="1"/>
  </r>
  <r>
    <x v="14"/>
    <m/>
    <m/>
    <x v="0"/>
    <n v="63"/>
    <x v="1"/>
  </r>
  <r>
    <x v="14"/>
    <m/>
    <n v="1"/>
    <x v="47"/>
    <n v="63"/>
    <x v="263"/>
  </r>
  <r>
    <x v="14"/>
    <m/>
    <m/>
    <x v="0"/>
    <n v="63"/>
    <x v="1"/>
  </r>
  <r>
    <x v="14"/>
    <s v="0c1c8e9e31bfe24aaf4ad77090dd835eae125265"/>
    <m/>
    <x v="0"/>
    <n v="52"/>
    <x v="1"/>
  </r>
  <r>
    <x v="14"/>
    <m/>
    <m/>
    <x v="0"/>
    <n v="52"/>
    <x v="1"/>
  </r>
  <r>
    <x v="14"/>
    <m/>
    <n v="1"/>
    <x v="44"/>
    <n v="52"/>
    <x v="34"/>
  </r>
  <r>
    <x v="14"/>
    <m/>
    <m/>
    <x v="0"/>
    <n v="52"/>
    <x v="1"/>
  </r>
  <r>
    <x v="14"/>
    <s v="e0f8376cf7e3496af394df5ce6132f9b0cfb3af3"/>
    <m/>
    <x v="0"/>
    <n v="2"/>
    <x v="1"/>
  </r>
  <r>
    <x v="14"/>
    <m/>
    <m/>
    <x v="0"/>
    <n v="2"/>
    <x v="1"/>
  </r>
  <r>
    <x v="14"/>
    <m/>
    <n v="1"/>
    <x v="108"/>
    <n v="2"/>
    <x v="5"/>
  </r>
  <r>
    <x v="14"/>
    <m/>
    <m/>
    <x v="0"/>
    <n v="2"/>
    <x v="1"/>
  </r>
  <r>
    <x v="14"/>
    <s v="e35ccbf0d56ae9ced083c558faa9359ca53e9bc0"/>
    <m/>
    <x v="0"/>
    <n v="3"/>
    <x v="1"/>
  </r>
  <r>
    <x v="14"/>
    <m/>
    <m/>
    <x v="0"/>
    <n v="3"/>
    <x v="1"/>
  </r>
  <r>
    <x v="14"/>
    <m/>
    <n v="1"/>
    <x v="108"/>
    <n v="3"/>
    <x v="10"/>
  </r>
  <r>
    <x v="14"/>
    <m/>
    <m/>
    <x v="0"/>
    <n v="3"/>
    <x v="1"/>
  </r>
  <r>
    <x v="14"/>
    <s v="0f3ef4550c44a21aa7658586789c97505adf51a6"/>
    <m/>
    <x v="0"/>
    <n v="340"/>
    <x v="1"/>
  </r>
  <r>
    <x v="14"/>
    <m/>
    <m/>
    <x v="0"/>
    <n v="340"/>
    <x v="1"/>
  </r>
  <r>
    <x v="14"/>
    <m/>
    <n v="1.4E-2"/>
    <x v="31"/>
    <n v="340"/>
    <x v="264"/>
  </r>
  <r>
    <x v="14"/>
    <m/>
    <n v="0.20100000000000001"/>
    <x v="18"/>
    <n v="340"/>
    <x v="265"/>
  </r>
  <r>
    <x v="14"/>
    <m/>
    <n v="0.15"/>
    <x v="47"/>
    <n v="340"/>
    <x v="266"/>
  </r>
  <r>
    <x v="14"/>
    <m/>
    <n v="2.7E-2"/>
    <x v="21"/>
    <n v="340"/>
    <x v="267"/>
  </r>
  <r>
    <x v="14"/>
    <m/>
    <n v="0.60499999999999998"/>
    <x v="9"/>
    <n v="340"/>
    <x v="268"/>
  </r>
  <r>
    <x v="15"/>
    <m/>
    <m/>
    <x v="0"/>
    <n v="340"/>
    <x v="1"/>
  </r>
  <r>
    <x v="15"/>
    <s v="813a2908ed3f35e1e395179983e0f09b0fee8fe5"/>
    <m/>
    <x v="0"/>
    <n v="39"/>
    <x v="1"/>
  </r>
  <r>
    <x v="15"/>
    <m/>
    <m/>
    <x v="0"/>
    <n v="39"/>
    <x v="1"/>
  </r>
  <r>
    <x v="15"/>
    <m/>
    <n v="1"/>
    <x v="45"/>
    <n v="39"/>
    <x v="269"/>
  </r>
  <r>
    <x v="15"/>
    <m/>
    <m/>
    <x v="0"/>
    <n v="39"/>
    <x v="1"/>
  </r>
  <r>
    <x v="15"/>
    <s v="eedc5e87ff9d33a6976de1fd1f606ab7435069d5"/>
    <m/>
    <x v="0"/>
    <n v="1126"/>
    <x v="1"/>
  </r>
  <r>
    <x v="15"/>
    <m/>
    <m/>
    <x v="0"/>
    <n v="1126"/>
    <x v="1"/>
  </r>
  <r>
    <x v="15"/>
    <m/>
    <n v="0.92500000000000004"/>
    <x v="112"/>
    <n v="1126"/>
    <x v="270"/>
  </r>
  <r>
    <x v="15"/>
    <m/>
    <n v="7.3999999999999996E-2"/>
    <x v="45"/>
    <n v="1126"/>
    <x v="271"/>
  </r>
  <r>
    <x v="15"/>
    <m/>
    <m/>
    <x v="0"/>
    <n v="1126"/>
    <x v="1"/>
  </r>
  <r>
    <x v="15"/>
    <s v="5b032a9c80e483b6e28a2d6727cbc990de203cd4"/>
    <m/>
    <x v="0"/>
    <n v="24"/>
    <x v="1"/>
  </r>
  <r>
    <x v="15"/>
    <m/>
    <m/>
    <x v="0"/>
    <n v="24"/>
    <x v="1"/>
  </r>
  <r>
    <x v="15"/>
    <m/>
    <n v="1"/>
    <x v="4"/>
    <n v="24"/>
    <x v="6"/>
  </r>
  <r>
    <x v="15"/>
    <m/>
    <m/>
    <x v="0"/>
    <n v="24"/>
    <x v="1"/>
  </r>
  <r>
    <x v="15"/>
    <s v="4f740ca4fcfee9f0ec1c0a502e138ff749d5248d"/>
    <m/>
    <x v="0"/>
    <n v="40"/>
    <x v="1"/>
  </r>
  <r>
    <x v="15"/>
    <m/>
    <m/>
    <x v="0"/>
    <n v="40"/>
    <x v="1"/>
  </r>
  <r>
    <x v="15"/>
    <m/>
    <n v="1"/>
    <x v="9"/>
    <n v="40"/>
    <x v="272"/>
  </r>
  <r>
    <x v="15"/>
    <m/>
    <m/>
    <x v="0"/>
    <n v="40"/>
    <x v="1"/>
  </r>
  <r>
    <x v="15"/>
    <s v="002c8f028ac27701a530db139a72cbc504c94f35"/>
    <m/>
    <x v="0"/>
    <n v="91"/>
    <x v="1"/>
  </r>
  <r>
    <x v="15"/>
    <m/>
    <m/>
    <x v="0"/>
    <n v="91"/>
    <x v="1"/>
  </r>
  <r>
    <x v="15"/>
    <m/>
    <n v="0.66200000000000003"/>
    <x v="4"/>
    <n v="91"/>
    <x v="273"/>
  </r>
  <r>
    <x v="15"/>
    <m/>
    <n v="0.14699999999999999"/>
    <x v="5"/>
    <n v="91"/>
    <x v="274"/>
  </r>
  <r>
    <x v="15"/>
    <m/>
    <n v="0.19"/>
    <x v="9"/>
    <n v="91"/>
    <x v="275"/>
  </r>
  <r>
    <x v="15"/>
    <m/>
    <m/>
    <x v="0"/>
    <n v="91"/>
    <x v="1"/>
  </r>
  <r>
    <x v="15"/>
    <s v="6b73c5c63de972ebd39ab85c93f81e7040fe6950"/>
    <m/>
    <x v="0"/>
    <n v="26"/>
    <x v="1"/>
  </r>
  <r>
    <x v="15"/>
    <m/>
    <m/>
    <x v="0"/>
    <n v="26"/>
    <x v="1"/>
  </r>
  <r>
    <x v="15"/>
    <m/>
    <n v="0.189"/>
    <x v="11"/>
    <n v="26"/>
    <x v="276"/>
  </r>
  <r>
    <x v="15"/>
    <m/>
    <n v="0.14199999999999999"/>
    <x v="4"/>
    <n v="26"/>
    <x v="277"/>
  </r>
  <r>
    <x v="15"/>
    <m/>
    <n v="0.66800000000000004"/>
    <x v="45"/>
    <n v="26"/>
    <x v="278"/>
  </r>
  <r>
    <x v="15"/>
    <m/>
    <m/>
    <x v="0"/>
    <n v="26"/>
    <x v="1"/>
  </r>
  <r>
    <x v="15"/>
    <s v="001d34a6a7bc13c3d6d159d7149417f5e6571359"/>
    <m/>
    <x v="0"/>
    <n v="9"/>
    <x v="1"/>
  </r>
  <r>
    <x v="15"/>
    <m/>
    <m/>
    <x v="0"/>
    <n v="9"/>
    <x v="1"/>
  </r>
  <r>
    <x v="15"/>
    <m/>
    <n v="1"/>
    <x v="11"/>
    <n v="9"/>
    <x v="32"/>
  </r>
  <r>
    <x v="15"/>
    <m/>
    <m/>
    <x v="0"/>
    <n v="9"/>
    <x v="1"/>
  </r>
  <r>
    <x v="15"/>
    <s v="be3bb1821242a7704ca1c6f6621bdd6abc4acfb4"/>
    <m/>
    <x v="0"/>
    <n v="24"/>
    <x v="1"/>
  </r>
  <r>
    <x v="15"/>
    <m/>
    <m/>
    <x v="0"/>
    <n v="24"/>
    <x v="1"/>
  </r>
  <r>
    <x v="15"/>
    <m/>
    <n v="0.66600000000000004"/>
    <x v="18"/>
    <n v="24"/>
    <x v="279"/>
  </r>
  <r>
    <x v="15"/>
    <m/>
    <n v="0.33300000000000002"/>
    <x v="46"/>
    <n v="24"/>
    <x v="280"/>
  </r>
  <r>
    <x v="16"/>
    <m/>
    <m/>
    <x v="0"/>
    <n v="24"/>
    <x v="1"/>
  </r>
  <r>
    <x v="16"/>
    <s v="386a8f28bb8cc830b8ff9a311f56fab06677e209"/>
    <m/>
    <x v="0"/>
    <n v="2"/>
    <x v="1"/>
  </r>
  <r>
    <x v="16"/>
    <m/>
    <m/>
    <x v="0"/>
    <n v="2"/>
    <x v="1"/>
  </r>
  <r>
    <x v="16"/>
    <m/>
    <n v="1"/>
    <x v="3"/>
    <n v="2"/>
    <x v="5"/>
  </r>
  <r>
    <x v="17"/>
    <m/>
    <m/>
    <x v="0"/>
    <n v="2"/>
    <x v="1"/>
  </r>
  <r>
    <x v="17"/>
    <s v="cf8bb50e5a8a22205e344e0536646f1ca6bc81e4"/>
    <m/>
    <x v="0"/>
    <n v="340"/>
    <x v="1"/>
  </r>
  <r>
    <x v="17"/>
    <m/>
    <m/>
    <x v="0"/>
    <n v="340"/>
    <x v="1"/>
  </r>
  <r>
    <x v="17"/>
    <m/>
    <n v="0.252"/>
    <x v="20"/>
    <n v="340"/>
    <x v="281"/>
  </r>
  <r>
    <x v="17"/>
    <m/>
    <n v="0.40100000000000002"/>
    <x v="9"/>
    <n v="340"/>
    <x v="282"/>
  </r>
  <r>
    <x v="17"/>
    <m/>
    <n v="0.34599999999999997"/>
    <x v="23"/>
    <n v="340"/>
    <x v="283"/>
  </r>
  <r>
    <x v="17"/>
    <m/>
    <m/>
    <x v="0"/>
    <n v="340"/>
    <x v="1"/>
  </r>
  <r>
    <x v="17"/>
    <s v="8f0d423946be1873d0af5c6db488d2bee9629899"/>
    <m/>
    <x v="0"/>
    <n v="3"/>
    <x v="1"/>
  </r>
  <r>
    <x v="17"/>
    <m/>
    <m/>
    <x v="0"/>
    <n v="3"/>
    <x v="1"/>
  </r>
  <r>
    <x v="17"/>
    <m/>
    <n v="1"/>
    <x v="9"/>
    <n v="3"/>
    <x v="10"/>
  </r>
  <r>
    <x v="17"/>
    <m/>
    <m/>
    <x v="0"/>
    <n v="3"/>
    <x v="1"/>
  </r>
  <r>
    <x v="17"/>
    <s v="a4d077c775d8322c9e59313c3618fe73ac85e925"/>
    <m/>
    <x v="0"/>
    <n v="8"/>
    <x v="1"/>
  </r>
  <r>
    <x v="17"/>
    <m/>
    <m/>
    <x v="0"/>
    <n v="8"/>
    <x v="1"/>
  </r>
  <r>
    <x v="17"/>
    <m/>
    <n v="1"/>
    <x v="5"/>
    <n v="8"/>
    <x v="56"/>
  </r>
  <r>
    <x v="17"/>
    <m/>
    <m/>
    <x v="0"/>
    <n v="8"/>
    <x v="1"/>
  </r>
  <r>
    <x v="17"/>
    <s v="5c9b4a636753e98de0ba7d9d518bfb6516f843d7"/>
    <m/>
    <x v="0"/>
    <n v="48"/>
    <x v="1"/>
  </r>
  <r>
    <x v="17"/>
    <m/>
    <m/>
    <x v="0"/>
    <n v="48"/>
    <x v="1"/>
  </r>
  <r>
    <x v="17"/>
    <m/>
    <n v="1"/>
    <x v="46"/>
    <n v="48"/>
    <x v="116"/>
  </r>
  <r>
    <x v="17"/>
    <m/>
    <m/>
    <x v="0"/>
    <n v="48"/>
    <x v="1"/>
  </r>
  <r>
    <x v="17"/>
    <s v="4c221b5ce50c3eaabc0348432b6df6c41aeabee5"/>
    <m/>
    <x v="0"/>
    <n v="419"/>
    <x v="1"/>
  </r>
  <r>
    <x v="17"/>
    <m/>
    <m/>
    <x v="0"/>
    <n v="419"/>
    <x v="1"/>
  </r>
  <r>
    <x v="17"/>
    <m/>
    <n v="4.4999999999999998E-2"/>
    <x v="31"/>
    <n v="419"/>
    <x v="284"/>
  </r>
  <r>
    <x v="17"/>
    <m/>
    <n v="0.65200000000000002"/>
    <x v="46"/>
    <n v="419"/>
    <x v="285"/>
  </r>
  <r>
    <x v="17"/>
    <m/>
    <n v="3.9E-2"/>
    <x v="44"/>
    <n v="419"/>
    <x v="286"/>
  </r>
  <r>
    <x v="17"/>
    <m/>
    <n v="0.25"/>
    <x v="23"/>
    <n v="419"/>
    <x v="287"/>
  </r>
  <r>
    <x v="17"/>
    <m/>
    <n v="1.0999999999999999E-2"/>
    <x v="45"/>
    <n v="419"/>
    <x v="288"/>
  </r>
  <r>
    <x v="17"/>
    <m/>
    <m/>
    <x v="0"/>
    <n v="419"/>
    <x v="1"/>
  </r>
  <r>
    <x v="17"/>
    <s v="429dc5819eb37e21d9e5c4573aae8421efd50ed7"/>
    <m/>
    <x v="0"/>
    <n v="214"/>
    <x v="1"/>
  </r>
  <r>
    <x v="17"/>
    <m/>
    <m/>
    <x v="0"/>
    <n v="214"/>
    <x v="1"/>
  </r>
  <r>
    <x v="17"/>
    <m/>
    <n v="7.9000000000000001E-2"/>
    <x v="18"/>
    <n v="214"/>
    <x v="289"/>
  </r>
  <r>
    <x v="17"/>
    <m/>
    <n v="2.4E-2"/>
    <x v="5"/>
    <n v="214"/>
    <x v="290"/>
  </r>
  <r>
    <x v="17"/>
    <m/>
    <n v="0.13500000000000001"/>
    <x v="46"/>
    <n v="214"/>
    <x v="291"/>
  </r>
  <r>
    <x v="17"/>
    <m/>
    <n v="0.48599999999999999"/>
    <x v="16"/>
    <n v="214"/>
    <x v="292"/>
  </r>
  <r>
    <x v="17"/>
    <m/>
    <n v="4.3999999999999997E-2"/>
    <x v="44"/>
    <n v="214"/>
    <x v="293"/>
  </r>
  <r>
    <x v="17"/>
    <m/>
    <n v="9.1999999999999998E-2"/>
    <x v="21"/>
    <n v="214"/>
    <x v="294"/>
  </r>
  <r>
    <x v="17"/>
    <m/>
    <n v="8.8999999999999996E-2"/>
    <x v="9"/>
    <n v="214"/>
    <x v="295"/>
  </r>
  <r>
    <x v="17"/>
    <m/>
    <n v="4.7E-2"/>
    <x v="23"/>
    <n v="214"/>
    <x v="296"/>
  </r>
  <r>
    <x v="17"/>
    <m/>
    <m/>
    <x v="0"/>
    <n v="214"/>
    <x v="1"/>
  </r>
  <r>
    <x v="17"/>
    <s v="acc09c2ec26b27c6d201f5f98a2a9c7b4215b1ae"/>
    <m/>
    <x v="0"/>
    <n v="114"/>
    <x v="1"/>
  </r>
  <r>
    <x v="17"/>
    <m/>
    <m/>
    <x v="0"/>
    <n v="114"/>
    <x v="1"/>
  </r>
  <r>
    <x v="17"/>
    <m/>
    <n v="1"/>
    <x v="113"/>
    <n v="114"/>
    <x v="297"/>
  </r>
  <r>
    <x v="17"/>
    <m/>
    <m/>
    <x v="0"/>
    <n v="114"/>
    <x v="1"/>
  </r>
  <r>
    <x v="17"/>
    <s v="20c218d3d3df17c820b9cd3e6399a2dec6755d94"/>
    <m/>
    <x v="0"/>
    <n v="121"/>
    <x v="1"/>
  </r>
  <r>
    <x v="17"/>
    <m/>
    <m/>
    <x v="0"/>
    <n v="121"/>
    <x v="1"/>
  </r>
  <r>
    <x v="17"/>
    <m/>
    <n v="1"/>
    <x v="113"/>
    <n v="121"/>
    <x v="298"/>
  </r>
  <r>
    <x v="17"/>
    <m/>
    <m/>
    <x v="0"/>
    <n v="121"/>
    <x v="1"/>
  </r>
  <r>
    <x v="17"/>
    <s v="7f96d80fa8fcad7fb59bebae7e83db1a9f0120ad"/>
    <m/>
    <x v="0"/>
    <n v="2"/>
    <x v="1"/>
  </r>
  <r>
    <x v="17"/>
    <m/>
    <m/>
    <x v="0"/>
    <n v="2"/>
    <x v="1"/>
  </r>
  <r>
    <x v="17"/>
    <m/>
    <n v="1"/>
    <x v="30"/>
    <n v="2"/>
    <x v="5"/>
  </r>
  <r>
    <x v="17"/>
    <m/>
    <m/>
    <x v="0"/>
    <n v="2"/>
    <x v="1"/>
  </r>
  <r>
    <x v="17"/>
    <s v="bec3fc4b1374fb9eff9e4cc82ada7b8d5f43de45"/>
    <m/>
    <x v="0"/>
    <n v="27"/>
    <x v="1"/>
  </r>
  <r>
    <x v="17"/>
    <m/>
    <m/>
    <x v="0"/>
    <n v="27"/>
    <x v="1"/>
  </r>
  <r>
    <x v="17"/>
    <m/>
    <n v="1"/>
    <x v="5"/>
    <n v="27"/>
    <x v="7"/>
  </r>
  <r>
    <x v="17"/>
    <m/>
    <m/>
    <x v="0"/>
    <n v="27"/>
    <x v="1"/>
  </r>
  <r>
    <x v="17"/>
    <s v="e8437d34eee926e5c6bb3eac4a74f8a1fdf19448"/>
    <m/>
    <x v="0"/>
    <n v="36"/>
    <x v="1"/>
  </r>
  <r>
    <x v="17"/>
    <m/>
    <m/>
    <x v="0"/>
    <n v="36"/>
    <x v="1"/>
  </r>
  <r>
    <x v="17"/>
    <m/>
    <n v="1"/>
    <x v="44"/>
    <n v="36"/>
    <x v="161"/>
  </r>
  <r>
    <x v="17"/>
    <m/>
    <m/>
    <x v="0"/>
    <n v="36"/>
    <x v="1"/>
  </r>
  <r>
    <x v="17"/>
    <s v="2783e323051eb5eeaedee4a607934974177f74c2"/>
    <m/>
    <x v="0"/>
    <n v="38"/>
    <x v="1"/>
  </r>
  <r>
    <x v="17"/>
    <m/>
    <m/>
    <x v="0"/>
    <n v="38"/>
    <x v="1"/>
  </r>
  <r>
    <x v="17"/>
    <m/>
    <n v="0.94399999999999995"/>
    <x v="44"/>
    <n v="38"/>
    <x v="299"/>
  </r>
  <r>
    <x v="17"/>
    <m/>
    <n v="5.5E-2"/>
    <x v="23"/>
    <n v="38"/>
    <x v="300"/>
  </r>
  <r>
    <x v="17"/>
    <m/>
    <m/>
    <x v="0"/>
    <n v="38"/>
    <x v="1"/>
  </r>
  <r>
    <x v="17"/>
    <s v="de6b53385a04dba79572254e1231bd274000323a"/>
    <m/>
    <x v="0"/>
    <n v="8"/>
    <x v="1"/>
  </r>
  <r>
    <x v="17"/>
    <m/>
    <m/>
    <x v="0"/>
    <n v="8"/>
    <x v="1"/>
  </r>
  <r>
    <x v="17"/>
    <m/>
    <n v="1"/>
    <x v="9"/>
    <n v="8"/>
    <x v="56"/>
  </r>
  <r>
    <x v="17"/>
    <m/>
    <m/>
    <x v="0"/>
    <n v="8"/>
    <x v="1"/>
  </r>
  <r>
    <x v="17"/>
    <s v="92d967e8cd4d32f3b3348c89320f238df47a1454"/>
    <m/>
    <x v="0"/>
    <n v="3"/>
    <x v="1"/>
  </r>
  <r>
    <x v="17"/>
    <m/>
    <m/>
    <x v="0"/>
    <n v="3"/>
    <x v="1"/>
  </r>
  <r>
    <x v="17"/>
    <m/>
    <n v="1"/>
    <x v="20"/>
    <n v="3"/>
    <x v="10"/>
  </r>
  <r>
    <x v="17"/>
    <m/>
    <m/>
    <x v="0"/>
    <n v="3"/>
    <x v="1"/>
  </r>
  <r>
    <x v="17"/>
    <s v="4da5ebab3d27b20508fb73179cd2f3799b6ee607"/>
    <m/>
    <x v="0"/>
    <n v="2"/>
    <x v="1"/>
  </r>
  <r>
    <x v="17"/>
    <m/>
    <m/>
    <x v="0"/>
    <n v="2"/>
    <x v="1"/>
  </r>
  <r>
    <x v="17"/>
    <m/>
    <n v="1"/>
    <x v="41"/>
    <n v="2"/>
    <x v="5"/>
  </r>
  <r>
    <x v="17"/>
    <m/>
    <m/>
    <x v="0"/>
    <n v="2"/>
    <x v="1"/>
  </r>
  <r>
    <x v="17"/>
    <s v="7849434abe5c8c24c7dd6dc7e664ebf1069c2557"/>
    <m/>
    <x v="0"/>
    <n v="253"/>
    <x v="1"/>
  </r>
  <r>
    <x v="17"/>
    <m/>
    <m/>
    <x v="0"/>
    <n v="253"/>
    <x v="1"/>
  </r>
  <r>
    <x v="17"/>
    <m/>
    <n v="2.8000000000000001E-2"/>
    <x v="5"/>
    <n v="253"/>
    <x v="301"/>
  </r>
  <r>
    <x v="17"/>
    <m/>
    <n v="7.0000000000000001E-3"/>
    <x v="44"/>
    <n v="253"/>
    <x v="302"/>
  </r>
  <r>
    <x v="17"/>
    <m/>
    <n v="0.15"/>
    <x v="21"/>
    <n v="253"/>
    <x v="303"/>
  </r>
  <r>
    <x v="17"/>
    <m/>
    <n v="4.9000000000000002E-2"/>
    <x v="9"/>
    <n v="253"/>
    <x v="304"/>
  </r>
  <r>
    <x v="17"/>
    <m/>
    <n v="0.76300000000000001"/>
    <x v="23"/>
    <n v="253"/>
    <x v="305"/>
  </r>
  <r>
    <x v="17"/>
    <m/>
    <m/>
    <x v="0"/>
    <n v="253"/>
    <x v="1"/>
  </r>
  <r>
    <x v="17"/>
    <s v="8951f434615f7444cac1630cc628269a839a6118"/>
    <m/>
    <x v="0"/>
    <n v="7"/>
    <x v="1"/>
  </r>
  <r>
    <x v="17"/>
    <m/>
    <m/>
    <x v="0"/>
    <n v="7"/>
    <x v="1"/>
  </r>
  <r>
    <x v="17"/>
    <m/>
    <n v="1"/>
    <x v="23"/>
    <n v="7"/>
    <x v="139"/>
  </r>
  <r>
    <x v="18"/>
    <m/>
    <m/>
    <x v="0"/>
    <n v="7"/>
    <x v="1"/>
  </r>
  <r>
    <x v="18"/>
    <s v="8f1f165734da24f5b44ae468a59b0cb9746dfec7"/>
    <m/>
    <x v="0"/>
    <n v="10"/>
    <x v="1"/>
  </r>
  <r>
    <x v="18"/>
    <m/>
    <m/>
    <x v="0"/>
    <n v="10"/>
    <x v="1"/>
  </r>
  <r>
    <x v="18"/>
    <m/>
    <n v="1"/>
    <x v="30"/>
    <n v="10"/>
    <x v="125"/>
  </r>
  <r>
    <x v="19"/>
    <m/>
    <m/>
    <x v="0"/>
    <n v="10"/>
    <x v="1"/>
  </r>
  <r>
    <x v="19"/>
    <s v="45790039049d7375beafe122622363d35ce990c2"/>
    <m/>
    <x v="0"/>
    <n v="93"/>
    <x v="1"/>
  </r>
  <r>
    <x v="19"/>
    <m/>
    <m/>
    <x v="0"/>
    <n v="93"/>
    <x v="1"/>
  </r>
  <r>
    <x v="19"/>
    <m/>
    <n v="1"/>
    <x v="31"/>
    <n v="93"/>
    <x v="306"/>
  </r>
  <r>
    <x v="19"/>
    <m/>
    <m/>
    <x v="0"/>
    <n v="93"/>
    <x v="1"/>
  </r>
  <r>
    <x v="19"/>
    <s v="4429df3a6c2e03f9b406fe27aa98caa660506d73"/>
    <m/>
    <x v="0"/>
    <n v="118"/>
    <x v="1"/>
  </r>
  <r>
    <x v="19"/>
    <m/>
    <m/>
    <x v="0"/>
    <n v="118"/>
    <x v="1"/>
  </r>
  <r>
    <x v="19"/>
    <m/>
    <n v="0.30399999999999999"/>
    <x v="5"/>
    <n v="118"/>
    <x v="299"/>
  </r>
  <r>
    <x v="19"/>
    <m/>
    <n v="0.155"/>
    <x v="21"/>
    <n v="118"/>
    <x v="307"/>
  </r>
  <r>
    <x v="19"/>
    <m/>
    <n v="0.10299999999999999"/>
    <x v="48"/>
    <n v="118"/>
    <x v="308"/>
  </r>
  <r>
    <x v="19"/>
    <m/>
    <n v="0.125"/>
    <x v="38"/>
    <n v="118"/>
    <x v="309"/>
  </r>
  <r>
    <x v="19"/>
    <m/>
    <n v="0.128"/>
    <x v="22"/>
    <n v="118"/>
    <x v="310"/>
  </r>
  <r>
    <x v="19"/>
    <m/>
    <n v="0.06"/>
    <x v="27"/>
    <n v="118"/>
    <x v="311"/>
  </r>
  <r>
    <x v="19"/>
    <m/>
    <n v="3.3000000000000002E-2"/>
    <x v="9"/>
    <n v="118"/>
    <x v="312"/>
  </r>
  <r>
    <x v="19"/>
    <m/>
    <n v="8.8999999999999996E-2"/>
    <x v="19"/>
    <n v="118"/>
    <x v="313"/>
  </r>
  <r>
    <x v="19"/>
    <m/>
    <m/>
    <x v="0"/>
    <n v="118"/>
    <x v="1"/>
  </r>
  <r>
    <x v="19"/>
    <s v="20f830b37613ca1804775d85303074d5c4eb1bd4"/>
    <m/>
    <x v="0"/>
    <n v="7"/>
    <x v="1"/>
  </r>
  <r>
    <x v="19"/>
    <m/>
    <m/>
    <x v="0"/>
    <n v="7"/>
    <x v="1"/>
  </r>
  <r>
    <x v="19"/>
    <m/>
    <n v="1"/>
    <x v="7"/>
    <n v="7"/>
    <x v="139"/>
  </r>
  <r>
    <x v="19"/>
    <m/>
    <m/>
    <x v="0"/>
    <n v="7"/>
    <x v="1"/>
  </r>
  <r>
    <x v="19"/>
    <s v="0ad070c47135f205c638b47e217d46d7da9fd329"/>
    <m/>
    <x v="0"/>
    <n v="49"/>
    <x v="1"/>
  </r>
  <r>
    <x v="19"/>
    <m/>
    <m/>
    <x v="0"/>
    <n v="49"/>
    <x v="1"/>
  </r>
  <r>
    <x v="19"/>
    <m/>
    <n v="1"/>
    <x v="31"/>
    <n v="49"/>
    <x v="314"/>
  </r>
  <r>
    <x v="19"/>
    <m/>
    <m/>
    <x v="0"/>
    <n v="49"/>
    <x v="1"/>
  </r>
  <r>
    <x v="19"/>
    <s v="58e49b2726807b7e7c2f0309607ffa454befbff6"/>
    <m/>
    <x v="0"/>
    <n v="49"/>
    <x v="1"/>
  </r>
  <r>
    <x v="19"/>
    <m/>
    <m/>
    <x v="0"/>
    <n v="49"/>
    <x v="1"/>
  </r>
  <r>
    <x v="19"/>
    <m/>
    <n v="1"/>
    <x v="31"/>
    <n v="49"/>
    <x v="314"/>
  </r>
  <r>
    <x v="19"/>
    <m/>
    <m/>
    <x v="0"/>
    <n v="49"/>
    <x v="1"/>
  </r>
  <r>
    <x v="19"/>
    <s v="5f54b41eb7ab23f1594610aa6950d07b666f0deb"/>
    <m/>
    <x v="0"/>
    <n v="101"/>
    <x v="1"/>
  </r>
  <r>
    <x v="19"/>
    <m/>
    <m/>
    <x v="0"/>
    <n v="101"/>
    <x v="1"/>
  </r>
  <r>
    <x v="19"/>
    <m/>
    <n v="0.60799999999999998"/>
    <x v="47"/>
    <n v="101"/>
    <x v="315"/>
  </r>
  <r>
    <x v="19"/>
    <m/>
    <n v="0.372"/>
    <x v="30"/>
    <n v="101"/>
    <x v="316"/>
  </r>
  <r>
    <x v="19"/>
    <m/>
    <n v="1.9E-2"/>
    <x v="38"/>
    <n v="101"/>
    <x v="317"/>
  </r>
  <r>
    <x v="19"/>
    <m/>
    <m/>
    <x v="0"/>
    <n v="101"/>
    <x v="1"/>
  </r>
  <r>
    <x v="19"/>
    <s v="b452b55fd032a4e63d9ed25c60ecc5781e0a2b27"/>
    <m/>
    <x v="0"/>
    <n v="171"/>
    <x v="1"/>
  </r>
  <r>
    <x v="19"/>
    <m/>
    <m/>
    <x v="0"/>
    <n v="171"/>
    <x v="1"/>
  </r>
  <r>
    <x v="19"/>
    <m/>
    <n v="1"/>
    <x v="47"/>
    <n v="171"/>
    <x v="318"/>
  </r>
  <r>
    <x v="19"/>
    <m/>
    <m/>
    <x v="0"/>
    <n v="171"/>
    <x v="1"/>
  </r>
  <r>
    <x v="19"/>
    <s v="5bcaa163b3fb6054cbedca1c20bd4ce98ddf1eed"/>
    <m/>
    <x v="0"/>
    <n v="444"/>
    <x v="1"/>
  </r>
  <r>
    <x v="19"/>
    <m/>
    <m/>
    <x v="0"/>
    <n v="444"/>
    <x v="1"/>
  </r>
  <r>
    <x v="19"/>
    <m/>
    <n v="1"/>
    <x v="47"/>
    <n v="444"/>
    <x v="319"/>
  </r>
  <r>
    <x v="19"/>
    <m/>
    <m/>
    <x v="0"/>
    <n v="444"/>
    <x v="1"/>
  </r>
  <r>
    <x v="19"/>
    <s v="f56ea73672e1eebde4d2e9cef2f8fca0d84f0956"/>
    <m/>
    <x v="0"/>
    <n v="34"/>
    <x v="1"/>
  </r>
  <r>
    <x v="19"/>
    <m/>
    <m/>
    <x v="0"/>
    <n v="34"/>
    <x v="1"/>
  </r>
  <r>
    <x v="19"/>
    <m/>
    <n v="1"/>
    <x v="34"/>
    <n v="34"/>
    <x v="320"/>
  </r>
  <r>
    <x v="19"/>
    <m/>
    <m/>
    <x v="0"/>
    <n v="34"/>
    <x v="1"/>
  </r>
  <r>
    <x v="19"/>
    <s v="fe6cc50395b76494cae644c98cbc9ec265cf78b1"/>
    <m/>
    <x v="0"/>
    <n v="34"/>
    <x v="1"/>
  </r>
  <r>
    <x v="19"/>
    <m/>
    <m/>
    <x v="0"/>
    <n v="34"/>
    <x v="1"/>
  </r>
  <r>
    <x v="19"/>
    <m/>
    <n v="1"/>
    <x v="21"/>
    <n v="34"/>
    <x v="320"/>
  </r>
  <r>
    <x v="19"/>
    <m/>
    <m/>
    <x v="0"/>
    <n v="34"/>
    <x v="1"/>
  </r>
  <r>
    <x v="19"/>
    <s v="2304904687c5d29e228d86da95244682dc62caa1"/>
    <m/>
    <x v="0"/>
    <n v="315"/>
    <x v="1"/>
  </r>
  <r>
    <x v="19"/>
    <m/>
    <m/>
    <x v="0"/>
    <n v="315"/>
    <x v="1"/>
  </r>
  <r>
    <x v="19"/>
    <m/>
    <n v="1"/>
    <x v="47"/>
    <n v="315"/>
    <x v="321"/>
  </r>
  <r>
    <x v="19"/>
    <m/>
    <m/>
    <x v="0"/>
    <n v="315"/>
    <x v="1"/>
  </r>
  <r>
    <x v="19"/>
    <s v="2bf87c388c8c2d2956cd8e1b81cdd84ca285fa50"/>
    <m/>
    <x v="0"/>
    <n v="212"/>
    <x v="1"/>
  </r>
  <r>
    <x v="19"/>
    <m/>
    <m/>
    <x v="0"/>
    <n v="212"/>
    <x v="1"/>
  </r>
  <r>
    <x v="19"/>
    <m/>
    <n v="1"/>
    <x v="47"/>
    <n v="212"/>
    <x v="322"/>
  </r>
  <r>
    <x v="19"/>
    <m/>
    <m/>
    <x v="0"/>
    <n v="212"/>
    <x v="1"/>
  </r>
  <r>
    <x v="19"/>
    <s v="d6427045827b5ae5dc1fea9917cba3c1dcf0d341"/>
    <m/>
    <x v="0"/>
    <n v="2"/>
    <x v="1"/>
  </r>
  <r>
    <x v="19"/>
    <m/>
    <m/>
    <x v="0"/>
    <n v="2"/>
    <x v="1"/>
  </r>
  <r>
    <x v="19"/>
    <m/>
    <n v="1"/>
    <x v="47"/>
    <n v="2"/>
    <x v="5"/>
  </r>
  <r>
    <x v="19"/>
    <m/>
    <m/>
    <x v="0"/>
    <n v="2"/>
    <x v="1"/>
  </r>
  <r>
    <x v="19"/>
    <s v="d12f3728b725615cb62b89396efbd3c8c059524f"/>
    <m/>
    <x v="0"/>
    <n v="105"/>
    <x v="1"/>
  </r>
  <r>
    <x v="19"/>
    <m/>
    <m/>
    <x v="0"/>
    <n v="105"/>
    <x v="1"/>
  </r>
  <r>
    <x v="19"/>
    <m/>
    <n v="1"/>
    <x v="22"/>
    <n v="105"/>
    <x v="323"/>
  </r>
  <r>
    <x v="19"/>
    <m/>
    <m/>
    <x v="0"/>
    <n v="105"/>
    <x v="1"/>
  </r>
  <r>
    <x v="19"/>
    <s v="6334d8898369773c99be56ec1a4363ae5ee0e54d"/>
    <m/>
    <x v="0"/>
    <n v="127"/>
    <x v="1"/>
  </r>
  <r>
    <x v="19"/>
    <m/>
    <m/>
    <x v="0"/>
    <n v="127"/>
    <x v="1"/>
  </r>
  <r>
    <x v="19"/>
    <m/>
    <n v="1"/>
    <x v="23"/>
    <n v="127"/>
    <x v="324"/>
  </r>
  <r>
    <x v="19"/>
    <m/>
    <m/>
    <x v="0"/>
    <n v="127"/>
    <x v="1"/>
  </r>
  <r>
    <x v="19"/>
    <s v="0962abcb99b52b6a9d4d03e7980569a7933394b3"/>
    <m/>
    <x v="0"/>
    <n v="358"/>
    <x v="1"/>
  </r>
  <r>
    <x v="19"/>
    <m/>
    <m/>
    <x v="0"/>
    <n v="358"/>
    <x v="1"/>
  </r>
  <r>
    <x v="19"/>
    <m/>
    <n v="1"/>
    <x v="47"/>
    <n v="358"/>
    <x v="325"/>
  </r>
  <r>
    <x v="19"/>
    <m/>
    <m/>
    <x v="0"/>
    <n v="358"/>
    <x v="1"/>
  </r>
  <r>
    <x v="19"/>
    <s v="60bde0565d251463b50cee23b49a025d78e2278d"/>
    <m/>
    <x v="0"/>
    <n v="243"/>
    <x v="1"/>
  </r>
  <r>
    <x v="19"/>
    <m/>
    <m/>
    <x v="0"/>
    <n v="243"/>
    <x v="1"/>
  </r>
  <r>
    <x v="19"/>
    <m/>
    <n v="0.20899999999999999"/>
    <x v="20"/>
    <n v="243"/>
    <x v="326"/>
  </r>
  <r>
    <x v="19"/>
    <m/>
    <n v="0.79"/>
    <x v="47"/>
    <n v="243"/>
    <x v="327"/>
  </r>
  <r>
    <x v="19"/>
    <m/>
    <m/>
    <x v="0"/>
    <n v="243"/>
    <x v="1"/>
  </r>
  <r>
    <x v="19"/>
    <s v="284f942a45b877f0baecd19cbf17fc2a4e246a79"/>
    <m/>
    <x v="0"/>
    <n v="261"/>
    <x v="1"/>
  </r>
  <r>
    <x v="19"/>
    <m/>
    <m/>
    <x v="0"/>
    <n v="261"/>
    <x v="1"/>
  </r>
  <r>
    <x v="19"/>
    <m/>
    <n v="8.0000000000000002E-3"/>
    <x v="5"/>
    <n v="261"/>
    <x v="328"/>
  </r>
  <r>
    <x v="19"/>
    <m/>
    <n v="1.6E-2"/>
    <x v="110"/>
    <n v="261"/>
    <x v="329"/>
  </r>
  <r>
    <x v="19"/>
    <m/>
    <n v="0.01"/>
    <x v="21"/>
    <n v="261"/>
    <x v="330"/>
  </r>
  <r>
    <x v="19"/>
    <m/>
    <n v="7.0999999999999994E-2"/>
    <x v="38"/>
    <n v="261"/>
    <x v="331"/>
  </r>
  <r>
    <x v="19"/>
    <m/>
    <n v="0.70099999999999996"/>
    <x v="9"/>
    <n v="261"/>
    <x v="332"/>
  </r>
  <r>
    <x v="19"/>
    <m/>
    <n v="0.19"/>
    <x v="45"/>
    <n v="261"/>
    <x v="333"/>
  </r>
  <r>
    <x v="19"/>
    <m/>
    <m/>
    <x v="0"/>
    <n v="261"/>
    <x v="1"/>
  </r>
  <r>
    <x v="19"/>
    <s v="df09ff06181a690bc504356a8a82c71163022127"/>
    <m/>
    <x v="0"/>
    <n v="96"/>
    <x v="1"/>
  </r>
  <r>
    <x v="19"/>
    <m/>
    <m/>
    <x v="0"/>
    <n v="96"/>
    <x v="1"/>
  </r>
  <r>
    <x v="19"/>
    <m/>
    <n v="1"/>
    <x v="47"/>
    <n v="96"/>
    <x v="334"/>
  </r>
  <r>
    <x v="19"/>
    <m/>
    <m/>
    <x v="0"/>
    <n v="96"/>
    <x v="1"/>
  </r>
  <r>
    <x v="19"/>
    <s v="d6184ee7b6a365852adeb7d2ad084f288418f717"/>
    <m/>
    <x v="0"/>
    <n v="263"/>
    <x v="1"/>
  </r>
  <r>
    <x v="19"/>
    <m/>
    <m/>
    <x v="0"/>
    <n v="263"/>
    <x v="1"/>
  </r>
  <r>
    <x v="19"/>
    <m/>
    <n v="1"/>
    <x v="47"/>
    <n v="263"/>
    <x v="335"/>
  </r>
  <r>
    <x v="19"/>
    <m/>
    <m/>
    <x v="0"/>
    <n v="263"/>
    <x v="1"/>
  </r>
  <r>
    <x v="19"/>
    <s v="88ef4861b03af893e59e7339297eea4b9a14bea5"/>
    <m/>
    <x v="0"/>
    <n v="48"/>
    <x v="1"/>
  </r>
  <r>
    <x v="19"/>
    <m/>
    <m/>
    <x v="0"/>
    <n v="48"/>
    <x v="1"/>
  </r>
  <r>
    <x v="19"/>
    <m/>
    <n v="1"/>
    <x v="47"/>
    <n v="48"/>
    <x v="116"/>
  </r>
  <r>
    <x v="19"/>
    <m/>
    <m/>
    <x v="0"/>
    <n v="48"/>
    <x v="1"/>
  </r>
  <r>
    <x v="19"/>
    <s v="068eca37eb5b42671a651d24309b052edb1e0473"/>
    <m/>
    <x v="0"/>
    <n v="2"/>
    <x v="1"/>
  </r>
  <r>
    <x v="19"/>
    <m/>
    <m/>
    <x v="0"/>
    <n v="2"/>
    <x v="1"/>
  </r>
  <r>
    <x v="19"/>
    <m/>
    <n v="1"/>
    <x v="47"/>
    <n v="2"/>
    <x v="5"/>
  </r>
  <r>
    <x v="19"/>
    <m/>
    <m/>
    <x v="0"/>
    <n v="2"/>
    <x v="1"/>
  </r>
  <r>
    <x v="19"/>
    <s v="fc3154713b4e7127a0fa9a32930f29423576b037"/>
    <m/>
    <x v="0"/>
    <n v="433"/>
    <x v="1"/>
  </r>
  <r>
    <x v="19"/>
    <m/>
    <m/>
    <x v="0"/>
    <n v="433"/>
    <x v="1"/>
  </r>
  <r>
    <x v="19"/>
    <m/>
    <n v="1"/>
    <x v="47"/>
    <n v="433"/>
    <x v="336"/>
  </r>
  <r>
    <x v="19"/>
    <m/>
    <m/>
    <x v="0"/>
    <n v="433"/>
    <x v="1"/>
  </r>
  <r>
    <x v="19"/>
    <s v="8ee12731c9f31add89a08d8a391e9d88299aaa55"/>
    <m/>
    <x v="0"/>
    <n v="331"/>
    <x v="1"/>
  </r>
  <r>
    <x v="19"/>
    <m/>
    <m/>
    <x v="0"/>
    <n v="331"/>
    <x v="1"/>
  </r>
  <r>
    <x v="19"/>
    <m/>
    <n v="0.498"/>
    <x v="47"/>
    <n v="331"/>
    <x v="337"/>
  </r>
  <r>
    <x v="19"/>
    <m/>
    <n v="0.501"/>
    <x v="44"/>
    <n v="331"/>
    <x v="338"/>
  </r>
  <r>
    <x v="19"/>
    <m/>
    <m/>
    <x v="0"/>
    <n v="331"/>
    <x v="1"/>
  </r>
  <r>
    <x v="19"/>
    <s v="072190514e64dca8e6fd36ecbb636d16b4b41263"/>
    <m/>
    <x v="0"/>
    <n v="10"/>
    <x v="1"/>
  </r>
  <r>
    <x v="19"/>
    <m/>
    <m/>
    <x v="0"/>
    <n v="10"/>
    <x v="1"/>
  </r>
  <r>
    <x v="19"/>
    <m/>
    <n v="1"/>
    <x v="113"/>
    <n v="10"/>
    <x v="125"/>
  </r>
  <r>
    <x v="19"/>
    <m/>
    <m/>
    <x v="0"/>
    <n v="10"/>
    <x v="1"/>
  </r>
  <r>
    <x v="19"/>
    <s v="e6b62717c8f36c1a12829b21ee6d03d8193098a7"/>
    <m/>
    <x v="0"/>
    <n v="519"/>
    <x v="1"/>
  </r>
  <r>
    <x v="19"/>
    <m/>
    <m/>
    <x v="0"/>
    <n v="519"/>
    <x v="1"/>
  </r>
  <r>
    <x v="19"/>
    <m/>
    <n v="8.0000000000000002E-3"/>
    <x v="5"/>
    <n v="519"/>
    <x v="339"/>
  </r>
  <r>
    <x v="19"/>
    <m/>
    <n v="0.57799999999999996"/>
    <x v="47"/>
    <n v="519"/>
    <x v="340"/>
  </r>
  <r>
    <x v="19"/>
    <m/>
    <n v="2E-3"/>
    <x v="113"/>
    <n v="519"/>
    <x v="341"/>
  </r>
  <r>
    <x v="19"/>
    <m/>
    <n v="0.40899999999999997"/>
    <x v="9"/>
    <n v="519"/>
    <x v="342"/>
  </r>
  <r>
    <x v="19"/>
    <m/>
    <m/>
    <x v="0"/>
    <n v="519"/>
    <x v="1"/>
  </r>
  <r>
    <x v="19"/>
    <s v="34bf558b24911143d3615f0af1a2f76d0ce238d0"/>
    <m/>
    <x v="0"/>
    <n v="519"/>
    <x v="1"/>
  </r>
  <r>
    <x v="19"/>
    <m/>
    <m/>
    <x v="0"/>
    <n v="519"/>
    <x v="1"/>
  </r>
  <r>
    <x v="19"/>
    <m/>
    <n v="8.0000000000000002E-3"/>
    <x v="5"/>
    <n v="519"/>
    <x v="339"/>
  </r>
  <r>
    <x v="19"/>
    <m/>
    <n v="0.57899999999999996"/>
    <x v="47"/>
    <n v="519"/>
    <x v="343"/>
  </r>
  <r>
    <x v="19"/>
    <m/>
    <n v="2E-3"/>
    <x v="113"/>
    <n v="519"/>
    <x v="341"/>
  </r>
  <r>
    <x v="19"/>
    <m/>
    <n v="0.40799999999999997"/>
    <x v="9"/>
    <n v="519"/>
    <x v="344"/>
  </r>
  <r>
    <x v="19"/>
    <m/>
    <m/>
    <x v="0"/>
    <n v="519"/>
    <x v="1"/>
  </r>
  <r>
    <x v="19"/>
    <s v="1ae3facefbfdb05d3369576611eb96fb1a303815"/>
    <m/>
    <x v="0"/>
    <n v="519"/>
    <x v="1"/>
  </r>
  <r>
    <x v="19"/>
    <m/>
    <m/>
    <x v="0"/>
    <n v="519"/>
    <x v="1"/>
  </r>
  <r>
    <x v="19"/>
    <m/>
    <n v="8.0000000000000002E-3"/>
    <x v="5"/>
    <n v="519"/>
    <x v="339"/>
  </r>
  <r>
    <x v="19"/>
    <m/>
    <n v="0.57899999999999996"/>
    <x v="47"/>
    <n v="519"/>
    <x v="343"/>
  </r>
  <r>
    <x v="19"/>
    <m/>
    <n v="2E-3"/>
    <x v="113"/>
    <n v="519"/>
    <x v="341"/>
  </r>
  <r>
    <x v="19"/>
    <m/>
    <n v="0.40799999999999997"/>
    <x v="9"/>
    <n v="519"/>
    <x v="344"/>
  </r>
  <r>
    <x v="19"/>
    <m/>
    <m/>
    <x v="0"/>
    <n v="519"/>
    <x v="1"/>
  </r>
  <r>
    <x v="19"/>
    <s v="a1cc3274956e0bc1a0fc7b7fb98724eb04423a03"/>
    <m/>
    <x v="0"/>
    <n v="14"/>
    <x v="1"/>
  </r>
  <r>
    <x v="19"/>
    <m/>
    <m/>
    <x v="0"/>
    <n v="14"/>
    <x v="1"/>
  </r>
  <r>
    <x v="19"/>
    <m/>
    <n v="0.997"/>
    <x v="9"/>
    <n v="14"/>
    <x v="345"/>
  </r>
  <r>
    <x v="19"/>
    <m/>
    <n v="2E-3"/>
    <x v="23"/>
    <n v="14"/>
    <x v="346"/>
  </r>
  <r>
    <x v="19"/>
    <m/>
    <m/>
    <x v="0"/>
    <n v="14"/>
    <x v="1"/>
  </r>
  <r>
    <x v="19"/>
    <s v="319b9319fed8dfbafe6d3f23512f12a17fb0ed9a"/>
    <m/>
    <x v="0"/>
    <n v="67"/>
    <x v="1"/>
  </r>
  <r>
    <x v="19"/>
    <m/>
    <m/>
    <x v="0"/>
    <n v="67"/>
    <x v="1"/>
  </r>
  <r>
    <x v="19"/>
    <m/>
    <n v="0.88800000000000001"/>
    <x v="47"/>
    <n v="67"/>
    <x v="347"/>
  </r>
  <r>
    <x v="19"/>
    <m/>
    <n v="0.111"/>
    <x v="9"/>
    <n v="67"/>
    <x v="348"/>
  </r>
  <r>
    <x v="19"/>
    <m/>
    <m/>
    <x v="0"/>
    <n v="67"/>
    <x v="1"/>
  </r>
  <r>
    <x v="19"/>
    <s v="023ed947f498f7b09fd4134bd1fe3152d381eed8"/>
    <m/>
    <x v="0"/>
    <n v="10"/>
    <x v="1"/>
  </r>
  <r>
    <x v="19"/>
    <m/>
    <m/>
    <x v="0"/>
    <n v="10"/>
    <x v="1"/>
  </r>
  <r>
    <x v="19"/>
    <m/>
    <n v="1"/>
    <x v="47"/>
    <n v="10"/>
    <x v="125"/>
  </r>
  <r>
    <x v="19"/>
    <m/>
    <m/>
    <x v="0"/>
    <n v="10"/>
    <x v="1"/>
  </r>
  <r>
    <x v="19"/>
    <s v="9a1d9a2ccea25f8d221408e136bae96906b5c7f0"/>
    <m/>
    <x v="0"/>
    <n v="33"/>
    <x v="1"/>
  </r>
  <r>
    <x v="19"/>
    <m/>
    <m/>
    <x v="0"/>
    <n v="33"/>
    <x v="1"/>
  </r>
  <r>
    <x v="19"/>
    <m/>
    <n v="1"/>
    <x v="38"/>
    <n v="33"/>
    <x v="349"/>
  </r>
  <r>
    <x v="20"/>
    <m/>
    <m/>
    <x v="0"/>
    <n v="33"/>
    <x v="1"/>
  </r>
  <r>
    <x v="20"/>
    <s v="159c1ed111216d2aa0ccc7fca4bba07f2058997b"/>
    <m/>
    <x v="0"/>
    <n v="53"/>
    <x v="1"/>
  </r>
  <r>
    <x v="20"/>
    <m/>
    <m/>
    <x v="0"/>
    <n v="53"/>
    <x v="1"/>
  </r>
  <r>
    <x v="20"/>
    <m/>
    <n v="1"/>
    <x v="13"/>
    <n v="53"/>
    <x v="350"/>
  </r>
  <r>
    <x v="21"/>
    <m/>
    <m/>
    <x v="0"/>
    <n v="53"/>
    <x v="1"/>
  </r>
  <r>
    <x v="21"/>
    <s v="48ae7bda6e2d063d1ec195e54a46c9628eca2103"/>
    <m/>
    <x v="0"/>
    <n v="2"/>
    <x v="1"/>
  </r>
  <r>
    <x v="21"/>
    <m/>
    <m/>
    <x v="0"/>
    <n v="2"/>
    <x v="1"/>
  </r>
  <r>
    <x v="21"/>
    <m/>
    <m/>
    <x v="0"/>
    <n v="2"/>
    <x v="1"/>
  </r>
  <r>
    <x v="21"/>
    <s v="4df4b1066735e3806fa2efb4ff6d6c6b277ab6b1"/>
    <m/>
    <x v="0"/>
    <n v="18"/>
    <x v="1"/>
  </r>
  <r>
    <x v="21"/>
    <m/>
    <m/>
    <x v="0"/>
    <n v="18"/>
    <x v="1"/>
  </r>
  <r>
    <x v="21"/>
    <m/>
    <n v="0.27200000000000002"/>
    <x v="20"/>
    <n v="18"/>
    <x v="351"/>
  </r>
  <r>
    <x v="21"/>
    <m/>
    <n v="0.23400000000000001"/>
    <x v="47"/>
    <n v="18"/>
    <x v="352"/>
  </r>
  <r>
    <x v="21"/>
    <m/>
    <n v="0.49299999999999999"/>
    <x v="9"/>
    <n v="18"/>
    <x v="353"/>
  </r>
  <r>
    <x v="21"/>
    <m/>
    <m/>
    <x v="0"/>
    <n v="18"/>
    <x v="1"/>
  </r>
  <r>
    <x v="21"/>
    <s v="2c7b356511a70c8e822a526f39a2ca9ad649e180"/>
    <m/>
    <x v="0"/>
    <n v="2"/>
    <x v="1"/>
  </r>
  <r>
    <x v="21"/>
    <m/>
    <m/>
    <x v="0"/>
    <n v="2"/>
    <x v="1"/>
  </r>
  <r>
    <x v="21"/>
    <m/>
    <n v="1"/>
    <x v="9"/>
    <n v="2"/>
    <x v="5"/>
  </r>
  <r>
    <x v="21"/>
    <m/>
    <m/>
    <x v="0"/>
    <n v="2"/>
    <x v="1"/>
  </r>
  <r>
    <x v="21"/>
    <s v="5aedc94e6539773606c8276d192d5342665b7a59"/>
    <m/>
    <x v="0"/>
    <n v="10"/>
    <x v="1"/>
  </r>
  <r>
    <x v="21"/>
    <m/>
    <m/>
    <x v="0"/>
    <n v="10"/>
    <x v="1"/>
  </r>
  <r>
    <x v="21"/>
    <m/>
    <n v="0.27800000000000002"/>
    <x v="28"/>
    <n v="10"/>
    <x v="354"/>
  </r>
  <r>
    <x v="21"/>
    <m/>
    <n v="0.72099999999999997"/>
    <x v="22"/>
    <n v="10"/>
    <x v="355"/>
  </r>
  <r>
    <x v="21"/>
    <m/>
    <m/>
    <x v="0"/>
    <n v="10"/>
    <x v="1"/>
  </r>
  <r>
    <x v="21"/>
    <s v="7ec1120f79778344a57a6c65fa57cdf6480857ef"/>
    <m/>
    <x v="0"/>
    <n v="186"/>
    <x v="1"/>
  </r>
  <r>
    <x v="21"/>
    <m/>
    <m/>
    <x v="0"/>
    <n v="186"/>
    <x v="1"/>
  </r>
  <r>
    <x v="21"/>
    <m/>
    <n v="0.192"/>
    <x v="28"/>
    <n v="186"/>
    <x v="356"/>
  </r>
  <r>
    <x v="21"/>
    <m/>
    <n v="0.80700000000000005"/>
    <x v="22"/>
    <n v="186"/>
    <x v="357"/>
  </r>
  <r>
    <x v="21"/>
    <m/>
    <m/>
    <x v="0"/>
    <n v="186"/>
    <x v="1"/>
  </r>
  <r>
    <x v="21"/>
    <s v="cf00df557a4ba4e313458838766c649edcba3258"/>
    <m/>
    <x v="0"/>
    <n v="9"/>
    <x v="1"/>
  </r>
  <r>
    <x v="21"/>
    <m/>
    <m/>
    <x v="0"/>
    <n v="9"/>
    <x v="1"/>
  </r>
  <r>
    <x v="21"/>
    <m/>
    <n v="1"/>
    <x v="19"/>
    <n v="9"/>
    <x v="32"/>
  </r>
  <r>
    <x v="21"/>
    <m/>
    <m/>
    <x v="0"/>
    <n v="9"/>
    <x v="1"/>
  </r>
  <r>
    <x v="21"/>
    <s v="cc9365f57436d53360238d2353b05f6dc06d1dcc"/>
    <m/>
    <x v="0"/>
    <n v="8"/>
    <x v="1"/>
  </r>
  <r>
    <x v="21"/>
    <m/>
    <m/>
    <x v="0"/>
    <n v="8"/>
    <x v="1"/>
  </r>
  <r>
    <x v="21"/>
    <m/>
    <n v="0.20799999999999999"/>
    <x v="31"/>
    <n v="8"/>
    <x v="358"/>
  </r>
  <r>
    <x v="21"/>
    <m/>
    <n v="0.79100000000000004"/>
    <x v="19"/>
    <n v="8"/>
    <x v="359"/>
  </r>
  <r>
    <x v="21"/>
    <m/>
    <m/>
    <x v="0"/>
    <n v="8"/>
    <x v="1"/>
  </r>
  <r>
    <x v="21"/>
    <s v="a227b9ef0ed691a85786f9d2ca3862aadc4e9369"/>
    <m/>
    <x v="0"/>
    <n v="3"/>
    <x v="1"/>
  </r>
  <r>
    <x v="21"/>
    <m/>
    <m/>
    <x v="0"/>
    <n v="3"/>
    <x v="1"/>
  </r>
  <r>
    <x v="21"/>
    <m/>
    <n v="1"/>
    <x v="9"/>
    <n v="3"/>
    <x v="10"/>
  </r>
  <r>
    <x v="21"/>
    <m/>
    <m/>
    <x v="0"/>
    <n v="3"/>
    <x v="1"/>
  </r>
  <r>
    <x v="21"/>
    <s v="08e15d0ea10a9445cb356b14c29c1a0499b35337"/>
    <m/>
    <x v="0"/>
    <n v="10"/>
    <x v="1"/>
  </r>
  <r>
    <x v="21"/>
    <m/>
    <m/>
    <x v="0"/>
    <n v="10"/>
    <x v="1"/>
  </r>
  <r>
    <x v="21"/>
    <m/>
    <n v="1"/>
    <x v="9"/>
    <n v="10"/>
    <x v="125"/>
  </r>
  <r>
    <x v="21"/>
    <m/>
    <m/>
    <x v="0"/>
    <n v="10"/>
    <x v="1"/>
  </r>
  <r>
    <x v="21"/>
    <s v="483f69dbd4a8af17c09f21484c2f66f754f418fb"/>
    <m/>
    <x v="0"/>
    <n v="41"/>
    <x v="1"/>
  </r>
  <r>
    <x v="21"/>
    <m/>
    <m/>
    <x v="0"/>
    <n v="41"/>
    <x v="1"/>
  </r>
  <r>
    <x v="21"/>
    <m/>
    <n v="7.5999999999999998E-2"/>
    <x v="72"/>
    <n v="41"/>
    <x v="360"/>
  </r>
  <r>
    <x v="21"/>
    <m/>
    <n v="0.13400000000000001"/>
    <x v="94"/>
    <n v="41"/>
    <x v="361"/>
  </r>
  <r>
    <x v="21"/>
    <m/>
    <n v="0.22"/>
    <x v="95"/>
    <n v="41"/>
    <x v="362"/>
  </r>
  <r>
    <x v="21"/>
    <m/>
    <n v="0.44800000000000001"/>
    <x v="99"/>
    <n v="41"/>
    <x v="363"/>
  </r>
  <r>
    <x v="21"/>
    <m/>
    <n v="0.11899999999999999"/>
    <x v="103"/>
    <n v="41"/>
    <x v="364"/>
  </r>
  <r>
    <x v="21"/>
    <m/>
    <m/>
    <x v="0"/>
    <n v="41"/>
    <x v="1"/>
  </r>
  <r>
    <x v="21"/>
    <s v="1f741358bc48543349619d9e5d86d6c46b57abd7"/>
    <m/>
    <x v="0"/>
    <n v="2690"/>
    <x v="1"/>
  </r>
  <r>
    <x v="21"/>
    <m/>
    <m/>
    <x v="0"/>
    <n v="2690"/>
    <x v="1"/>
  </r>
  <r>
    <x v="21"/>
    <m/>
    <n v="2E-3"/>
    <x v="22"/>
    <n v="2690"/>
    <x v="365"/>
  </r>
  <r>
    <x v="21"/>
    <m/>
    <n v="0.35599999999999998"/>
    <x v="72"/>
    <n v="2690"/>
    <x v="366"/>
  </r>
  <r>
    <x v="21"/>
    <m/>
    <n v="8.5999999999999993E-2"/>
    <x v="73"/>
    <n v="2690"/>
    <x v="367"/>
  </r>
  <r>
    <x v="21"/>
    <m/>
    <n v="2E-3"/>
    <x v="82"/>
    <n v="2690"/>
    <x v="365"/>
  </r>
  <r>
    <x v="21"/>
    <m/>
    <n v="8.0000000000000002E-3"/>
    <x v="90"/>
    <n v="2690"/>
    <x v="368"/>
  </r>
  <r>
    <x v="21"/>
    <m/>
    <n v="1.0999999999999999E-2"/>
    <x v="91"/>
    <n v="2690"/>
    <x v="369"/>
  </r>
  <r>
    <x v="21"/>
    <m/>
    <n v="6.4000000000000001E-2"/>
    <x v="92"/>
    <n v="2690"/>
    <x v="370"/>
  </r>
  <r>
    <x v="21"/>
    <m/>
    <n v="5.3999999999999999E-2"/>
    <x v="93"/>
    <n v="2690"/>
    <x v="371"/>
  </r>
  <r>
    <x v="21"/>
    <m/>
    <n v="0.112"/>
    <x v="94"/>
    <n v="2690"/>
    <x v="372"/>
  </r>
  <r>
    <x v="21"/>
    <m/>
    <n v="0"/>
    <x v="96"/>
    <n v="2690"/>
    <x v="1"/>
  </r>
  <r>
    <x v="21"/>
    <m/>
    <n v="1.0999999999999999E-2"/>
    <x v="97"/>
    <n v="2690"/>
    <x v="369"/>
  </r>
  <r>
    <x v="21"/>
    <m/>
    <n v="2.9000000000000001E-2"/>
    <x v="99"/>
    <n v="2690"/>
    <x v="373"/>
  </r>
  <r>
    <x v="21"/>
    <m/>
    <n v="7.2999999999999995E-2"/>
    <x v="101"/>
    <n v="2690"/>
    <x v="374"/>
  </r>
  <r>
    <x v="21"/>
    <m/>
    <n v="1.0999999999999999E-2"/>
    <x v="102"/>
    <n v="2690"/>
    <x v="369"/>
  </r>
  <r>
    <x v="21"/>
    <m/>
    <n v="7.6999999999999999E-2"/>
    <x v="103"/>
    <n v="2690"/>
    <x v="375"/>
  </r>
  <r>
    <x v="21"/>
    <m/>
    <n v="1E-3"/>
    <x v="104"/>
    <n v="2690"/>
    <x v="376"/>
  </r>
  <r>
    <x v="21"/>
    <m/>
    <n v="2.3E-2"/>
    <x v="105"/>
    <n v="2690"/>
    <x v="377"/>
  </r>
  <r>
    <x v="21"/>
    <m/>
    <n v="1.9E-2"/>
    <x v="106"/>
    <n v="2690"/>
    <x v="378"/>
  </r>
  <r>
    <x v="21"/>
    <m/>
    <n v="5.1999999999999998E-2"/>
    <x v="107"/>
    <n v="2690"/>
    <x v="379"/>
  </r>
  <r>
    <x v="21"/>
    <m/>
    <m/>
    <x v="0"/>
    <n v="2690"/>
    <x v="1"/>
  </r>
  <r>
    <x v="21"/>
    <s v="0b4bc21e287c5e3dcdce38fc31714dd335f7a107"/>
    <m/>
    <x v="0"/>
    <n v="11069"/>
    <x v="1"/>
  </r>
  <r>
    <x v="21"/>
    <m/>
    <m/>
    <x v="0"/>
    <n v="11069"/>
    <x v="1"/>
  </r>
  <r>
    <x v="21"/>
    <m/>
    <n v="2E-3"/>
    <x v="114"/>
    <n v="11069"/>
    <x v="380"/>
  </r>
  <r>
    <x v="21"/>
    <m/>
    <n v="0"/>
    <x v="22"/>
    <n v="11069"/>
    <x v="1"/>
  </r>
  <r>
    <x v="21"/>
    <m/>
    <n v="0"/>
    <x v="107"/>
    <n v="11069"/>
    <x v="1"/>
  </r>
  <r>
    <x v="21"/>
    <m/>
    <n v="0.99399999999999999"/>
    <x v="115"/>
    <n v="11069"/>
    <x v="381"/>
  </r>
  <r>
    <x v="21"/>
    <m/>
    <n v="2E-3"/>
    <x v="50"/>
    <n v="11069"/>
    <x v="380"/>
  </r>
  <r>
    <x v="21"/>
    <m/>
    <m/>
    <x v="0"/>
    <n v="11069"/>
    <x v="1"/>
  </r>
  <r>
    <x v="21"/>
    <s v="a186f6756c4e80fef5d0c3dd2a458a1af3e0d226"/>
    <m/>
    <x v="0"/>
    <n v="6"/>
    <x v="1"/>
  </r>
  <r>
    <x v="21"/>
    <m/>
    <m/>
    <x v="0"/>
    <n v="6"/>
    <x v="1"/>
  </r>
  <r>
    <x v="21"/>
    <m/>
    <n v="1"/>
    <x v="38"/>
    <n v="6"/>
    <x v="18"/>
  </r>
  <r>
    <x v="21"/>
    <m/>
    <m/>
    <x v="0"/>
    <n v="6"/>
    <x v="1"/>
  </r>
  <r>
    <x v="21"/>
    <s v="93c0e9db34e32c708527886ea923bda98ef3236b"/>
    <m/>
    <x v="0"/>
    <n v="2"/>
    <x v="1"/>
  </r>
  <r>
    <x v="21"/>
    <m/>
    <m/>
    <x v="0"/>
    <n v="2"/>
    <x v="1"/>
  </r>
  <r>
    <x v="21"/>
    <m/>
    <n v="1"/>
    <x v="7"/>
    <n v="2"/>
    <x v="5"/>
  </r>
  <r>
    <x v="22"/>
    <m/>
    <m/>
    <x v="0"/>
    <n v="2"/>
    <x v="1"/>
  </r>
  <r>
    <x v="22"/>
    <s v="16a8ef7ad60d498b69bdc0ad5cbca44757d16fd8"/>
    <m/>
    <x v="0"/>
    <n v="2762"/>
    <x v="1"/>
  </r>
  <r>
    <x v="22"/>
    <m/>
    <m/>
    <x v="0"/>
    <n v="2762"/>
    <x v="1"/>
  </r>
  <r>
    <x v="22"/>
    <m/>
    <n v="6.2E-2"/>
    <x v="31"/>
    <n v="2762"/>
    <x v="382"/>
  </r>
  <r>
    <x v="22"/>
    <m/>
    <n v="1E-3"/>
    <x v="18"/>
    <n v="2762"/>
    <x v="383"/>
  </r>
  <r>
    <x v="22"/>
    <m/>
    <n v="2E-3"/>
    <x v="5"/>
    <n v="2762"/>
    <x v="384"/>
  </r>
  <r>
    <x v="22"/>
    <m/>
    <n v="0.17100000000000001"/>
    <x v="46"/>
    <n v="2762"/>
    <x v="385"/>
  </r>
  <r>
    <x v="22"/>
    <m/>
    <n v="3.5999999999999997E-2"/>
    <x v="110"/>
    <n v="2762"/>
    <x v="386"/>
  </r>
  <r>
    <x v="22"/>
    <m/>
    <n v="1.2999999999999999E-2"/>
    <x v="44"/>
    <n v="2762"/>
    <x v="387"/>
  </r>
  <r>
    <x v="22"/>
    <m/>
    <n v="4.0000000000000001E-3"/>
    <x v="21"/>
    <n v="2762"/>
    <x v="388"/>
  </r>
  <r>
    <x v="22"/>
    <m/>
    <n v="1.2E-2"/>
    <x v="32"/>
    <n v="2762"/>
    <x v="389"/>
  </r>
  <r>
    <x v="22"/>
    <m/>
    <n v="7.1999999999999995E-2"/>
    <x v="49"/>
    <n v="2762"/>
    <x v="390"/>
  </r>
  <r>
    <x v="22"/>
    <m/>
    <n v="1.2E-2"/>
    <x v="30"/>
    <n v="2762"/>
    <x v="389"/>
  </r>
  <r>
    <x v="22"/>
    <m/>
    <n v="3.0000000000000001E-3"/>
    <x v="111"/>
    <n v="2762"/>
    <x v="391"/>
  </r>
  <r>
    <x v="22"/>
    <m/>
    <n v="8.9999999999999993E-3"/>
    <x v="38"/>
    <n v="2762"/>
    <x v="392"/>
  </r>
  <r>
    <x v="22"/>
    <m/>
    <n v="6.5000000000000002E-2"/>
    <x v="116"/>
    <n v="2762"/>
    <x v="393"/>
  </r>
  <r>
    <x v="22"/>
    <m/>
    <n v="0.14299999999999999"/>
    <x v="22"/>
    <n v="2762"/>
    <x v="394"/>
  </r>
  <r>
    <x v="22"/>
    <m/>
    <n v="0.29599999999999999"/>
    <x v="27"/>
    <n v="2762"/>
    <x v="395"/>
  </r>
  <r>
    <x v="22"/>
    <m/>
    <n v="1.4E-2"/>
    <x v="9"/>
    <n v="2762"/>
    <x v="396"/>
  </r>
  <r>
    <x v="22"/>
    <m/>
    <n v="7.0000000000000007E-2"/>
    <x v="23"/>
    <n v="2762"/>
    <x v="397"/>
  </r>
  <r>
    <x v="22"/>
    <m/>
    <n v="6.0000000000000001E-3"/>
    <x v="45"/>
    <n v="2762"/>
    <x v="398"/>
  </r>
  <r>
    <x v="22"/>
    <m/>
    <m/>
    <x v="0"/>
    <n v="2762"/>
    <x v="1"/>
  </r>
  <r>
    <x v="22"/>
    <s v="cb5cab88761d9aca75e064665cce89f579c69e36"/>
    <m/>
    <x v="0"/>
    <n v="712"/>
    <x v="1"/>
  </r>
  <r>
    <x v="22"/>
    <m/>
    <m/>
    <x v="0"/>
    <n v="712"/>
    <x v="1"/>
  </r>
  <r>
    <x v="22"/>
    <m/>
    <n v="1.6E-2"/>
    <x v="31"/>
    <n v="712"/>
    <x v="399"/>
  </r>
  <r>
    <x v="22"/>
    <m/>
    <n v="6.7000000000000004E-2"/>
    <x v="46"/>
    <n v="712"/>
    <x v="400"/>
  </r>
  <r>
    <x v="22"/>
    <m/>
    <n v="1.4E-2"/>
    <x v="110"/>
    <n v="712"/>
    <x v="401"/>
  </r>
  <r>
    <x v="22"/>
    <m/>
    <n v="2E-3"/>
    <x v="21"/>
    <n v="712"/>
    <x v="402"/>
  </r>
  <r>
    <x v="22"/>
    <m/>
    <n v="2E-3"/>
    <x v="49"/>
    <n v="712"/>
    <x v="402"/>
  </r>
  <r>
    <x v="22"/>
    <m/>
    <n v="2E-3"/>
    <x v="30"/>
    <n v="712"/>
    <x v="402"/>
  </r>
  <r>
    <x v="22"/>
    <m/>
    <n v="1.4E-2"/>
    <x v="111"/>
    <n v="712"/>
    <x v="401"/>
  </r>
  <r>
    <x v="22"/>
    <m/>
    <n v="1.0999999999999999E-2"/>
    <x v="37"/>
    <n v="712"/>
    <x v="403"/>
  </r>
  <r>
    <x v="22"/>
    <m/>
    <n v="0.39100000000000001"/>
    <x v="38"/>
    <n v="712"/>
    <x v="404"/>
  </r>
  <r>
    <x v="22"/>
    <m/>
    <n v="2E-3"/>
    <x v="22"/>
    <n v="712"/>
    <x v="402"/>
  </r>
  <r>
    <x v="22"/>
    <m/>
    <n v="3.9E-2"/>
    <x v="27"/>
    <n v="712"/>
    <x v="405"/>
  </r>
  <r>
    <x v="22"/>
    <m/>
    <n v="0.42799999999999999"/>
    <x v="9"/>
    <n v="712"/>
    <x v="406"/>
  </r>
  <r>
    <x v="22"/>
    <m/>
    <n v="2E-3"/>
    <x v="23"/>
    <n v="712"/>
    <x v="402"/>
  </r>
  <r>
    <x v="22"/>
    <m/>
    <n v="2E-3"/>
    <x v="26"/>
    <n v="712"/>
    <x v="402"/>
  </r>
  <r>
    <x v="22"/>
    <m/>
    <m/>
    <x v="0"/>
    <n v="712"/>
    <x v="1"/>
  </r>
  <r>
    <x v="22"/>
    <s v="41024fa4a63255a8502732257ba1642b8d445087"/>
    <m/>
    <x v="0"/>
    <n v="236"/>
    <x v="1"/>
  </r>
  <r>
    <x v="22"/>
    <m/>
    <m/>
    <x v="0"/>
    <n v="236"/>
    <x v="1"/>
  </r>
  <r>
    <x v="22"/>
    <m/>
    <n v="1"/>
    <x v="22"/>
    <n v="236"/>
    <x v="407"/>
  </r>
  <r>
    <x v="22"/>
    <m/>
    <m/>
    <x v="0"/>
    <n v="236"/>
    <x v="1"/>
  </r>
  <r>
    <x v="22"/>
    <s v="8e0e873320a0962460c7a8e821495a325efe176b"/>
    <m/>
    <x v="0"/>
    <n v="40"/>
    <x v="1"/>
  </r>
  <r>
    <x v="22"/>
    <m/>
    <m/>
    <x v="0"/>
    <n v="40"/>
    <x v="1"/>
  </r>
  <r>
    <x v="22"/>
    <m/>
    <n v="0.08"/>
    <x v="4"/>
    <n v="40"/>
    <x v="408"/>
  </r>
  <r>
    <x v="22"/>
    <m/>
    <n v="0.28000000000000003"/>
    <x v="22"/>
    <n v="40"/>
    <x v="409"/>
  </r>
  <r>
    <x v="22"/>
    <m/>
    <n v="0.63800000000000001"/>
    <x v="19"/>
    <n v="40"/>
    <x v="410"/>
  </r>
  <r>
    <x v="22"/>
    <m/>
    <m/>
    <x v="0"/>
    <n v="40"/>
    <x v="1"/>
  </r>
  <r>
    <x v="22"/>
    <s v="217151b66aefddca0a62e92aa095bb4f27dba574"/>
    <m/>
    <x v="0"/>
    <n v="197"/>
    <x v="1"/>
  </r>
  <r>
    <x v="22"/>
    <m/>
    <m/>
    <x v="0"/>
    <n v="197"/>
    <x v="1"/>
  </r>
  <r>
    <x v="22"/>
    <m/>
    <n v="1"/>
    <x v="22"/>
    <n v="197"/>
    <x v="411"/>
  </r>
  <r>
    <x v="22"/>
    <m/>
    <m/>
    <x v="0"/>
    <n v="197"/>
    <x v="1"/>
  </r>
  <r>
    <x v="22"/>
    <s v="cf589f12e49136cfaa694a3f0eb61bca6fe987e7"/>
    <m/>
    <x v="0"/>
    <n v="197"/>
    <x v="1"/>
  </r>
  <r>
    <x v="22"/>
    <m/>
    <m/>
    <x v="0"/>
    <n v="197"/>
    <x v="1"/>
  </r>
  <r>
    <x v="22"/>
    <m/>
    <n v="1"/>
    <x v="22"/>
    <n v="197"/>
    <x v="411"/>
  </r>
  <r>
    <x v="22"/>
    <m/>
    <m/>
    <x v="0"/>
    <n v="197"/>
    <x v="1"/>
  </r>
  <r>
    <x v="22"/>
    <s v="4b8502bd7b6b4bc675be98768644de5c25f5f94a"/>
    <m/>
    <x v="0"/>
    <n v="48"/>
    <x v="1"/>
  </r>
  <r>
    <x v="22"/>
    <m/>
    <m/>
    <x v="0"/>
    <n v="48"/>
    <x v="1"/>
  </r>
  <r>
    <x v="22"/>
    <m/>
    <n v="1"/>
    <x v="7"/>
    <n v="48"/>
    <x v="116"/>
  </r>
  <r>
    <x v="22"/>
    <m/>
    <m/>
    <x v="0"/>
    <n v="48"/>
    <x v="1"/>
  </r>
  <r>
    <x v="22"/>
    <s v="ec3eecbf43af93e63a86f4ccda539328aa967fef"/>
    <m/>
    <x v="0"/>
    <n v="153"/>
    <x v="1"/>
  </r>
  <r>
    <x v="22"/>
    <m/>
    <m/>
    <x v="0"/>
    <n v="153"/>
    <x v="1"/>
  </r>
  <r>
    <x v="22"/>
    <m/>
    <n v="0.214"/>
    <x v="46"/>
    <n v="153"/>
    <x v="412"/>
  </r>
  <r>
    <x v="22"/>
    <m/>
    <n v="0.78500000000000003"/>
    <x v="22"/>
    <n v="153"/>
    <x v="413"/>
  </r>
  <r>
    <x v="22"/>
    <m/>
    <m/>
    <x v="0"/>
    <n v="153"/>
    <x v="1"/>
  </r>
  <r>
    <x v="22"/>
    <s v="a6bba2cd699581aa610c636cd25042f2b45c8093"/>
    <m/>
    <x v="0"/>
    <n v="36"/>
    <x v="1"/>
  </r>
  <r>
    <x v="22"/>
    <m/>
    <m/>
    <x v="0"/>
    <n v="36"/>
    <x v="1"/>
  </r>
  <r>
    <x v="22"/>
    <m/>
    <n v="0.4"/>
    <x v="14"/>
    <n v="36"/>
    <x v="414"/>
  </r>
  <r>
    <x v="22"/>
    <m/>
    <n v="0.255"/>
    <x v="38"/>
    <n v="36"/>
    <x v="267"/>
  </r>
  <r>
    <x v="22"/>
    <m/>
    <n v="0.34399999999999997"/>
    <x v="22"/>
    <n v="36"/>
    <x v="415"/>
  </r>
  <r>
    <x v="22"/>
    <m/>
    <m/>
    <x v="0"/>
    <n v="36"/>
    <x v="1"/>
  </r>
  <r>
    <x v="22"/>
    <s v="debe7c741f6f21587003fc3be4ccda5147b7e27b"/>
    <m/>
    <x v="0"/>
    <n v="12"/>
    <x v="1"/>
  </r>
  <r>
    <x v="22"/>
    <m/>
    <m/>
    <x v="0"/>
    <n v="12"/>
    <x v="1"/>
  </r>
  <r>
    <x v="22"/>
    <m/>
    <n v="0.23100000000000001"/>
    <x v="111"/>
    <n v="12"/>
    <x v="416"/>
  </r>
  <r>
    <x v="22"/>
    <m/>
    <n v="0.76800000000000002"/>
    <x v="9"/>
    <n v="12"/>
    <x v="417"/>
  </r>
  <r>
    <x v="22"/>
    <m/>
    <m/>
    <x v="0"/>
    <n v="12"/>
    <x v="1"/>
  </r>
  <r>
    <x v="22"/>
    <s v="3336204de27b1fdfc7554cc60597dd0e10d738af"/>
    <m/>
    <x v="0"/>
    <n v="19"/>
    <x v="1"/>
  </r>
  <r>
    <x v="22"/>
    <m/>
    <m/>
    <x v="0"/>
    <n v="19"/>
    <x v="1"/>
  </r>
  <r>
    <x v="22"/>
    <m/>
    <n v="1"/>
    <x v="38"/>
    <n v="19"/>
    <x v="29"/>
  </r>
  <r>
    <x v="22"/>
    <m/>
    <m/>
    <x v="0"/>
    <n v="19"/>
    <x v="1"/>
  </r>
  <r>
    <x v="22"/>
    <s v="eb0141484346be4f2831c15cabcc8204724f8bd8"/>
    <m/>
    <x v="0"/>
    <n v="107"/>
    <x v="1"/>
  </r>
  <r>
    <x v="22"/>
    <m/>
    <m/>
    <x v="0"/>
    <n v="107"/>
    <x v="1"/>
  </r>
  <r>
    <x v="22"/>
    <m/>
    <n v="0.14199999999999999"/>
    <x v="31"/>
    <n v="107"/>
    <x v="418"/>
  </r>
  <r>
    <x v="22"/>
    <m/>
    <n v="0.18"/>
    <x v="111"/>
    <n v="107"/>
    <x v="419"/>
  </r>
  <r>
    <x v="22"/>
    <m/>
    <n v="0.67700000000000005"/>
    <x v="23"/>
    <n v="107"/>
    <x v="420"/>
  </r>
  <r>
    <x v="22"/>
    <m/>
    <m/>
    <x v="0"/>
    <n v="107"/>
    <x v="1"/>
  </r>
  <r>
    <x v="22"/>
    <s v="1a81817c9e82d421c52ea575a29dd16168902800"/>
    <m/>
    <x v="0"/>
    <n v="17"/>
    <x v="1"/>
  </r>
  <r>
    <x v="22"/>
    <m/>
    <m/>
    <x v="0"/>
    <n v="17"/>
    <x v="1"/>
  </r>
  <r>
    <x v="22"/>
    <m/>
    <n v="1"/>
    <x v="47"/>
    <n v="17"/>
    <x v="12"/>
  </r>
  <r>
    <x v="22"/>
    <m/>
    <m/>
    <x v="0"/>
    <n v="17"/>
    <x v="1"/>
  </r>
  <r>
    <x v="22"/>
    <s v="04869a65202864514e6066ef77798a39c7c4920d"/>
    <m/>
    <x v="0"/>
    <n v="2"/>
    <x v="1"/>
  </r>
  <r>
    <x v="22"/>
    <m/>
    <m/>
    <x v="0"/>
    <n v="2"/>
    <x v="1"/>
  </r>
  <r>
    <x v="22"/>
    <m/>
    <n v="1"/>
    <x v="47"/>
    <n v="2"/>
    <x v="5"/>
  </r>
  <r>
    <x v="22"/>
    <m/>
    <m/>
    <x v="0"/>
    <n v="2"/>
    <x v="1"/>
  </r>
  <r>
    <x v="22"/>
    <s v="7fa44159b371c106cd9742174ff13a22aab5ce21"/>
    <m/>
    <x v="0"/>
    <n v="242"/>
    <x v="1"/>
  </r>
  <r>
    <x v="22"/>
    <m/>
    <m/>
    <x v="0"/>
    <n v="242"/>
    <x v="1"/>
  </r>
  <r>
    <x v="22"/>
    <m/>
    <n v="0.27300000000000002"/>
    <x v="15"/>
    <n v="242"/>
    <x v="421"/>
  </r>
  <r>
    <x v="22"/>
    <m/>
    <n v="2.1999999999999999E-2"/>
    <x v="31"/>
    <n v="242"/>
    <x v="422"/>
  </r>
  <r>
    <x v="22"/>
    <m/>
    <n v="1.2999999999999999E-2"/>
    <x v="46"/>
    <n v="242"/>
    <x v="423"/>
  </r>
  <r>
    <x v="22"/>
    <m/>
    <n v="8.9999999999999993E-3"/>
    <x v="30"/>
    <n v="242"/>
    <x v="424"/>
  </r>
  <r>
    <x v="22"/>
    <m/>
    <n v="7.3999999999999996E-2"/>
    <x v="116"/>
    <n v="242"/>
    <x v="425"/>
  </r>
  <r>
    <x v="22"/>
    <m/>
    <n v="2.8000000000000001E-2"/>
    <x v="22"/>
    <n v="242"/>
    <x v="426"/>
  </r>
  <r>
    <x v="22"/>
    <m/>
    <n v="0.121"/>
    <x v="27"/>
    <n v="242"/>
    <x v="427"/>
  </r>
  <r>
    <x v="22"/>
    <m/>
    <n v="0.45700000000000002"/>
    <x v="19"/>
    <n v="242"/>
    <x v="428"/>
  </r>
  <r>
    <x v="22"/>
    <m/>
    <m/>
    <x v="0"/>
    <n v="242"/>
    <x v="1"/>
  </r>
  <r>
    <x v="22"/>
    <s v="a29dc744d4259897a37a8cf71f531c7cd045041e"/>
    <m/>
    <x v="0"/>
    <n v="69"/>
    <x v="1"/>
  </r>
  <r>
    <x v="22"/>
    <m/>
    <m/>
    <x v="0"/>
    <n v="69"/>
    <x v="1"/>
  </r>
  <r>
    <x v="22"/>
    <m/>
    <n v="2.7E-2"/>
    <x v="32"/>
    <n v="69"/>
    <x v="429"/>
  </r>
  <r>
    <x v="22"/>
    <m/>
    <n v="2.7E-2"/>
    <x v="42"/>
    <n v="69"/>
    <x v="429"/>
  </r>
  <r>
    <x v="22"/>
    <m/>
    <n v="0.38500000000000001"/>
    <x v="30"/>
    <n v="69"/>
    <x v="430"/>
  </r>
  <r>
    <x v="22"/>
    <m/>
    <n v="2.7E-2"/>
    <x v="116"/>
    <n v="69"/>
    <x v="429"/>
  </r>
  <r>
    <x v="22"/>
    <m/>
    <n v="0.53200000000000003"/>
    <x v="22"/>
    <n v="69"/>
    <x v="431"/>
  </r>
  <r>
    <x v="22"/>
    <m/>
    <m/>
    <x v="0"/>
    <n v="69"/>
    <x v="1"/>
  </r>
  <r>
    <x v="22"/>
    <s v="7e2937e75e84c8cb27a22488a202cf4411977c6a"/>
    <m/>
    <x v="0"/>
    <n v="152"/>
    <x v="1"/>
  </r>
  <r>
    <x v="22"/>
    <m/>
    <m/>
    <x v="0"/>
    <n v="152"/>
    <x v="1"/>
  </r>
  <r>
    <x v="22"/>
    <m/>
    <n v="3.0000000000000001E-3"/>
    <x v="31"/>
    <n v="152"/>
    <x v="220"/>
  </r>
  <r>
    <x v="22"/>
    <m/>
    <n v="0.88800000000000001"/>
    <x v="47"/>
    <n v="152"/>
    <x v="221"/>
  </r>
  <r>
    <x v="22"/>
    <m/>
    <n v="1.4999999999999999E-2"/>
    <x v="21"/>
    <n v="152"/>
    <x v="222"/>
  </r>
  <r>
    <x v="22"/>
    <m/>
    <n v="9.1999999999999998E-2"/>
    <x v="19"/>
    <n v="152"/>
    <x v="223"/>
  </r>
  <r>
    <x v="22"/>
    <m/>
    <m/>
    <x v="0"/>
    <n v="152"/>
    <x v="1"/>
  </r>
  <r>
    <x v="22"/>
    <s v="a1fc18243a20cc8c5fd4ef7ee3e9f2078b4139d7"/>
    <m/>
    <x v="0"/>
    <n v="180"/>
    <x v="1"/>
  </r>
  <r>
    <x v="22"/>
    <m/>
    <m/>
    <x v="0"/>
    <n v="180"/>
    <x v="1"/>
  </r>
  <r>
    <x v="22"/>
    <m/>
    <n v="1"/>
    <x v="38"/>
    <n v="180"/>
    <x v="432"/>
  </r>
  <r>
    <x v="22"/>
    <m/>
    <m/>
    <x v="0"/>
    <n v="180"/>
    <x v="1"/>
  </r>
  <r>
    <x v="22"/>
    <s v="1bbfd09914ac6b9095224162470271211cf56343"/>
    <m/>
    <x v="0"/>
    <n v="25"/>
    <x v="1"/>
  </r>
  <r>
    <x v="22"/>
    <m/>
    <m/>
    <x v="0"/>
    <n v="25"/>
    <x v="1"/>
  </r>
  <r>
    <x v="22"/>
    <m/>
    <n v="1"/>
    <x v="31"/>
    <n v="25"/>
    <x v="132"/>
  </r>
  <r>
    <x v="22"/>
    <m/>
    <m/>
    <x v="0"/>
    <n v="25"/>
    <x v="1"/>
  </r>
  <r>
    <x v="22"/>
    <s v="379d94936e80ff006dd4d1e150b4524a5bf3a0a4"/>
    <m/>
    <x v="0"/>
    <n v="1"/>
    <x v="1"/>
  </r>
  <r>
    <x v="22"/>
    <m/>
    <m/>
    <x v="0"/>
    <n v="1"/>
    <x v="1"/>
  </r>
  <r>
    <x v="22"/>
    <m/>
    <n v="1"/>
    <x v="30"/>
    <n v="1"/>
    <x v="17"/>
  </r>
  <r>
    <x v="22"/>
    <m/>
    <m/>
    <x v="0"/>
    <n v="1"/>
    <x v="1"/>
  </r>
  <r>
    <x v="22"/>
    <s v="1a98399b8c518e2d2f346bfae58ceee5ff808579"/>
    <m/>
    <x v="0"/>
    <n v="5"/>
    <x v="1"/>
  </r>
  <r>
    <x v="22"/>
    <m/>
    <m/>
    <x v="0"/>
    <n v="5"/>
    <x v="1"/>
  </r>
  <r>
    <x v="22"/>
    <m/>
    <n v="1"/>
    <x v="38"/>
    <n v="5"/>
    <x v="35"/>
  </r>
  <r>
    <x v="22"/>
    <m/>
    <m/>
    <x v="0"/>
    <n v="5"/>
    <x v="1"/>
  </r>
  <r>
    <x v="22"/>
    <s v="cc00f648f2cc51994d91dc6c24df9d93a7c3c4ba"/>
    <m/>
    <x v="0"/>
    <n v="23"/>
    <x v="1"/>
  </r>
  <r>
    <x v="22"/>
    <m/>
    <m/>
    <x v="0"/>
    <n v="23"/>
    <x v="1"/>
  </r>
  <r>
    <x v="22"/>
    <m/>
    <n v="1"/>
    <x v="38"/>
    <n v="23"/>
    <x v="433"/>
  </r>
  <r>
    <x v="22"/>
    <m/>
    <m/>
    <x v="0"/>
    <n v="23"/>
    <x v="1"/>
  </r>
  <r>
    <x v="22"/>
    <s v="a07b925d350b125daf6bfc0e3c514c55a493a1fb"/>
    <m/>
    <x v="0"/>
    <n v="4"/>
    <x v="1"/>
  </r>
  <r>
    <x v="22"/>
    <m/>
    <m/>
    <x v="0"/>
    <n v="4"/>
    <x v="1"/>
  </r>
  <r>
    <x v="22"/>
    <m/>
    <n v="1"/>
    <x v="38"/>
    <n v="4"/>
    <x v="28"/>
  </r>
  <r>
    <x v="22"/>
    <m/>
    <m/>
    <x v="0"/>
    <n v="4"/>
    <x v="1"/>
  </r>
  <r>
    <x v="22"/>
    <s v="96352b10e79c6fee04cd666756889cffcda86113"/>
    <m/>
    <x v="0"/>
    <n v="4"/>
    <x v="1"/>
  </r>
  <r>
    <x v="22"/>
    <m/>
    <m/>
    <x v="0"/>
    <n v="4"/>
    <x v="1"/>
  </r>
  <r>
    <x v="22"/>
    <m/>
    <n v="1"/>
    <x v="45"/>
    <n v="4"/>
    <x v="28"/>
  </r>
  <r>
    <x v="22"/>
    <m/>
    <m/>
    <x v="0"/>
    <n v="4"/>
    <x v="1"/>
  </r>
  <r>
    <x v="22"/>
    <s v="ff61cb160b2be922f8e91675d1f8135b71233ad3"/>
    <m/>
    <x v="0"/>
    <n v="2"/>
    <x v="1"/>
  </r>
  <r>
    <x v="22"/>
    <m/>
    <m/>
    <x v="0"/>
    <n v="2"/>
    <x v="1"/>
  </r>
  <r>
    <x v="22"/>
    <m/>
    <n v="1"/>
    <x v="19"/>
    <n v="2"/>
    <x v="5"/>
  </r>
  <r>
    <x v="22"/>
    <m/>
    <m/>
    <x v="0"/>
    <n v="2"/>
    <x v="1"/>
  </r>
  <r>
    <x v="22"/>
    <s v="100be46dd67ca36e90c281952295ec044929ff18"/>
    <m/>
    <x v="0"/>
    <n v="1"/>
    <x v="1"/>
  </r>
  <r>
    <x v="22"/>
    <m/>
    <m/>
    <x v="0"/>
    <n v="1"/>
    <x v="1"/>
  </r>
  <r>
    <x v="22"/>
    <m/>
    <n v="1"/>
    <x v="41"/>
    <n v="1"/>
    <x v="17"/>
  </r>
  <r>
    <x v="22"/>
    <m/>
    <m/>
    <x v="0"/>
    <n v="1"/>
    <x v="1"/>
  </r>
  <r>
    <x v="22"/>
    <s v="39032e1e57c9426f057147ffb785ab8822ec5530"/>
    <m/>
    <x v="0"/>
    <n v="4"/>
    <x v="1"/>
  </r>
  <r>
    <x v="22"/>
    <m/>
    <m/>
    <x v="0"/>
    <n v="4"/>
    <x v="1"/>
  </r>
  <r>
    <x v="22"/>
    <m/>
    <n v="1"/>
    <x v="9"/>
    <n v="4"/>
    <x v="28"/>
  </r>
  <r>
    <x v="22"/>
    <m/>
    <m/>
    <x v="0"/>
    <n v="4"/>
    <x v="1"/>
  </r>
  <r>
    <x v="22"/>
    <s v="4731939510292ac460decd503e7b0e984c09a569"/>
    <m/>
    <x v="0"/>
    <n v="132"/>
    <x v="1"/>
  </r>
  <r>
    <x v="22"/>
    <m/>
    <m/>
    <x v="0"/>
    <n v="132"/>
    <x v="1"/>
  </r>
  <r>
    <x v="22"/>
    <m/>
    <n v="1"/>
    <x v="27"/>
    <n v="132"/>
    <x v="434"/>
  </r>
  <r>
    <x v="22"/>
    <m/>
    <m/>
    <x v="0"/>
    <n v="132"/>
    <x v="1"/>
  </r>
  <r>
    <x v="22"/>
    <s v="d5f6eb21a94a39bd39c3c7a7b0ac107aca33a7e4"/>
    <m/>
    <x v="0"/>
    <n v="289"/>
    <x v="1"/>
  </r>
  <r>
    <x v="22"/>
    <m/>
    <m/>
    <x v="0"/>
    <n v="289"/>
    <x v="1"/>
  </r>
  <r>
    <x v="22"/>
    <m/>
    <n v="0.26900000000000002"/>
    <x v="20"/>
    <n v="289"/>
    <x v="435"/>
  </r>
  <r>
    <x v="22"/>
    <m/>
    <n v="3.1E-2"/>
    <x v="117"/>
    <n v="289"/>
    <x v="436"/>
  </r>
  <r>
    <x v="22"/>
    <m/>
    <n v="2.1000000000000001E-2"/>
    <x v="5"/>
    <n v="289"/>
    <x v="437"/>
  </r>
  <r>
    <x v="22"/>
    <m/>
    <n v="0.27500000000000002"/>
    <x v="44"/>
    <n v="289"/>
    <x v="438"/>
  </r>
  <r>
    <x v="22"/>
    <m/>
    <n v="0.219"/>
    <x v="42"/>
    <n v="289"/>
    <x v="439"/>
  </r>
  <r>
    <x v="22"/>
    <m/>
    <n v="4.1000000000000002E-2"/>
    <x v="111"/>
    <n v="289"/>
    <x v="440"/>
  </r>
  <r>
    <x v="22"/>
    <m/>
    <n v="0.06"/>
    <x v="27"/>
    <n v="289"/>
    <x v="441"/>
  </r>
  <r>
    <x v="22"/>
    <m/>
    <n v="0.08"/>
    <x v="9"/>
    <n v="289"/>
    <x v="442"/>
  </r>
  <r>
    <x v="22"/>
    <m/>
    <m/>
    <x v="0"/>
    <n v="289"/>
    <x v="1"/>
  </r>
  <r>
    <x v="22"/>
    <s v="f0bafc7c171217b7541d337723c6390a793be359"/>
    <m/>
    <x v="0"/>
    <n v="5"/>
    <x v="1"/>
  </r>
  <r>
    <x v="22"/>
    <m/>
    <m/>
    <x v="0"/>
    <n v="5"/>
    <x v="1"/>
  </r>
  <r>
    <x v="22"/>
    <m/>
    <n v="1"/>
    <x v="3"/>
    <n v="5"/>
    <x v="35"/>
  </r>
  <r>
    <x v="23"/>
    <m/>
    <m/>
    <x v="0"/>
    <n v="5"/>
    <x v="1"/>
  </r>
  <r>
    <x v="23"/>
    <s v="d6d10d0c21ad2118dce9e3d6c5efcc6bef965d58"/>
    <m/>
    <x v="0"/>
    <n v="210"/>
    <x v="1"/>
  </r>
  <r>
    <x v="23"/>
    <m/>
    <m/>
    <x v="0"/>
    <n v="210"/>
    <x v="1"/>
  </r>
  <r>
    <x v="23"/>
    <m/>
    <n v="1"/>
    <x v="21"/>
    <n v="210"/>
    <x v="443"/>
  </r>
  <r>
    <x v="23"/>
    <m/>
    <m/>
    <x v="0"/>
    <n v="210"/>
    <x v="1"/>
  </r>
  <r>
    <x v="23"/>
    <s v="4a5d53cc94bc5ddb72ecfc5dd038b0ede12b27aa"/>
    <m/>
    <x v="0"/>
    <n v="53"/>
    <x v="1"/>
  </r>
  <r>
    <x v="23"/>
    <m/>
    <m/>
    <x v="0"/>
    <n v="53"/>
    <x v="1"/>
  </r>
  <r>
    <x v="23"/>
    <m/>
    <n v="1"/>
    <x v="21"/>
    <n v="53"/>
    <x v="350"/>
  </r>
  <r>
    <x v="23"/>
    <m/>
    <m/>
    <x v="0"/>
    <n v="53"/>
    <x v="1"/>
  </r>
  <r>
    <x v="23"/>
    <s v="e8c4f9b33b1b1b8b500e94da331a8eb9e0b9ad05"/>
    <m/>
    <x v="0"/>
    <n v="82"/>
    <x v="1"/>
  </r>
  <r>
    <x v="23"/>
    <m/>
    <m/>
    <x v="0"/>
    <n v="82"/>
    <x v="1"/>
  </r>
  <r>
    <x v="23"/>
    <m/>
    <n v="1"/>
    <x v="3"/>
    <n v="82"/>
    <x v="444"/>
  </r>
  <r>
    <x v="23"/>
    <m/>
    <m/>
    <x v="0"/>
    <n v="82"/>
    <x v="1"/>
  </r>
  <r>
    <x v="23"/>
    <s v="9ae1dd37b3fa0a0325d65dc1b6c8101902c1c2a3"/>
    <m/>
    <x v="0"/>
    <n v="52"/>
    <x v="1"/>
  </r>
  <r>
    <x v="23"/>
    <m/>
    <m/>
    <x v="0"/>
    <n v="52"/>
    <x v="1"/>
  </r>
  <r>
    <x v="23"/>
    <m/>
    <n v="1"/>
    <x v="21"/>
    <n v="52"/>
    <x v="34"/>
  </r>
  <r>
    <x v="23"/>
    <m/>
    <m/>
    <x v="0"/>
    <n v="52"/>
    <x v="1"/>
  </r>
  <r>
    <x v="23"/>
    <s v="74cd9523a6b9d81dc60bdf6af05f6fa2e8739159"/>
    <m/>
    <x v="0"/>
    <n v="45"/>
    <x v="1"/>
  </r>
  <r>
    <x v="23"/>
    <m/>
    <m/>
    <x v="0"/>
    <n v="45"/>
    <x v="1"/>
  </r>
  <r>
    <x v="23"/>
    <m/>
    <n v="1"/>
    <x v="21"/>
    <n v="45"/>
    <x v="211"/>
  </r>
  <r>
    <x v="23"/>
    <m/>
    <m/>
    <x v="0"/>
    <n v="45"/>
    <x v="1"/>
  </r>
  <r>
    <x v="23"/>
    <s v="d0cd11123e114ea8cea33e37d06d1cf43c41727b"/>
    <m/>
    <x v="0"/>
    <n v="30"/>
    <x v="1"/>
  </r>
  <r>
    <x v="23"/>
    <m/>
    <m/>
    <x v="0"/>
    <n v="30"/>
    <x v="1"/>
  </r>
  <r>
    <x v="23"/>
    <m/>
    <n v="0.438"/>
    <x v="4"/>
    <n v="30"/>
    <x v="445"/>
  </r>
  <r>
    <x v="23"/>
    <m/>
    <n v="0.16800000000000001"/>
    <x v="5"/>
    <n v="30"/>
    <x v="446"/>
  </r>
  <r>
    <x v="23"/>
    <m/>
    <n v="0.23599999999999999"/>
    <x v="21"/>
    <n v="30"/>
    <x v="311"/>
  </r>
  <r>
    <x v="23"/>
    <m/>
    <n v="0.156"/>
    <x v="7"/>
    <n v="30"/>
    <x v="447"/>
  </r>
  <r>
    <x v="23"/>
    <m/>
    <m/>
    <x v="0"/>
    <n v="30"/>
    <x v="1"/>
  </r>
  <r>
    <x v="23"/>
    <s v="b73c76f266a5427bfbab913e437ecda9aba34fda"/>
    <m/>
    <x v="0"/>
    <n v="59"/>
    <x v="1"/>
  </r>
  <r>
    <x v="23"/>
    <m/>
    <m/>
    <x v="0"/>
    <n v="59"/>
    <x v="1"/>
  </r>
  <r>
    <x v="23"/>
    <m/>
    <n v="3.1E-2"/>
    <x v="14"/>
    <n v="59"/>
    <x v="448"/>
  </r>
  <r>
    <x v="23"/>
    <m/>
    <n v="0.96799999999999997"/>
    <x v="21"/>
    <n v="59"/>
    <x v="449"/>
  </r>
  <r>
    <x v="23"/>
    <m/>
    <m/>
    <x v="0"/>
    <n v="59"/>
    <x v="1"/>
  </r>
  <r>
    <x v="23"/>
    <s v="d56a2b6bc566489899033275fd9dbb3ab5d4eb02"/>
    <m/>
    <x v="0"/>
    <n v="6"/>
    <x v="1"/>
  </r>
  <r>
    <x v="23"/>
    <m/>
    <m/>
    <x v="0"/>
    <n v="6"/>
    <x v="1"/>
  </r>
  <r>
    <x v="23"/>
    <m/>
    <n v="0.90500000000000003"/>
    <x v="21"/>
    <n v="6"/>
    <x v="450"/>
  </r>
  <r>
    <x v="23"/>
    <m/>
    <n v="9.4E-2"/>
    <x v="9"/>
    <n v="6"/>
    <x v="451"/>
  </r>
  <r>
    <x v="23"/>
    <m/>
    <m/>
    <x v="0"/>
    <n v="6"/>
    <x v="1"/>
  </r>
  <r>
    <x v="23"/>
    <s v="7ad98f86d290ffc00849f701b93e7a0aaa0c5be9"/>
    <m/>
    <x v="0"/>
    <n v="70"/>
    <x v="1"/>
  </r>
  <r>
    <x v="23"/>
    <m/>
    <m/>
    <x v="0"/>
    <n v="70"/>
    <x v="1"/>
  </r>
  <r>
    <x v="23"/>
    <m/>
    <n v="1"/>
    <x v="3"/>
    <n v="70"/>
    <x v="452"/>
  </r>
  <r>
    <x v="23"/>
    <m/>
    <m/>
    <x v="0"/>
    <n v="70"/>
    <x v="1"/>
  </r>
  <r>
    <x v="23"/>
    <s v="f10ba2d36f36c01a8cc463d84b7c2f3a5d8af879"/>
    <m/>
    <x v="0"/>
    <n v="163"/>
    <x v="1"/>
  </r>
  <r>
    <x v="23"/>
    <m/>
    <m/>
    <x v="0"/>
    <n v="163"/>
    <x v="1"/>
  </r>
  <r>
    <x v="23"/>
    <m/>
    <n v="1"/>
    <x v="21"/>
    <n v="163"/>
    <x v="453"/>
  </r>
  <r>
    <x v="23"/>
    <m/>
    <m/>
    <x v="0"/>
    <n v="163"/>
    <x v="1"/>
  </r>
  <r>
    <x v="23"/>
    <s v="be6b276f8367b2165133599d631cec0c9813afab"/>
    <m/>
    <x v="0"/>
    <n v="62"/>
    <x v="1"/>
  </r>
  <r>
    <x v="23"/>
    <m/>
    <m/>
    <x v="0"/>
    <n v="62"/>
    <x v="1"/>
  </r>
  <r>
    <x v="23"/>
    <m/>
    <n v="1"/>
    <x v="21"/>
    <n v="62"/>
    <x v="454"/>
  </r>
  <r>
    <x v="23"/>
    <m/>
    <m/>
    <x v="0"/>
    <n v="62"/>
    <x v="1"/>
  </r>
  <r>
    <x v="23"/>
    <s v="9a9b844828cdba0689484a6c18d9f04e8b5f950c"/>
    <m/>
    <x v="0"/>
    <n v="5"/>
    <x v="1"/>
  </r>
  <r>
    <x v="23"/>
    <m/>
    <m/>
    <x v="0"/>
    <n v="5"/>
    <x v="1"/>
  </r>
  <r>
    <x v="23"/>
    <m/>
    <n v="1"/>
    <x v="21"/>
    <n v="5"/>
    <x v="35"/>
  </r>
  <r>
    <x v="23"/>
    <m/>
    <m/>
    <x v="0"/>
    <n v="5"/>
    <x v="1"/>
  </r>
  <r>
    <x v="23"/>
    <s v="a38dbb08df9b4bafc94a54da07746950048a4e41"/>
    <m/>
    <x v="0"/>
    <n v="26"/>
    <x v="1"/>
  </r>
  <r>
    <x v="23"/>
    <m/>
    <m/>
    <x v="0"/>
    <n v="26"/>
    <x v="1"/>
  </r>
  <r>
    <x v="23"/>
    <m/>
    <n v="1"/>
    <x v="3"/>
    <n v="26"/>
    <x v="455"/>
  </r>
  <r>
    <x v="23"/>
    <m/>
    <m/>
    <x v="0"/>
    <n v="26"/>
    <x v="1"/>
  </r>
  <r>
    <x v="23"/>
    <s v="188694e853873f0ab564e5b49f53e7b7e7bbcd42"/>
    <m/>
    <x v="0"/>
    <n v="55"/>
    <x v="1"/>
  </r>
  <r>
    <x v="23"/>
    <m/>
    <m/>
    <x v="0"/>
    <n v="55"/>
    <x v="1"/>
  </r>
  <r>
    <x v="23"/>
    <m/>
    <n v="1"/>
    <x v="3"/>
    <n v="55"/>
    <x v="14"/>
  </r>
  <r>
    <x v="23"/>
    <m/>
    <m/>
    <x v="0"/>
    <n v="55"/>
    <x v="1"/>
  </r>
  <r>
    <x v="23"/>
    <s v="6c0c1df12e3c6366f410f4b3137de7b16854bda1"/>
    <m/>
    <x v="0"/>
    <n v="37"/>
    <x v="1"/>
  </r>
  <r>
    <x v="23"/>
    <m/>
    <m/>
    <x v="0"/>
    <n v="37"/>
    <x v="1"/>
  </r>
  <r>
    <x v="23"/>
    <m/>
    <n v="1"/>
    <x v="3"/>
    <n v="37"/>
    <x v="65"/>
  </r>
  <r>
    <x v="23"/>
    <m/>
    <m/>
    <x v="0"/>
    <n v="37"/>
    <x v="1"/>
  </r>
  <r>
    <x v="23"/>
    <s v="2b320ff2801f6a124b157e7e9edf46df2d18992c"/>
    <m/>
    <x v="0"/>
    <n v="2"/>
    <x v="1"/>
  </r>
  <r>
    <x v="23"/>
    <m/>
    <m/>
    <x v="0"/>
    <n v="2"/>
    <x v="1"/>
  </r>
  <r>
    <x v="23"/>
    <m/>
    <n v="1"/>
    <x v="3"/>
    <n v="2"/>
    <x v="5"/>
  </r>
  <r>
    <x v="23"/>
    <m/>
    <m/>
    <x v="0"/>
    <n v="2"/>
    <x v="1"/>
  </r>
  <r>
    <x v="23"/>
    <s v="869bb778dd79d3cc199523bda40671be7cb92aae"/>
    <m/>
    <x v="0"/>
    <n v="2"/>
    <x v="1"/>
  </r>
  <r>
    <x v="23"/>
    <m/>
    <m/>
    <x v="0"/>
    <n v="2"/>
    <x v="1"/>
  </r>
  <r>
    <x v="23"/>
    <m/>
    <n v="1"/>
    <x v="21"/>
    <n v="2"/>
    <x v="5"/>
  </r>
  <r>
    <x v="23"/>
    <m/>
    <m/>
    <x v="0"/>
    <n v="2"/>
    <x v="1"/>
  </r>
  <r>
    <x v="23"/>
    <s v="017704acdfc7517efadb3fab167bba06c025c01a"/>
    <m/>
    <x v="0"/>
    <n v="129"/>
    <x v="1"/>
  </r>
  <r>
    <x v="23"/>
    <m/>
    <m/>
    <x v="0"/>
    <n v="129"/>
    <x v="1"/>
  </r>
  <r>
    <x v="23"/>
    <m/>
    <n v="0.94599999999999995"/>
    <x v="3"/>
    <n v="129"/>
    <x v="456"/>
  </r>
  <r>
    <x v="23"/>
    <m/>
    <n v="5.2999999999999999E-2"/>
    <x v="21"/>
    <n v="129"/>
    <x v="457"/>
  </r>
  <r>
    <x v="23"/>
    <m/>
    <m/>
    <x v="0"/>
    <n v="129"/>
    <x v="1"/>
  </r>
  <r>
    <x v="23"/>
    <s v="d01714904e04ef12cfb7d98caefc6f487e37efad"/>
    <m/>
    <x v="0"/>
    <n v="59"/>
    <x v="1"/>
  </r>
  <r>
    <x v="23"/>
    <m/>
    <m/>
    <x v="0"/>
    <n v="59"/>
    <x v="1"/>
  </r>
  <r>
    <x v="23"/>
    <m/>
    <n v="1"/>
    <x v="3"/>
    <n v="59"/>
    <x v="458"/>
  </r>
  <r>
    <x v="23"/>
    <m/>
    <m/>
    <x v="0"/>
    <n v="59"/>
    <x v="1"/>
  </r>
  <r>
    <x v="23"/>
    <s v="8de98e198650d1e3eb261c3526b5e5df93527c97"/>
    <m/>
    <x v="0"/>
    <n v="310"/>
    <x v="1"/>
  </r>
  <r>
    <x v="23"/>
    <m/>
    <m/>
    <x v="0"/>
    <n v="310"/>
    <x v="1"/>
  </r>
  <r>
    <x v="23"/>
    <m/>
    <n v="9.0999999999999998E-2"/>
    <x v="118"/>
    <n v="310"/>
    <x v="459"/>
  </r>
  <r>
    <x v="23"/>
    <m/>
    <n v="2.1999999999999999E-2"/>
    <x v="3"/>
    <n v="310"/>
    <x v="460"/>
  </r>
  <r>
    <x v="23"/>
    <m/>
    <n v="0.88500000000000001"/>
    <x v="21"/>
    <n v="310"/>
    <x v="461"/>
  </r>
  <r>
    <x v="24"/>
    <m/>
    <m/>
    <x v="0"/>
    <n v="310"/>
    <x v="1"/>
  </r>
  <r>
    <x v="24"/>
    <s v="9abf77b84056003cf64ea9c69ae5e85bbd135ce0"/>
    <m/>
    <x v="0"/>
    <n v="1"/>
    <x v="1"/>
  </r>
  <r>
    <x v="24"/>
    <m/>
    <m/>
    <x v="0"/>
    <n v="1"/>
    <x v="1"/>
  </r>
  <r>
    <x v="24"/>
    <m/>
    <n v="1"/>
    <x v="30"/>
    <n v="1"/>
    <x v="17"/>
  </r>
  <r>
    <x v="24"/>
    <m/>
    <m/>
    <x v="0"/>
    <n v="1"/>
    <x v="1"/>
  </r>
  <r>
    <x v="24"/>
    <s v="1ca93ea38fe42f885c5c198d9f46335ff1294136"/>
    <m/>
    <x v="0"/>
    <n v="124"/>
    <x v="1"/>
  </r>
  <r>
    <x v="24"/>
    <m/>
    <m/>
    <x v="0"/>
    <n v="124"/>
    <x v="1"/>
  </r>
  <r>
    <x v="24"/>
    <m/>
    <n v="0.5"/>
    <x v="33"/>
    <n v="124"/>
    <x v="454"/>
  </r>
  <r>
    <x v="24"/>
    <m/>
    <n v="0.5"/>
    <x v="28"/>
    <n v="124"/>
    <x v="454"/>
  </r>
  <r>
    <x v="24"/>
    <m/>
    <m/>
    <x v="0"/>
    <n v="124"/>
    <x v="1"/>
  </r>
  <r>
    <x v="24"/>
    <s v="36435059ccc4b9c49316cd93510d1cdb6f0ab7f1"/>
    <m/>
    <x v="0"/>
    <n v="6"/>
    <x v="1"/>
  </r>
  <r>
    <x v="24"/>
    <m/>
    <m/>
    <x v="0"/>
    <n v="6"/>
    <x v="1"/>
  </r>
  <r>
    <x v="24"/>
    <m/>
    <n v="1"/>
    <x v="28"/>
    <n v="6"/>
    <x v="18"/>
  </r>
  <r>
    <x v="24"/>
    <m/>
    <m/>
    <x v="0"/>
    <n v="6"/>
    <x v="1"/>
  </r>
  <r>
    <x v="24"/>
    <s v="601e10a7a3a7c86a9b44455f0358f199176db2a4"/>
    <m/>
    <x v="0"/>
    <n v="2"/>
    <x v="1"/>
  </r>
  <r>
    <x v="24"/>
    <m/>
    <m/>
    <x v="0"/>
    <n v="2"/>
    <x v="1"/>
  </r>
  <r>
    <x v="24"/>
    <m/>
    <m/>
    <x v="0"/>
    <n v="2"/>
    <x v="1"/>
  </r>
  <r>
    <x v="24"/>
    <s v="35079a95ebc591dee47ecca5e0f22eb7a7381fd0"/>
    <m/>
    <x v="0"/>
    <n v="20"/>
    <x v="1"/>
  </r>
  <r>
    <x v="24"/>
    <m/>
    <m/>
    <x v="0"/>
    <n v="20"/>
    <x v="1"/>
  </r>
  <r>
    <x v="24"/>
    <m/>
    <n v="1"/>
    <x v="119"/>
    <n v="20"/>
    <x v="9"/>
  </r>
  <r>
    <x v="24"/>
    <m/>
    <m/>
    <x v="0"/>
    <n v="20"/>
    <x v="1"/>
  </r>
  <r>
    <x v="24"/>
    <s v="792f66beb03f0c0293b56e9aad16f94ad718357a"/>
    <m/>
    <x v="0"/>
    <n v="448"/>
    <x v="1"/>
  </r>
  <r>
    <x v="24"/>
    <m/>
    <m/>
    <x v="0"/>
    <n v="448"/>
    <x v="1"/>
  </r>
  <r>
    <x v="24"/>
    <m/>
    <n v="0.25700000000000001"/>
    <x v="90"/>
    <n v="448"/>
    <x v="462"/>
  </r>
  <r>
    <x v="24"/>
    <m/>
    <n v="0.214"/>
    <x v="92"/>
    <n v="448"/>
    <x v="463"/>
  </r>
  <r>
    <x v="24"/>
    <m/>
    <n v="7.3999999999999996E-2"/>
    <x v="93"/>
    <n v="448"/>
    <x v="464"/>
  </r>
  <r>
    <x v="24"/>
    <m/>
    <n v="3.9E-2"/>
    <x v="94"/>
    <n v="448"/>
    <x v="465"/>
  </r>
  <r>
    <x v="24"/>
    <m/>
    <n v="0.22600000000000001"/>
    <x v="96"/>
    <n v="448"/>
    <x v="466"/>
  </r>
  <r>
    <x v="24"/>
    <m/>
    <n v="0.06"/>
    <x v="97"/>
    <n v="448"/>
    <x v="467"/>
  </r>
  <r>
    <x v="24"/>
    <m/>
    <n v="0.107"/>
    <x v="102"/>
    <n v="448"/>
    <x v="468"/>
  </r>
  <r>
    <x v="24"/>
    <m/>
    <n v="1.7999999999999999E-2"/>
    <x v="104"/>
    <n v="448"/>
    <x v="469"/>
  </r>
  <r>
    <x v="24"/>
    <m/>
    <m/>
    <x v="0"/>
    <n v="448"/>
    <x v="1"/>
  </r>
  <r>
    <x v="24"/>
    <s v="def8f54bf6162317cc8b345e81c6e698d618ad96"/>
    <m/>
    <x v="0"/>
    <n v="544"/>
    <x v="1"/>
  </r>
  <r>
    <x v="24"/>
    <m/>
    <m/>
    <x v="0"/>
    <n v="544"/>
    <x v="1"/>
  </r>
  <r>
    <x v="24"/>
    <m/>
    <n v="0.01"/>
    <x v="72"/>
    <n v="544"/>
    <x v="470"/>
  </r>
  <r>
    <x v="24"/>
    <m/>
    <n v="0.158"/>
    <x v="90"/>
    <n v="544"/>
    <x v="471"/>
  </r>
  <r>
    <x v="24"/>
    <m/>
    <n v="7.0000000000000001E-3"/>
    <x v="92"/>
    <n v="544"/>
    <x v="472"/>
  </r>
  <r>
    <x v="24"/>
    <m/>
    <n v="0.17499999999999999"/>
    <x v="93"/>
    <n v="544"/>
    <x v="473"/>
  </r>
  <r>
    <x v="24"/>
    <m/>
    <n v="0.36499999999999999"/>
    <x v="94"/>
    <n v="544"/>
    <x v="474"/>
  </r>
  <r>
    <x v="24"/>
    <m/>
    <n v="0.253"/>
    <x v="96"/>
    <n v="544"/>
    <x v="475"/>
  </r>
  <r>
    <x v="24"/>
    <m/>
    <n v="2.9000000000000001E-2"/>
    <x v="102"/>
    <n v="544"/>
    <x v="476"/>
  </r>
  <r>
    <x v="24"/>
    <m/>
    <m/>
    <x v="0"/>
    <n v="544"/>
    <x v="1"/>
  </r>
  <r>
    <x v="24"/>
    <s v="b1be46d80c999a4a583dd55dff5da42b28480f15"/>
    <m/>
    <x v="0"/>
    <n v="1584"/>
    <x v="1"/>
  </r>
  <r>
    <x v="24"/>
    <m/>
    <m/>
    <x v="0"/>
    <n v="1584"/>
    <x v="1"/>
  </r>
  <r>
    <x v="24"/>
    <m/>
    <n v="6.0000000000000001E-3"/>
    <x v="72"/>
    <n v="1584"/>
    <x v="477"/>
  </r>
  <r>
    <x v="24"/>
    <m/>
    <n v="1E-3"/>
    <x v="88"/>
    <n v="1584"/>
    <x v="478"/>
  </r>
  <r>
    <x v="24"/>
    <m/>
    <n v="3.0000000000000001E-3"/>
    <x v="89"/>
    <n v="1584"/>
    <x v="479"/>
  </r>
  <r>
    <x v="24"/>
    <m/>
    <n v="1.0999999999999999E-2"/>
    <x v="90"/>
    <n v="1584"/>
    <x v="480"/>
  </r>
  <r>
    <x v="24"/>
    <m/>
    <n v="8.0000000000000002E-3"/>
    <x v="91"/>
    <n v="1584"/>
    <x v="481"/>
  </r>
  <r>
    <x v="24"/>
    <m/>
    <n v="0.23599999999999999"/>
    <x v="92"/>
    <n v="1584"/>
    <x v="482"/>
  </r>
  <r>
    <x v="24"/>
    <m/>
    <n v="0.11"/>
    <x v="93"/>
    <n v="1584"/>
    <x v="483"/>
  </r>
  <r>
    <x v="24"/>
    <m/>
    <n v="0.13400000000000001"/>
    <x v="94"/>
    <n v="1584"/>
    <x v="484"/>
  </r>
  <r>
    <x v="24"/>
    <m/>
    <n v="1.2E-2"/>
    <x v="95"/>
    <n v="1584"/>
    <x v="485"/>
  </r>
  <r>
    <x v="24"/>
    <m/>
    <n v="0.08"/>
    <x v="96"/>
    <n v="1584"/>
    <x v="486"/>
  </r>
  <r>
    <x v="24"/>
    <m/>
    <n v="3.3000000000000002E-2"/>
    <x v="97"/>
    <n v="1584"/>
    <x v="487"/>
  </r>
  <r>
    <x v="24"/>
    <m/>
    <n v="0.14000000000000001"/>
    <x v="98"/>
    <n v="1584"/>
    <x v="488"/>
  </r>
  <r>
    <x v="24"/>
    <m/>
    <n v="1E-3"/>
    <x v="99"/>
    <n v="1584"/>
    <x v="478"/>
  </r>
  <r>
    <x v="24"/>
    <m/>
    <n v="5.3999999999999999E-2"/>
    <x v="101"/>
    <n v="1584"/>
    <x v="489"/>
  </r>
  <r>
    <x v="24"/>
    <m/>
    <n v="7.9000000000000001E-2"/>
    <x v="102"/>
    <n v="1584"/>
    <x v="490"/>
  </r>
  <r>
    <x v="24"/>
    <m/>
    <n v="6.0000000000000001E-3"/>
    <x v="103"/>
    <n v="1584"/>
    <x v="477"/>
  </r>
  <r>
    <x v="24"/>
    <m/>
    <n v="7.3999999999999996E-2"/>
    <x v="104"/>
    <n v="1584"/>
    <x v="491"/>
  </r>
  <r>
    <x v="24"/>
    <m/>
    <n v="2E-3"/>
    <x v="105"/>
    <n v="1584"/>
    <x v="492"/>
  </r>
  <r>
    <x v="24"/>
    <m/>
    <m/>
    <x v="0"/>
    <n v="1584"/>
    <x v="1"/>
  </r>
  <r>
    <x v="24"/>
    <s v="42d25fc0fd25d59fb2b2f29f79f09cb4f7f623c6"/>
    <m/>
    <x v="0"/>
    <n v="2"/>
    <x v="1"/>
  </r>
  <r>
    <x v="24"/>
    <m/>
    <m/>
    <x v="0"/>
    <n v="2"/>
    <x v="1"/>
  </r>
  <r>
    <x v="24"/>
    <m/>
    <n v="1"/>
    <x v="24"/>
    <n v="2"/>
    <x v="5"/>
  </r>
  <r>
    <x v="24"/>
    <m/>
    <m/>
    <x v="0"/>
    <n v="2"/>
    <x v="1"/>
  </r>
  <r>
    <x v="24"/>
    <s v="c0a623cf2bba01c4fbb78bda4a7b2e67c1c8d2d8"/>
    <m/>
    <x v="0"/>
    <n v="32"/>
    <x v="1"/>
  </r>
  <r>
    <x v="24"/>
    <m/>
    <m/>
    <x v="0"/>
    <n v="32"/>
    <x v="1"/>
  </r>
  <r>
    <x v="24"/>
    <m/>
    <n v="0.59099999999999997"/>
    <x v="20"/>
    <n v="32"/>
    <x v="493"/>
  </r>
  <r>
    <x v="24"/>
    <m/>
    <n v="4.2000000000000003E-2"/>
    <x v="35"/>
    <n v="32"/>
    <x v="494"/>
  </r>
  <r>
    <x v="24"/>
    <m/>
    <n v="4.8000000000000001E-2"/>
    <x v="33"/>
    <n v="32"/>
    <x v="495"/>
  </r>
  <r>
    <x v="24"/>
    <m/>
    <n v="0.317"/>
    <x v="28"/>
    <n v="32"/>
    <x v="496"/>
  </r>
  <r>
    <x v="24"/>
    <m/>
    <m/>
    <x v="0"/>
    <n v="32"/>
    <x v="1"/>
  </r>
  <r>
    <x v="24"/>
    <s v="8987c8005e54430c0934c02b2cb62d8545028e89"/>
    <m/>
    <x v="0"/>
    <n v="8"/>
    <x v="1"/>
  </r>
  <r>
    <x v="24"/>
    <m/>
    <m/>
    <x v="0"/>
    <n v="8"/>
    <x v="1"/>
  </r>
  <r>
    <x v="24"/>
    <m/>
    <n v="1"/>
    <x v="120"/>
    <n v="8"/>
    <x v="56"/>
  </r>
  <r>
    <x v="24"/>
    <m/>
    <m/>
    <x v="0"/>
    <n v="8"/>
    <x v="1"/>
  </r>
  <r>
    <x v="24"/>
    <s v="107a8a87e50f4e625c6a4f0c533db0f75f037093"/>
    <m/>
    <x v="0"/>
    <n v="26"/>
    <x v="1"/>
  </r>
  <r>
    <x v="24"/>
    <m/>
    <m/>
    <x v="0"/>
    <n v="26"/>
    <x v="1"/>
  </r>
  <r>
    <x v="24"/>
    <m/>
    <n v="2.8000000000000001E-2"/>
    <x v="18"/>
    <n v="26"/>
    <x v="497"/>
  </r>
  <r>
    <x v="24"/>
    <m/>
    <n v="2.8000000000000001E-2"/>
    <x v="47"/>
    <n v="26"/>
    <x v="497"/>
  </r>
  <r>
    <x v="24"/>
    <m/>
    <n v="5.7000000000000002E-2"/>
    <x v="46"/>
    <n v="26"/>
    <x v="498"/>
  </r>
  <r>
    <x v="24"/>
    <m/>
    <n v="0.114"/>
    <x v="16"/>
    <n v="26"/>
    <x v="499"/>
  </r>
  <r>
    <x v="24"/>
    <m/>
    <n v="0.38700000000000001"/>
    <x v="9"/>
    <n v="26"/>
    <x v="500"/>
  </r>
  <r>
    <x v="24"/>
    <m/>
    <n v="0.38200000000000001"/>
    <x v="120"/>
    <n v="26"/>
    <x v="501"/>
  </r>
  <r>
    <x v="24"/>
    <m/>
    <m/>
    <x v="0"/>
    <n v="26"/>
    <x v="1"/>
  </r>
  <r>
    <x v="24"/>
    <s v="9efe8f1e1d37239cf77e8b5de57bce42dc43e8e1"/>
    <m/>
    <x v="0"/>
    <n v="24"/>
    <x v="1"/>
  </r>
  <r>
    <x v="24"/>
    <m/>
    <m/>
    <x v="0"/>
    <n v="24"/>
    <x v="1"/>
  </r>
  <r>
    <x v="24"/>
    <m/>
    <n v="0.153"/>
    <x v="38"/>
    <n v="24"/>
    <x v="502"/>
  </r>
  <r>
    <x v="24"/>
    <m/>
    <n v="3.4000000000000002E-2"/>
    <x v="9"/>
    <n v="24"/>
    <x v="503"/>
  </r>
  <r>
    <x v="24"/>
    <m/>
    <n v="0.81200000000000006"/>
    <x v="120"/>
    <n v="24"/>
    <x v="504"/>
  </r>
  <r>
    <x v="24"/>
    <m/>
    <m/>
    <x v="0"/>
    <n v="24"/>
    <x v="1"/>
  </r>
  <r>
    <x v="24"/>
    <s v="af8fdf9102f60fc731ef64c8ad5cb2b19745dc4e"/>
    <m/>
    <x v="0"/>
    <n v="46"/>
    <x v="1"/>
  </r>
  <r>
    <x v="24"/>
    <m/>
    <m/>
    <x v="0"/>
    <n v="46"/>
    <x v="1"/>
  </r>
  <r>
    <x v="24"/>
    <m/>
    <n v="0.154"/>
    <x v="4"/>
    <n v="46"/>
    <x v="505"/>
  </r>
  <r>
    <x v="24"/>
    <m/>
    <n v="1.9E-2"/>
    <x v="21"/>
    <n v="46"/>
    <x v="506"/>
  </r>
  <r>
    <x v="24"/>
    <m/>
    <n v="0.40899999999999997"/>
    <x v="9"/>
    <n v="46"/>
    <x v="507"/>
  </r>
  <r>
    <x v="24"/>
    <m/>
    <n v="0.3"/>
    <x v="120"/>
    <n v="46"/>
    <x v="508"/>
  </r>
  <r>
    <x v="24"/>
    <m/>
    <n v="0.11600000000000001"/>
    <x v="121"/>
    <n v="46"/>
    <x v="509"/>
  </r>
  <r>
    <x v="24"/>
    <m/>
    <m/>
    <x v="0"/>
    <n v="46"/>
    <x v="1"/>
  </r>
  <r>
    <x v="24"/>
    <s v="6704a4548ae6b5c310991e4d5d82509999cef306"/>
    <m/>
    <x v="0"/>
    <n v="36"/>
    <x v="1"/>
  </r>
  <r>
    <x v="24"/>
    <m/>
    <m/>
    <x v="0"/>
    <n v="36"/>
    <x v="1"/>
  </r>
  <r>
    <x v="24"/>
    <m/>
    <n v="0.35199999999999998"/>
    <x v="31"/>
    <n v="36"/>
    <x v="510"/>
  </r>
  <r>
    <x v="24"/>
    <m/>
    <n v="0.13800000000000001"/>
    <x v="110"/>
    <n v="36"/>
    <x v="511"/>
  </r>
  <r>
    <x v="24"/>
    <m/>
    <n v="2.7E-2"/>
    <x v="111"/>
    <n v="36"/>
    <x v="512"/>
  </r>
  <r>
    <x v="24"/>
    <m/>
    <n v="5.5E-2"/>
    <x v="37"/>
    <n v="36"/>
    <x v="513"/>
  </r>
  <r>
    <x v="24"/>
    <m/>
    <n v="8.3000000000000004E-2"/>
    <x v="9"/>
    <n v="36"/>
    <x v="514"/>
  </r>
  <r>
    <x v="24"/>
    <m/>
    <n v="0.34200000000000003"/>
    <x v="120"/>
    <n v="36"/>
    <x v="515"/>
  </r>
  <r>
    <x v="24"/>
    <m/>
    <m/>
    <x v="0"/>
    <n v="36"/>
    <x v="1"/>
  </r>
  <r>
    <x v="24"/>
    <s v="f88237b9afdf56989adb5113890646d931d520cc"/>
    <m/>
    <x v="0"/>
    <n v="68"/>
    <x v="1"/>
  </r>
  <r>
    <x v="24"/>
    <m/>
    <m/>
    <x v="0"/>
    <n v="68"/>
    <x v="1"/>
  </r>
  <r>
    <x v="24"/>
    <m/>
    <n v="0.29699999999999999"/>
    <x v="5"/>
    <n v="68"/>
    <x v="516"/>
  </r>
  <r>
    <x v="24"/>
    <m/>
    <n v="3.9E-2"/>
    <x v="122"/>
    <n v="68"/>
    <x v="517"/>
  </r>
  <r>
    <x v="24"/>
    <m/>
    <n v="1.9E-2"/>
    <x v="21"/>
    <n v="68"/>
    <x v="518"/>
  </r>
  <r>
    <x v="24"/>
    <m/>
    <n v="0.11899999999999999"/>
    <x v="9"/>
    <n v="68"/>
    <x v="519"/>
  </r>
  <r>
    <x v="24"/>
    <m/>
    <n v="1.9E-2"/>
    <x v="23"/>
    <n v="68"/>
    <x v="518"/>
  </r>
  <r>
    <x v="24"/>
    <m/>
    <n v="0.42399999999999999"/>
    <x v="120"/>
    <n v="68"/>
    <x v="520"/>
  </r>
  <r>
    <x v="24"/>
    <m/>
    <n v="1.9E-2"/>
    <x v="43"/>
    <n v="68"/>
    <x v="518"/>
  </r>
  <r>
    <x v="24"/>
    <m/>
    <n v="3.9E-2"/>
    <x v="45"/>
    <n v="68"/>
    <x v="517"/>
  </r>
  <r>
    <x v="24"/>
    <m/>
    <n v="1.9E-2"/>
    <x v="19"/>
    <n v="68"/>
    <x v="518"/>
  </r>
  <r>
    <x v="24"/>
    <m/>
    <m/>
    <x v="0"/>
    <n v="68"/>
    <x v="1"/>
  </r>
  <r>
    <x v="24"/>
    <s v="27e1526d49b169f5086ad88c15903143cb1906b7"/>
    <m/>
    <x v="0"/>
    <n v="18"/>
    <x v="1"/>
  </r>
  <r>
    <x v="24"/>
    <m/>
    <m/>
    <x v="0"/>
    <n v="18"/>
    <x v="1"/>
  </r>
  <r>
    <x v="24"/>
    <m/>
    <n v="1"/>
    <x v="120"/>
    <n v="18"/>
    <x v="521"/>
  </r>
  <r>
    <x v="24"/>
    <m/>
    <m/>
    <x v="0"/>
    <n v="18"/>
    <x v="1"/>
  </r>
  <r>
    <x v="24"/>
    <s v="d41f98bd0fdc3d392fc19aadfdc62a020d17fede"/>
    <m/>
    <x v="0"/>
    <n v="69"/>
    <x v="1"/>
  </r>
  <r>
    <x v="24"/>
    <m/>
    <m/>
    <x v="0"/>
    <n v="69"/>
    <x v="1"/>
  </r>
  <r>
    <x v="24"/>
    <m/>
    <n v="0.59299999999999997"/>
    <x v="5"/>
    <n v="69"/>
    <x v="522"/>
  </r>
  <r>
    <x v="24"/>
    <m/>
    <n v="0.11"/>
    <x v="123"/>
    <n v="69"/>
    <x v="523"/>
  </r>
  <r>
    <x v="24"/>
    <m/>
    <n v="0.29499999999999998"/>
    <x v="9"/>
    <n v="69"/>
    <x v="524"/>
  </r>
  <r>
    <x v="24"/>
    <m/>
    <m/>
    <x v="0"/>
    <n v="69"/>
    <x v="1"/>
  </r>
  <r>
    <x v="24"/>
    <s v="80102d2ba97e5c35587bbba618e9501debb0d268"/>
    <m/>
    <x v="0"/>
    <n v="2"/>
    <x v="1"/>
  </r>
  <r>
    <x v="24"/>
    <m/>
    <m/>
    <x v="0"/>
    <n v="2"/>
    <x v="1"/>
  </r>
  <r>
    <x v="24"/>
    <m/>
    <n v="1"/>
    <x v="9"/>
    <n v="2"/>
    <x v="5"/>
  </r>
  <r>
    <x v="24"/>
    <m/>
    <m/>
    <x v="0"/>
    <n v="2"/>
    <x v="1"/>
  </r>
  <r>
    <x v="24"/>
    <s v="f31a38be3ce39267382e59b4fe74be1129b96679"/>
    <m/>
    <x v="0"/>
    <n v="8450"/>
    <x v="1"/>
  </r>
  <r>
    <x v="24"/>
    <m/>
    <m/>
    <x v="0"/>
    <n v="8450"/>
    <x v="1"/>
  </r>
  <r>
    <x v="24"/>
    <m/>
    <n v="0"/>
    <x v="61"/>
    <n v="8450"/>
    <x v="1"/>
  </r>
  <r>
    <x v="24"/>
    <m/>
    <n v="0"/>
    <x v="69"/>
    <n v="8450"/>
    <x v="1"/>
  </r>
  <r>
    <x v="24"/>
    <m/>
    <n v="1.7000000000000001E-2"/>
    <x v="70"/>
    <n v="8450"/>
    <x v="525"/>
  </r>
  <r>
    <x v="24"/>
    <m/>
    <n v="5.0000000000000001E-3"/>
    <x v="71"/>
    <n v="8450"/>
    <x v="526"/>
  </r>
  <r>
    <x v="24"/>
    <m/>
    <n v="2E-3"/>
    <x v="72"/>
    <n v="8450"/>
    <x v="527"/>
  </r>
  <r>
    <x v="24"/>
    <m/>
    <n v="0.53400000000000003"/>
    <x v="73"/>
    <n v="8450"/>
    <x v="528"/>
  </r>
  <r>
    <x v="24"/>
    <m/>
    <n v="0.38"/>
    <x v="74"/>
    <n v="8450"/>
    <x v="529"/>
  </r>
  <r>
    <x v="24"/>
    <m/>
    <n v="2E-3"/>
    <x v="75"/>
    <n v="8450"/>
    <x v="527"/>
  </r>
  <r>
    <x v="24"/>
    <m/>
    <n v="6.0000000000000001E-3"/>
    <x v="76"/>
    <n v="8450"/>
    <x v="530"/>
  </r>
  <r>
    <x v="24"/>
    <m/>
    <n v="1E-3"/>
    <x v="85"/>
    <n v="8450"/>
    <x v="531"/>
  </r>
  <r>
    <x v="24"/>
    <m/>
    <n v="1E-3"/>
    <x v="92"/>
    <n v="8450"/>
    <x v="531"/>
  </r>
  <r>
    <x v="24"/>
    <m/>
    <n v="1.4999999999999999E-2"/>
    <x v="94"/>
    <n v="8450"/>
    <x v="532"/>
  </r>
  <r>
    <x v="24"/>
    <m/>
    <n v="2.3E-2"/>
    <x v="96"/>
    <n v="8450"/>
    <x v="533"/>
  </r>
  <r>
    <x v="24"/>
    <m/>
    <n v="0"/>
    <x v="102"/>
    <n v="8450"/>
    <x v="1"/>
  </r>
  <r>
    <x v="24"/>
    <m/>
    <n v="1E-3"/>
    <x v="103"/>
    <n v="8450"/>
    <x v="531"/>
  </r>
  <r>
    <x v="24"/>
    <m/>
    <n v="3.0000000000000001E-3"/>
    <x v="104"/>
    <n v="8450"/>
    <x v="534"/>
  </r>
  <r>
    <x v="24"/>
    <m/>
    <n v="3.0000000000000001E-3"/>
    <x v="106"/>
    <n v="8450"/>
    <x v="534"/>
  </r>
  <r>
    <x v="24"/>
    <m/>
    <m/>
    <x v="0"/>
    <n v="8450"/>
    <x v="1"/>
  </r>
  <r>
    <x v="24"/>
    <s v="a6be8c0d9cee8c3a87a26f3d5e0fb6f58632bf43"/>
    <m/>
    <x v="0"/>
    <n v="3"/>
    <x v="1"/>
  </r>
  <r>
    <x v="24"/>
    <m/>
    <m/>
    <x v="0"/>
    <n v="3"/>
    <x v="1"/>
  </r>
  <r>
    <x v="24"/>
    <m/>
    <n v="1"/>
    <x v="24"/>
    <n v="3"/>
    <x v="10"/>
  </r>
  <r>
    <x v="24"/>
    <m/>
    <m/>
    <x v="0"/>
    <n v="3"/>
    <x v="1"/>
  </r>
  <r>
    <x v="24"/>
    <s v="8c8d039ad7db78593f5e96e1deddf52bcb01bbd1"/>
    <m/>
    <x v="0"/>
    <n v="15"/>
    <x v="1"/>
  </r>
  <r>
    <x v="24"/>
    <m/>
    <m/>
    <x v="0"/>
    <n v="15"/>
    <x v="1"/>
  </r>
  <r>
    <x v="24"/>
    <m/>
    <n v="1"/>
    <x v="9"/>
    <n v="15"/>
    <x v="535"/>
  </r>
  <r>
    <x v="24"/>
    <m/>
    <m/>
    <x v="0"/>
    <n v="15"/>
    <x v="1"/>
  </r>
  <r>
    <x v="24"/>
    <s v="aed9203f383619406705119cdf62c6f28c33c4e0"/>
    <m/>
    <x v="0"/>
    <n v="164"/>
    <x v="1"/>
  </r>
  <r>
    <x v="24"/>
    <m/>
    <m/>
    <x v="0"/>
    <n v="164"/>
    <x v="1"/>
  </r>
  <r>
    <x v="24"/>
    <m/>
    <n v="5.0000000000000001E-3"/>
    <x v="72"/>
    <n v="164"/>
    <x v="536"/>
  </r>
  <r>
    <x v="24"/>
    <m/>
    <n v="3.4000000000000002E-2"/>
    <x v="73"/>
    <n v="164"/>
    <x v="537"/>
  </r>
  <r>
    <x v="24"/>
    <m/>
    <n v="5.5E-2"/>
    <x v="82"/>
    <n v="164"/>
    <x v="362"/>
  </r>
  <r>
    <x v="24"/>
    <m/>
    <n v="7.0000000000000007E-2"/>
    <x v="90"/>
    <n v="164"/>
    <x v="538"/>
  </r>
  <r>
    <x v="24"/>
    <m/>
    <n v="0.32200000000000001"/>
    <x v="92"/>
    <n v="164"/>
    <x v="539"/>
  </r>
  <r>
    <x v="24"/>
    <m/>
    <n v="8.6999999999999994E-2"/>
    <x v="93"/>
    <n v="164"/>
    <x v="540"/>
  </r>
  <r>
    <x v="24"/>
    <m/>
    <n v="5.8999999999999997E-2"/>
    <x v="94"/>
    <n v="164"/>
    <x v="541"/>
  </r>
  <r>
    <x v="24"/>
    <m/>
    <n v="0.16500000000000001"/>
    <x v="96"/>
    <n v="164"/>
    <x v="542"/>
  </r>
  <r>
    <x v="24"/>
    <m/>
    <n v="0.19800000000000001"/>
    <x v="106"/>
    <n v="164"/>
    <x v="543"/>
  </r>
  <r>
    <x v="24"/>
    <m/>
    <m/>
    <x v="0"/>
    <n v="164"/>
    <x v="1"/>
  </r>
  <r>
    <x v="24"/>
    <s v="20ad93b09352b317302f6b713bacaedab757c93b"/>
    <m/>
    <x v="0"/>
    <n v="2"/>
    <x v="1"/>
  </r>
  <r>
    <x v="24"/>
    <m/>
    <m/>
    <x v="0"/>
    <n v="2"/>
    <x v="1"/>
  </r>
  <r>
    <x v="24"/>
    <m/>
    <n v="1"/>
    <x v="24"/>
    <n v="2"/>
    <x v="5"/>
  </r>
  <r>
    <x v="24"/>
    <m/>
    <m/>
    <x v="0"/>
    <n v="2"/>
    <x v="1"/>
  </r>
  <r>
    <x v="24"/>
    <s v="4d7a2c7dd8c29059a2f8b7f6c74aec9817e02de7"/>
    <m/>
    <x v="0"/>
    <n v="528"/>
    <x v="1"/>
  </r>
  <r>
    <x v="24"/>
    <m/>
    <m/>
    <x v="0"/>
    <n v="528"/>
    <x v="1"/>
  </r>
  <r>
    <x v="24"/>
    <m/>
    <n v="8.9999999999999993E-3"/>
    <x v="65"/>
    <n v="528"/>
    <x v="479"/>
  </r>
  <r>
    <x v="24"/>
    <m/>
    <n v="1E-3"/>
    <x v="71"/>
    <n v="528"/>
    <x v="544"/>
  </r>
  <r>
    <x v="24"/>
    <m/>
    <n v="3.0000000000000001E-3"/>
    <x v="72"/>
    <n v="528"/>
    <x v="478"/>
  </r>
  <r>
    <x v="24"/>
    <m/>
    <n v="0.19600000000000001"/>
    <x v="84"/>
    <n v="528"/>
    <x v="545"/>
  </r>
  <r>
    <x v="24"/>
    <m/>
    <n v="0.03"/>
    <x v="87"/>
    <n v="528"/>
    <x v="546"/>
  </r>
  <r>
    <x v="24"/>
    <m/>
    <n v="0.02"/>
    <x v="88"/>
    <n v="528"/>
    <x v="547"/>
  </r>
  <r>
    <x v="24"/>
    <m/>
    <n v="0.104"/>
    <x v="90"/>
    <n v="528"/>
    <x v="548"/>
  </r>
  <r>
    <x v="24"/>
    <m/>
    <n v="5.0000000000000001E-3"/>
    <x v="91"/>
    <n v="528"/>
    <x v="549"/>
  </r>
  <r>
    <x v="24"/>
    <m/>
    <n v="4.2999999999999997E-2"/>
    <x v="92"/>
    <n v="528"/>
    <x v="550"/>
  </r>
  <r>
    <x v="24"/>
    <m/>
    <n v="2.7E-2"/>
    <x v="93"/>
    <n v="528"/>
    <x v="551"/>
  </r>
  <r>
    <x v="24"/>
    <m/>
    <n v="8.6999999999999994E-2"/>
    <x v="94"/>
    <n v="528"/>
    <x v="552"/>
  </r>
  <r>
    <x v="24"/>
    <m/>
    <n v="0.151"/>
    <x v="95"/>
    <n v="528"/>
    <x v="553"/>
  </r>
  <r>
    <x v="24"/>
    <m/>
    <n v="0.01"/>
    <x v="96"/>
    <n v="528"/>
    <x v="554"/>
  </r>
  <r>
    <x v="24"/>
    <m/>
    <n v="0.16500000000000001"/>
    <x v="98"/>
    <n v="528"/>
    <x v="555"/>
  </r>
  <r>
    <x v="24"/>
    <m/>
    <n v="2.3E-2"/>
    <x v="99"/>
    <n v="528"/>
    <x v="556"/>
  </r>
  <r>
    <x v="24"/>
    <m/>
    <n v="1E-3"/>
    <x v="101"/>
    <n v="528"/>
    <x v="544"/>
  </r>
  <r>
    <x v="24"/>
    <m/>
    <n v="0.01"/>
    <x v="103"/>
    <n v="528"/>
    <x v="554"/>
  </r>
  <r>
    <x v="24"/>
    <m/>
    <n v="0.09"/>
    <x v="104"/>
    <n v="528"/>
    <x v="557"/>
  </r>
  <r>
    <x v="24"/>
    <m/>
    <n v="1.7000000000000001E-2"/>
    <x v="107"/>
    <n v="528"/>
    <x v="558"/>
  </r>
  <r>
    <x v="24"/>
    <m/>
    <m/>
    <x v="0"/>
    <n v="528"/>
    <x v="1"/>
  </r>
  <r>
    <x v="24"/>
    <s v="9458c394cf6daa30608544526f94fb856663941b"/>
    <m/>
    <x v="0"/>
    <n v="79"/>
    <x v="1"/>
  </r>
  <r>
    <x v="24"/>
    <m/>
    <m/>
    <x v="0"/>
    <n v="79"/>
    <x v="1"/>
  </r>
  <r>
    <x v="24"/>
    <m/>
    <n v="1"/>
    <x v="114"/>
    <n v="79"/>
    <x v="559"/>
  </r>
  <r>
    <x v="24"/>
    <m/>
    <m/>
    <x v="0"/>
    <n v="79"/>
    <x v="1"/>
  </r>
  <r>
    <x v="24"/>
    <s v="30668a6d4e2f0b264acf45d3bf6ca92b76fbe1c7"/>
    <m/>
    <x v="0"/>
    <n v="7962"/>
    <x v="1"/>
  </r>
  <r>
    <x v="24"/>
    <m/>
    <m/>
    <x v="0"/>
    <n v="7962"/>
    <x v="1"/>
  </r>
  <r>
    <x v="24"/>
    <m/>
    <n v="0.111"/>
    <x v="51"/>
    <n v="7962"/>
    <x v="560"/>
  </r>
  <r>
    <x v="24"/>
    <m/>
    <n v="1.6E-2"/>
    <x v="52"/>
    <n v="7962"/>
    <x v="561"/>
  </r>
  <r>
    <x v="24"/>
    <m/>
    <n v="9.5000000000000001E-2"/>
    <x v="53"/>
    <n v="7962"/>
    <x v="562"/>
  </r>
  <r>
    <x v="24"/>
    <m/>
    <n v="0.24299999999999999"/>
    <x v="54"/>
    <n v="7962"/>
    <x v="563"/>
  </r>
  <r>
    <x v="24"/>
    <m/>
    <n v="5.0000000000000001E-3"/>
    <x v="55"/>
    <n v="7962"/>
    <x v="564"/>
  </r>
  <r>
    <x v="24"/>
    <m/>
    <n v="0.193"/>
    <x v="56"/>
    <n v="7962"/>
    <x v="565"/>
  </r>
  <r>
    <x v="24"/>
    <m/>
    <n v="6.0000000000000001E-3"/>
    <x v="57"/>
    <n v="7962"/>
    <x v="566"/>
  </r>
  <r>
    <x v="24"/>
    <m/>
    <n v="4.7E-2"/>
    <x v="58"/>
    <n v="7962"/>
    <x v="567"/>
  </r>
  <r>
    <x v="24"/>
    <m/>
    <n v="0.27900000000000003"/>
    <x v="59"/>
    <n v="7962"/>
    <x v="568"/>
  </r>
  <r>
    <x v="24"/>
    <m/>
    <m/>
    <x v="0"/>
    <n v="7962"/>
    <x v="1"/>
  </r>
  <r>
    <x v="24"/>
    <s v="7c3cfac300cfcca4f73f1c3b18457f0f8fae3f69"/>
    <m/>
    <x v="0"/>
    <n v="6"/>
    <x v="1"/>
  </r>
  <r>
    <x v="24"/>
    <m/>
    <m/>
    <x v="0"/>
    <n v="6"/>
    <x v="1"/>
  </r>
  <r>
    <x v="24"/>
    <m/>
    <n v="1"/>
    <x v="24"/>
    <n v="6"/>
    <x v="18"/>
  </r>
  <r>
    <x v="24"/>
    <m/>
    <m/>
    <x v="0"/>
    <n v="6"/>
    <x v="1"/>
  </r>
  <r>
    <x v="24"/>
    <s v="75b1c0c1c0a27a3c73e52425526521ddd65e4b60"/>
    <m/>
    <x v="0"/>
    <n v="50"/>
    <x v="1"/>
  </r>
  <r>
    <x v="24"/>
    <m/>
    <m/>
    <x v="0"/>
    <n v="50"/>
    <x v="1"/>
  </r>
  <r>
    <x v="24"/>
    <m/>
    <n v="1"/>
    <x v="24"/>
    <n v="50"/>
    <x v="197"/>
  </r>
  <r>
    <x v="24"/>
    <m/>
    <m/>
    <x v="0"/>
    <n v="50"/>
    <x v="1"/>
  </r>
  <r>
    <x v="24"/>
    <s v="10c497c51f5738c1ebe42903f8d6bfd0f018240a"/>
    <m/>
    <x v="0"/>
    <n v="2"/>
    <x v="1"/>
  </r>
  <r>
    <x v="24"/>
    <m/>
    <m/>
    <x v="0"/>
    <n v="2"/>
    <x v="1"/>
  </r>
  <r>
    <x v="24"/>
    <m/>
    <n v="1"/>
    <x v="22"/>
    <n v="2"/>
    <x v="5"/>
  </r>
  <r>
    <x v="24"/>
    <m/>
    <m/>
    <x v="0"/>
    <n v="2"/>
    <x v="1"/>
  </r>
  <r>
    <x v="24"/>
    <s v="c1374695b9fef835b40b16461be659feb8d9b604"/>
    <m/>
    <x v="0"/>
    <n v="14"/>
    <x v="1"/>
  </r>
  <r>
    <x v="24"/>
    <m/>
    <m/>
    <x v="0"/>
    <n v="14"/>
    <x v="1"/>
  </r>
  <r>
    <x v="24"/>
    <m/>
    <n v="1"/>
    <x v="22"/>
    <n v="14"/>
    <x v="90"/>
  </r>
  <r>
    <x v="25"/>
    <m/>
    <m/>
    <x v="0"/>
    <n v="14"/>
    <x v="1"/>
  </r>
  <r>
    <x v="25"/>
    <s v="113fb30b65cded6ece1160c962d64fa232440b7d"/>
    <m/>
    <x v="0"/>
    <n v="21"/>
    <x v="1"/>
  </r>
  <r>
    <x v="25"/>
    <m/>
    <m/>
    <x v="0"/>
    <n v="21"/>
    <x v="1"/>
  </r>
  <r>
    <x v="25"/>
    <m/>
    <n v="1"/>
    <x v="108"/>
    <n v="21"/>
    <x v="569"/>
  </r>
  <r>
    <x v="25"/>
    <m/>
    <m/>
    <x v="0"/>
    <n v="21"/>
    <x v="1"/>
  </r>
  <r>
    <x v="25"/>
    <s v="8bfae19e291e6ee6e963d2ccc8aa2535ff7c86c4"/>
    <m/>
    <x v="0"/>
    <n v="102"/>
    <x v="1"/>
  </r>
  <r>
    <x v="25"/>
    <m/>
    <m/>
    <x v="0"/>
    <n v="102"/>
    <x v="1"/>
  </r>
  <r>
    <x v="25"/>
    <m/>
    <n v="0.03"/>
    <x v="28"/>
    <n v="102"/>
    <x v="570"/>
  </r>
  <r>
    <x v="25"/>
    <m/>
    <n v="2.3E-2"/>
    <x v="32"/>
    <n v="102"/>
    <x v="571"/>
  </r>
  <r>
    <x v="25"/>
    <m/>
    <n v="2.5000000000000001E-2"/>
    <x v="49"/>
    <n v="102"/>
    <x v="572"/>
  </r>
  <r>
    <x v="25"/>
    <m/>
    <n v="2.1999999999999999E-2"/>
    <x v="38"/>
    <n v="102"/>
    <x v="573"/>
  </r>
  <r>
    <x v="25"/>
    <m/>
    <n v="2.4E-2"/>
    <x v="116"/>
    <n v="102"/>
    <x v="574"/>
  </r>
  <r>
    <x v="25"/>
    <m/>
    <n v="0.77600000000000002"/>
    <x v="22"/>
    <n v="102"/>
    <x v="575"/>
  </r>
  <r>
    <x v="25"/>
    <m/>
    <n v="6.3E-2"/>
    <x v="27"/>
    <n v="102"/>
    <x v="576"/>
  </r>
  <r>
    <x v="25"/>
    <m/>
    <n v="3.3000000000000002E-2"/>
    <x v="9"/>
    <n v="102"/>
    <x v="577"/>
  </r>
  <r>
    <x v="25"/>
    <m/>
    <m/>
    <x v="0"/>
    <n v="102"/>
    <x v="1"/>
  </r>
  <r>
    <x v="25"/>
    <s v="365cca0c47566d192ca847f0b077cedef4b3430e"/>
    <m/>
    <x v="0"/>
    <n v="1797"/>
    <x v="1"/>
  </r>
  <r>
    <x v="25"/>
    <m/>
    <m/>
    <x v="0"/>
    <n v="1797"/>
    <x v="1"/>
  </r>
  <r>
    <x v="25"/>
    <m/>
    <n v="1.4999999999999999E-2"/>
    <x v="124"/>
    <n v="1797"/>
    <x v="578"/>
  </r>
  <r>
    <x v="25"/>
    <m/>
    <n v="0.50900000000000001"/>
    <x v="125"/>
    <n v="1797"/>
    <x v="579"/>
  </r>
  <r>
    <x v="25"/>
    <m/>
    <n v="7.0000000000000001E-3"/>
    <x v="126"/>
    <n v="1797"/>
    <x v="580"/>
  </r>
  <r>
    <x v="25"/>
    <m/>
    <n v="0.27300000000000002"/>
    <x v="127"/>
    <n v="1797"/>
    <x v="581"/>
  </r>
  <r>
    <x v="25"/>
    <m/>
    <n v="0.129"/>
    <x v="108"/>
    <n v="1797"/>
    <x v="582"/>
  </r>
  <r>
    <x v="25"/>
    <m/>
    <n v="6.4000000000000001E-2"/>
    <x v="128"/>
    <n v="1797"/>
    <x v="583"/>
  </r>
  <r>
    <x v="25"/>
    <m/>
    <m/>
    <x v="0"/>
    <n v="1797"/>
    <x v="1"/>
  </r>
  <r>
    <x v="25"/>
    <s v="09d04e84e71651a5af7fa738c4614a6dd4dfb848"/>
    <m/>
    <x v="0"/>
    <n v="25"/>
    <x v="1"/>
  </r>
  <r>
    <x v="25"/>
    <m/>
    <m/>
    <x v="0"/>
    <n v="25"/>
    <x v="1"/>
  </r>
  <r>
    <x v="25"/>
    <m/>
    <n v="1"/>
    <x v="128"/>
    <n v="25"/>
    <x v="132"/>
  </r>
  <r>
    <x v="25"/>
    <m/>
    <m/>
    <x v="0"/>
    <n v="25"/>
    <x v="1"/>
  </r>
  <r>
    <x v="25"/>
    <s v="43e606715e80d43696eeb7048b33017f14a49eb3"/>
    <m/>
    <x v="0"/>
    <n v="4237"/>
    <x v="1"/>
  </r>
  <r>
    <x v="25"/>
    <m/>
    <m/>
    <x v="0"/>
    <n v="4237"/>
    <x v="1"/>
  </r>
  <r>
    <x v="25"/>
    <m/>
    <n v="0.49199999999999999"/>
    <x v="42"/>
    <n v="4237"/>
    <x v="584"/>
  </r>
  <r>
    <x v="25"/>
    <m/>
    <n v="0.5"/>
    <x v="49"/>
    <n v="4237"/>
    <x v="585"/>
  </r>
  <r>
    <x v="25"/>
    <m/>
    <n v="5.0000000000000001E-3"/>
    <x v="27"/>
    <n v="4237"/>
    <x v="586"/>
  </r>
  <r>
    <x v="25"/>
    <m/>
    <n v="1E-3"/>
    <x v="26"/>
    <n v="4237"/>
    <x v="587"/>
  </r>
  <r>
    <x v="26"/>
    <m/>
    <m/>
    <x v="0"/>
    <n v="4237"/>
    <x v="1"/>
  </r>
  <r>
    <x v="26"/>
    <s v="a57241b5823968515be18614b1358e4bd7db5acc"/>
    <m/>
    <x v="0"/>
    <n v="90"/>
    <x v="1"/>
  </r>
  <r>
    <x v="26"/>
    <m/>
    <m/>
    <x v="0"/>
    <n v="90"/>
    <x v="1"/>
  </r>
  <r>
    <x v="26"/>
    <m/>
    <n v="0.245"/>
    <x v="20"/>
    <n v="90"/>
    <x v="588"/>
  </r>
  <r>
    <x v="26"/>
    <m/>
    <n v="0.754"/>
    <x v="44"/>
    <n v="90"/>
    <x v="589"/>
  </r>
  <r>
    <x v="27"/>
    <m/>
    <m/>
    <x v="0"/>
    <n v="90"/>
    <x v="1"/>
  </r>
  <r>
    <x v="27"/>
    <s v="609a1492d2895ea55a9202815590636d1934a9ca"/>
    <m/>
    <x v="0"/>
    <n v="26"/>
    <x v="1"/>
  </r>
  <r>
    <x v="27"/>
    <m/>
    <m/>
    <x v="0"/>
    <n v="26"/>
    <x v="1"/>
  </r>
  <r>
    <x v="27"/>
    <m/>
    <n v="1"/>
    <x v="8"/>
    <n v="26"/>
    <x v="455"/>
  </r>
  <r>
    <x v="28"/>
    <m/>
    <m/>
    <x v="0"/>
    <n v="26"/>
    <x v="1"/>
  </r>
  <r>
    <x v="28"/>
    <s v="239e712c955c862565a559ae607e0fdaeee52075"/>
    <m/>
    <x v="0"/>
    <n v="5"/>
    <x v="1"/>
  </r>
  <r>
    <x v="28"/>
    <m/>
    <m/>
    <x v="0"/>
    <n v="5"/>
    <x v="1"/>
  </r>
  <r>
    <x v="28"/>
    <m/>
    <n v="1"/>
    <x v="2"/>
    <n v="5"/>
    <x v="35"/>
  </r>
  <r>
    <x v="28"/>
    <m/>
    <m/>
    <x v="0"/>
    <n v="5"/>
    <x v="1"/>
  </r>
  <r>
    <x v="28"/>
    <s v="8deddb065c6124f31346d5f96efe8734da98d125"/>
    <m/>
    <x v="0"/>
    <n v="101"/>
    <x v="1"/>
  </r>
  <r>
    <x v="28"/>
    <m/>
    <m/>
    <x v="0"/>
    <n v="101"/>
    <x v="1"/>
  </r>
  <r>
    <x v="28"/>
    <m/>
    <n v="1.7999999999999999E-2"/>
    <x v="24"/>
    <n v="101"/>
    <x v="590"/>
  </r>
  <r>
    <x v="28"/>
    <m/>
    <n v="0.11600000000000001"/>
    <x v="11"/>
    <n v="101"/>
    <x v="591"/>
  </r>
  <r>
    <x v="28"/>
    <m/>
    <n v="0.17699999999999999"/>
    <x v="4"/>
    <n v="101"/>
    <x v="592"/>
  </r>
  <r>
    <x v="28"/>
    <m/>
    <n v="0.42799999999999999"/>
    <x v="9"/>
    <n v="101"/>
    <x v="593"/>
  </r>
  <r>
    <x v="28"/>
    <m/>
    <n v="0.25800000000000001"/>
    <x v="45"/>
    <n v="101"/>
    <x v="594"/>
  </r>
  <r>
    <x v="28"/>
    <m/>
    <m/>
    <x v="0"/>
    <n v="101"/>
    <x v="1"/>
  </r>
  <r>
    <x v="28"/>
    <s v="02077a6e7d7215af65cfd88beda865672d45a442"/>
    <m/>
    <x v="0"/>
    <n v="3"/>
    <x v="1"/>
  </r>
  <r>
    <x v="28"/>
    <m/>
    <m/>
    <x v="0"/>
    <n v="3"/>
    <x v="1"/>
  </r>
  <r>
    <x v="28"/>
    <m/>
    <n v="1"/>
    <x v="5"/>
    <n v="3"/>
    <x v="10"/>
  </r>
  <r>
    <x v="28"/>
    <m/>
    <m/>
    <x v="0"/>
    <n v="3"/>
    <x v="1"/>
  </r>
  <r>
    <x v="28"/>
    <s v="3abc8d35f91605641b3e694c10ad987f64a84d31"/>
    <m/>
    <x v="0"/>
    <n v="248"/>
    <x v="1"/>
  </r>
  <r>
    <x v="28"/>
    <m/>
    <m/>
    <x v="0"/>
    <n v="248"/>
    <x v="1"/>
  </r>
  <r>
    <x v="28"/>
    <m/>
    <n v="0.33"/>
    <x v="2"/>
    <n v="248"/>
    <x v="595"/>
  </r>
  <r>
    <x v="28"/>
    <m/>
    <n v="3.1E-2"/>
    <x v="11"/>
    <n v="248"/>
    <x v="596"/>
  </r>
  <r>
    <x v="28"/>
    <m/>
    <n v="0.53600000000000003"/>
    <x v="5"/>
    <n v="248"/>
    <x v="597"/>
  </r>
  <r>
    <x v="28"/>
    <m/>
    <n v="9.2999999999999999E-2"/>
    <x v="45"/>
    <n v="248"/>
    <x v="598"/>
  </r>
  <r>
    <x v="28"/>
    <m/>
    <n v="7.0000000000000001E-3"/>
    <x v="26"/>
    <n v="248"/>
    <x v="599"/>
  </r>
  <r>
    <x v="28"/>
    <m/>
    <m/>
    <x v="0"/>
    <n v="248"/>
    <x v="1"/>
  </r>
  <r>
    <x v="28"/>
    <s v="c281a315cea3f6c5b54d9d6e4b8755d3fce55fd3"/>
    <m/>
    <x v="0"/>
    <n v="24"/>
    <x v="1"/>
  </r>
  <r>
    <x v="28"/>
    <m/>
    <m/>
    <x v="0"/>
    <n v="24"/>
    <x v="1"/>
  </r>
  <r>
    <x v="28"/>
    <m/>
    <n v="1"/>
    <x v="4"/>
    <n v="24"/>
    <x v="6"/>
  </r>
  <r>
    <x v="28"/>
    <m/>
    <m/>
    <x v="0"/>
    <n v="24"/>
    <x v="1"/>
  </r>
  <r>
    <x v="28"/>
    <s v="cf132ed1034fb7db8280f1d6d72b0799c4152d5d"/>
    <m/>
    <x v="0"/>
    <n v="56"/>
    <x v="1"/>
  </r>
  <r>
    <x v="28"/>
    <m/>
    <m/>
    <x v="0"/>
    <n v="56"/>
    <x v="1"/>
  </r>
  <r>
    <x v="28"/>
    <m/>
    <n v="1"/>
    <x v="28"/>
    <n v="56"/>
    <x v="600"/>
  </r>
  <r>
    <x v="29"/>
    <m/>
    <m/>
    <x v="0"/>
    <n v="56"/>
    <x v="1"/>
  </r>
  <r>
    <x v="29"/>
    <s v="e5644e2ca12a60df677cb8e8dfc70f19a9423b0a"/>
    <m/>
    <x v="0"/>
    <n v="85"/>
    <x v="1"/>
  </r>
  <r>
    <x v="29"/>
    <m/>
    <m/>
    <x v="0"/>
    <n v="85"/>
    <x v="1"/>
  </r>
  <r>
    <x v="29"/>
    <m/>
    <n v="1"/>
    <x v="21"/>
    <n v="85"/>
    <x v="601"/>
  </r>
  <r>
    <x v="29"/>
    <m/>
    <m/>
    <x v="0"/>
    <n v="85"/>
    <x v="1"/>
  </r>
  <r>
    <x v="29"/>
    <s v="2e2091d502d959f52640de209470ecd3180d7269"/>
    <m/>
    <x v="0"/>
    <n v="34"/>
    <x v="1"/>
  </r>
  <r>
    <x v="29"/>
    <m/>
    <m/>
    <x v="0"/>
    <n v="34"/>
    <x v="1"/>
  </r>
  <r>
    <x v="29"/>
    <m/>
    <n v="1"/>
    <x v="21"/>
    <n v="34"/>
    <x v="320"/>
  </r>
  <r>
    <x v="29"/>
    <m/>
    <m/>
    <x v="0"/>
    <n v="34"/>
    <x v="1"/>
  </r>
  <r>
    <x v="29"/>
    <s v="f4c67e1f3e5c0a63567539a5b97c32b22cb693f7"/>
    <m/>
    <x v="0"/>
    <n v="10"/>
    <x v="1"/>
  </r>
  <r>
    <x v="29"/>
    <m/>
    <m/>
    <x v="0"/>
    <n v="10"/>
    <x v="1"/>
  </r>
  <r>
    <x v="29"/>
    <m/>
    <n v="1"/>
    <x v="21"/>
    <n v="10"/>
    <x v="125"/>
  </r>
  <r>
    <x v="29"/>
    <m/>
    <m/>
    <x v="0"/>
    <n v="10"/>
    <x v="1"/>
  </r>
  <r>
    <x v="29"/>
    <s v="086893fa1ae5d561992be80ab4e85e34d37572c3"/>
    <m/>
    <x v="0"/>
    <n v="8"/>
    <x v="1"/>
  </r>
  <r>
    <x v="29"/>
    <m/>
    <m/>
    <x v="0"/>
    <n v="8"/>
    <x v="1"/>
  </r>
  <r>
    <x v="29"/>
    <m/>
    <n v="1"/>
    <x v="21"/>
    <n v="8"/>
    <x v="56"/>
  </r>
  <r>
    <x v="29"/>
    <m/>
    <m/>
    <x v="0"/>
    <n v="8"/>
    <x v="1"/>
  </r>
  <r>
    <x v="29"/>
    <s v="279587c470f1571b518f7a4b7fba923cf0909a09"/>
    <m/>
    <x v="0"/>
    <n v="45"/>
    <x v="1"/>
  </r>
  <r>
    <x v="29"/>
    <m/>
    <m/>
    <x v="0"/>
    <n v="45"/>
    <x v="1"/>
  </r>
  <r>
    <x v="29"/>
    <m/>
    <n v="1"/>
    <x v="21"/>
    <n v="45"/>
    <x v="211"/>
  </r>
  <r>
    <x v="29"/>
    <m/>
    <m/>
    <x v="0"/>
    <n v="45"/>
    <x v="1"/>
  </r>
  <r>
    <x v="29"/>
    <s v="764b53c3432c0b01f8d44fe3cea1a5f6d07d805b"/>
    <m/>
    <x v="0"/>
    <n v="35"/>
    <x v="1"/>
  </r>
  <r>
    <x v="29"/>
    <m/>
    <m/>
    <x v="0"/>
    <n v="35"/>
    <x v="1"/>
  </r>
  <r>
    <x v="29"/>
    <m/>
    <n v="1"/>
    <x v="21"/>
    <n v="35"/>
    <x v="602"/>
  </r>
  <r>
    <x v="29"/>
    <m/>
    <m/>
    <x v="0"/>
    <n v="35"/>
    <x v="1"/>
  </r>
  <r>
    <x v="29"/>
    <s v="3660339e223ce36e864e983ef3e4b419738e54c4"/>
    <m/>
    <x v="0"/>
    <n v="24"/>
    <x v="1"/>
  </r>
  <r>
    <x v="29"/>
    <m/>
    <m/>
    <x v="0"/>
    <n v="24"/>
    <x v="1"/>
  </r>
  <r>
    <x v="29"/>
    <m/>
    <n v="1"/>
    <x v="21"/>
    <n v="24"/>
    <x v="6"/>
  </r>
  <r>
    <x v="29"/>
    <m/>
    <m/>
    <x v="0"/>
    <n v="24"/>
    <x v="1"/>
  </r>
  <r>
    <x v="29"/>
    <s v="4169b355bcfa6c57f0dd8f5fbb8db4d823cb3c86"/>
    <m/>
    <x v="0"/>
    <n v="5"/>
    <x v="1"/>
  </r>
  <r>
    <x v="29"/>
    <m/>
    <m/>
    <x v="0"/>
    <n v="5"/>
    <x v="1"/>
  </r>
  <r>
    <x v="29"/>
    <m/>
    <n v="1"/>
    <x v="9"/>
    <n v="5"/>
    <x v="35"/>
  </r>
  <r>
    <x v="29"/>
    <m/>
    <m/>
    <x v="0"/>
    <n v="5"/>
    <x v="1"/>
  </r>
  <r>
    <x v="29"/>
    <s v="47d13ec4b8f19973cd7242ea2cba2ec882073a5e"/>
    <m/>
    <x v="0"/>
    <n v="47"/>
    <x v="1"/>
  </r>
  <r>
    <x v="29"/>
    <m/>
    <m/>
    <x v="0"/>
    <n v="47"/>
    <x v="1"/>
  </r>
  <r>
    <x v="29"/>
    <m/>
    <n v="1"/>
    <x v="21"/>
    <n v="47"/>
    <x v="13"/>
  </r>
  <r>
    <x v="29"/>
    <m/>
    <m/>
    <x v="0"/>
    <n v="47"/>
    <x v="1"/>
  </r>
  <r>
    <x v="29"/>
    <s v="f49039888f598207b315592da43a266fbf9f179d"/>
    <m/>
    <x v="0"/>
    <n v="34"/>
    <x v="1"/>
  </r>
  <r>
    <x v="29"/>
    <m/>
    <m/>
    <x v="0"/>
    <n v="34"/>
    <x v="1"/>
  </r>
  <r>
    <x v="29"/>
    <m/>
    <n v="1"/>
    <x v="21"/>
    <n v="34"/>
    <x v="320"/>
  </r>
  <r>
    <x v="29"/>
    <m/>
    <m/>
    <x v="0"/>
    <n v="34"/>
    <x v="1"/>
  </r>
  <r>
    <x v="29"/>
    <s v="7dc63fa1a8d6937e9dd2c029da002a7a99372b57"/>
    <m/>
    <x v="0"/>
    <n v="35"/>
    <x v="1"/>
  </r>
  <r>
    <x v="29"/>
    <m/>
    <m/>
    <x v="0"/>
    <n v="35"/>
    <x v="1"/>
  </r>
  <r>
    <x v="29"/>
    <m/>
    <n v="1"/>
    <x v="21"/>
    <n v="35"/>
    <x v="602"/>
  </r>
  <r>
    <x v="29"/>
    <m/>
    <m/>
    <x v="0"/>
    <n v="35"/>
    <x v="1"/>
  </r>
  <r>
    <x v="29"/>
    <s v="44461e50ac7124b76564a400948ed7b9173504b4"/>
    <m/>
    <x v="0"/>
    <n v="34"/>
    <x v="1"/>
  </r>
  <r>
    <x v="29"/>
    <m/>
    <m/>
    <x v="0"/>
    <n v="34"/>
    <x v="1"/>
  </r>
  <r>
    <x v="29"/>
    <m/>
    <n v="1"/>
    <x v="21"/>
    <n v="34"/>
    <x v="320"/>
  </r>
  <r>
    <x v="29"/>
    <m/>
    <m/>
    <x v="0"/>
    <n v="34"/>
    <x v="1"/>
  </r>
  <r>
    <x v="29"/>
    <s v="c1dc2b6ec7c72bcabf97ea4033b6877c09ebe8c8"/>
    <m/>
    <x v="0"/>
    <n v="19"/>
    <x v="1"/>
  </r>
  <r>
    <x v="29"/>
    <m/>
    <m/>
    <x v="0"/>
    <n v="19"/>
    <x v="1"/>
  </r>
  <r>
    <x v="29"/>
    <m/>
    <n v="1"/>
    <x v="21"/>
    <n v="19"/>
    <x v="29"/>
  </r>
  <r>
    <x v="29"/>
    <m/>
    <m/>
    <x v="0"/>
    <n v="19"/>
    <x v="1"/>
  </r>
  <r>
    <x v="29"/>
    <s v="2a6de7b46d008d76e3cbc5485d15638e133d27b9"/>
    <m/>
    <x v="0"/>
    <n v="69"/>
    <x v="1"/>
  </r>
  <r>
    <x v="29"/>
    <m/>
    <m/>
    <x v="0"/>
    <n v="69"/>
    <x v="1"/>
  </r>
  <r>
    <x v="29"/>
    <m/>
    <n v="1"/>
    <x v="21"/>
    <n v="69"/>
    <x v="603"/>
  </r>
  <r>
    <x v="29"/>
    <m/>
    <m/>
    <x v="0"/>
    <n v="69"/>
    <x v="1"/>
  </r>
  <r>
    <x v="29"/>
    <s v="38de3485ec850c8e21fcfab94e9c378ac73d6346"/>
    <m/>
    <x v="0"/>
    <n v="95"/>
    <x v="1"/>
  </r>
  <r>
    <x v="29"/>
    <m/>
    <m/>
    <x v="0"/>
    <n v="95"/>
    <x v="1"/>
  </r>
  <r>
    <x v="29"/>
    <m/>
    <n v="0.53800000000000003"/>
    <x v="21"/>
    <n v="95"/>
    <x v="604"/>
  </r>
  <r>
    <x v="29"/>
    <m/>
    <n v="7.2999999999999995E-2"/>
    <x v="9"/>
    <n v="95"/>
    <x v="605"/>
  </r>
  <r>
    <x v="29"/>
    <m/>
    <n v="0.38700000000000001"/>
    <x v="129"/>
    <n v="95"/>
    <x v="606"/>
  </r>
  <r>
    <x v="30"/>
    <m/>
    <m/>
    <x v="0"/>
    <n v="95"/>
    <x v="1"/>
  </r>
  <r>
    <x v="30"/>
    <s v="e6ff142766cf8cbfa04a9c6acc5cb8ced3ea9fb3"/>
    <m/>
    <x v="0"/>
    <n v="30"/>
    <x v="1"/>
  </r>
  <r>
    <x v="30"/>
    <m/>
    <m/>
    <x v="0"/>
    <n v="30"/>
    <x v="1"/>
  </r>
  <r>
    <x v="30"/>
    <m/>
    <n v="1"/>
    <x v="116"/>
    <n v="30"/>
    <x v="8"/>
  </r>
  <r>
    <x v="30"/>
    <m/>
    <m/>
    <x v="0"/>
    <n v="30"/>
    <x v="1"/>
  </r>
  <r>
    <x v="30"/>
    <s v="45f21d67bb9cf17d1804f04e1e98cf171ae1b6e7"/>
    <m/>
    <x v="0"/>
    <n v="31"/>
    <x v="1"/>
  </r>
  <r>
    <x v="30"/>
    <m/>
    <m/>
    <x v="0"/>
    <n v="31"/>
    <x v="1"/>
  </r>
  <r>
    <x v="30"/>
    <m/>
    <n v="1"/>
    <x v="116"/>
    <n v="31"/>
    <x v="59"/>
  </r>
  <r>
    <x v="30"/>
    <m/>
    <m/>
    <x v="0"/>
    <n v="31"/>
    <x v="1"/>
  </r>
  <r>
    <x v="30"/>
    <s v="12a5ee7a57884bd227aa2a6b41bf56fd9f92eeb2"/>
    <m/>
    <x v="0"/>
    <n v="11"/>
    <x v="1"/>
  </r>
  <r>
    <x v="30"/>
    <m/>
    <m/>
    <x v="0"/>
    <n v="11"/>
    <x v="1"/>
  </r>
  <r>
    <x v="30"/>
    <m/>
    <n v="1"/>
    <x v="116"/>
    <n v="11"/>
    <x v="20"/>
  </r>
  <r>
    <x v="30"/>
    <m/>
    <m/>
    <x v="0"/>
    <n v="11"/>
    <x v="1"/>
  </r>
  <r>
    <x v="30"/>
    <s v="dbc8bd10eefc7ceb6791d9179935f0a4c184d009"/>
    <m/>
    <x v="0"/>
    <n v="6"/>
    <x v="1"/>
  </r>
  <r>
    <x v="30"/>
    <m/>
    <m/>
    <x v="0"/>
    <n v="6"/>
    <x v="1"/>
  </r>
  <r>
    <x v="30"/>
    <m/>
    <n v="1"/>
    <x v="116"/>
    <n v="6"/>
    <x v="18"/>
  </r>
  <r>
    <x v="30"/>
    <m/>
    <m/>
    <x v="0"/>
    <n v="6"/>
    <x v="1"/>
  </r>
  <r>
    <x v="30"/>
    <s v="28dc332e17c20a045785b8ed9abbb9509d5c0815"/>
    <m/>
    <x v="0"/>
    <n v="13"/>
    <x v="1"/>
  </r>
  <r>
    <x v="30"/>
    <m/>
    <m/>
    <x v="0"/>
    <n v="13"/>
    <x v="1"/>
  </r>
  <r>
    <x v="30"/>
    <m/>
    <n v="1"/>
    <x v="116"/>
    <n v="13"/>
    <x v="151"/>
  </r>
  <r>
    <x v="31"/>
    <m/>
    <m/>
    <x v="0"/>
    <n v="13"/>
    <x v="1"/>
  </r>
  <r>
    <x v="31"/>
    <s v="abb646af87f18ff222eb9684bd4e04ccf61987b8"/>
    <m/>
    <x v="0"/>
    <n v="87"/>
    <x v="1"/>
  </r>
  <r>
    <x v="31"/>
    <m/>
    <m/>
    <x v="0"/>
    <n v="87"/>
    <x v="1"/>
  </r>
  <r>
    <x v="31"/>
    <m/>
    <n v="1"/>
    <x v="130"/>
    <n v="87"/>
    <x v="607"/>
  </r>
  <r>
    <x v="31"/>
    <m/>
    <m/>
    <x v="0"/>
    <n v="87"/>
    <x v="1"/>
  </r>
  <r>
    <x v="31"/>
    <s v="9fa536a4134e55359b13b3f6975f5fe497505777"/>
    <m/>
    <x v="0"/>
    <n v="4"/>
    <x v="1"/>
  </r>
  <r>
    <x v="31"/>
    <m/>
    <m/>
    <x v="0"/>
    <n v="4"/>
    <x v="1"/>
  </r>
  <r>
    <x v="31"/>
    <m/>
    <n v="1"/>
    <x v="20"/>
    <n v="4"/>
    <x v="28"/>
  </r>
  <r>
    <x v="31"/>
    <m/>
    <m/>
    <x v="0"/>
    <n v="4"/>
    <x v="1"/>
  </r>
  <r>
    <x v="31"/>
    <s v="b53c39c05d6f0ed60ce64e6e3c385095989ed347"/>
    <m/>
    <x v="0"/>
    <n v="33"/>
    <x v="1"/>
  </r>
  <r>
    <x v="31"/>
    <m/>
    <m/>
    <x v="0"/>
    <n v="33"/>
    <x v="1"/>
  </r>
  <r>
    <x v="31"/>
    <m/>
    <n v="1"/>
    <x v="20"/>
    <n v="33"/>
    <x v="349"/>
  </r>
  <r>
    <x v="32"/>
    <m/>
    <m/>
    <x v="0"/>
    <n v="33"/>
    <x v="1"/>
  </r>
  <r>
    <x v="32"/>
    <s v="725c657adc955aed8f832641553861162b448d18"/>
    <m/>
    <x v="0"/>
    <n v="61"/>
    <x v="1"/>
  </r>
  <r>
    <x v="32"/>
    <m/>
    <m/>
    <x v="0"/>
    <n v="61"/>
    <x v="1"/>
  </r>
  <r>
    <x v="32"/>
    <m/>
    <n v="4.7E-2"/>
    <x v="3"/>
    <n v="61"/>
    <x v="608"/>
  </r>
  <r>
    <x v="32"/>
    <m/>
    <n v="0.95199999999999996"/>
    <x v="21"/>
    <n v="61"/>
    <x v="609"/>
  </r>
  <r>
    <x v="32"/>
    <m/>
    <m/>
    <x v="0"/>
    <n v="61"/>
    <x v="1"/>
  </r>
  <r>
    <x v="32"/>
    <s v="5d1f0d27992da53eb1c546f413e5b34e78d8c439"/>
    <m/>
    <x v="0"/>
    <n v="6"/>
    <x v="1"/>
  </r>
  <r>
    <x v="32"/>
    <m/>
    <m/>
    <x v="0"/>
    <n v="6"/>
    <x v="1"/>
  </r>
  <r>
    <x v="32"/>
    <m/>
    <n v="1"/>
    <x v="9"/>
    <n v="6"/>
    <x v="18"/>
  </r>
  <r>
    <x v="32"/>
    <m/>
    <m/>
    <x v="0"/>
    <n v="6"/>
    <x v="1"/>
  </r>
  <r>
    <x v="32"/>
    <s v="5d53a26ce33320b5b91ff5a8fcd2b69be1367367"/>
    <m/>
    <x v="0"/>
    <n v="10"/>
    <x v="1"/>
  </r>
  <r>
    <x v="32"/>
    <m/>
    <m/>
    <x v="0"/>
    <n v="10"/>
    <x v="1"/>
  </r>
  <r>
    <x v="32"/>
    <m/>
    <n v="1"/>
    <x v="21"/>
    <n v="10"/>
    <x v="125"/>
  </r>
  <r>
    <x v="32"/>
    <m/>
    <m/>
    <x v="0"/>
    <n v="10"/>
    <x v="1"/>
  </r>
  <r>
    <x v="32"/>
    <s v="4dda322fdb688a53c243fe7c0df778f5b3f0a0cd"/>
    <m/>
    <x v="0"/>
    <n v="163"/>
    <x v="1"/>
  </r>
  <r>
    <x v="32"/>
    <m/>
    <m/>
    <x v="0"/>
    <n v="163"/>
    <x v="1"/>
  </r>
  <r>
    <x v="32"/>
    <m/>
    <n v="0.63100000000000001"/>
    <x v="3"/>
    <n v="163"/>
    <x v="610"/>
  </r>
  <r>
    <x v="32"/>
    <m/>
    <n v="0.36799999999999999"/>
    <x v="21"/>
    <n v="163"/>
    <x v="611"/>
  </r>
  <r>
    <x v="32"/>
    <m/>
    <m/>
    <x v="0"/>
    <n v="163"/>
    <x v="1"/>
  </r>
  <r>
    <x v="32"/>
    <s v="1b204eba0dc80f4007cb88b995b761a8bc0987fc"/>
    <m/>
    <x v="0"/>
    <n v="21"/>
    <x v="1"/>
  </r>
  <r>
    <x v="32"/>
    <m/>
    <m/>
    <x v="0"/>
    <n v="21"/>
    <x v="1"/>
  </r>
  <r>
    <x v="32"/>
    <m/>
    <n v="1"/>
    <x v="21"/>
    <n v="21"/>
    <x v="569"/>
  </r>
  <r>
    <x v="32"/>
    <m/>
    <m/>
    <x v="0"/>
    <n v="21"/>
    <x v="1"/>
  </r>
  <r>
    <x v="32"/>
    <s v="2ac3b5b8c79726c73e08bdac732f8f09d846d72f"/>
    <m/>
    <x v="0"/>
    <n v="165"/>
    <x v="1"/>
  </r>
  <r>
    <x v="32"/>
    <m/>
    <m/>
    <x v="0"/>
    <n v="165"/>
    <x v="1"/>
  </r>
  <r>
    <x v="32"/>
    <m/>
    <n v="1"/>
    <x v="21"/>
    <n v="165"/>
    <x v="612"/>
  </r>
  <r>
    <x v="32"/>
    <m/>
    <m/>
    <x v="0"/>
    <n v="165"/>
    <x v="1"/>
  </r>
  <r>
    <x v="32"/>
    <s v="10cf936a3635a72ee61714631050cf54466410eb"/>
    <m/>
    <x v="0"/>
    <n v="7619"/>
    <x v="1"/>
  </r>
  <r>
    <x v="32"/>
    <m/>
    <m/>
    <x v="0"/>
    <n v="7619"/>
    <x v="1"/>
  </r>
  <r>
    <x v="32"/>
    <m/>
    <n v="0"/>
    <x v="5"/>
    <n v="7619"/>
    <x v="1"/>
  </r>
  <r>
    <x v="32"/>
    <m/>
    <n v="0.99299999999999999"/>
    <x v="21"/>
    <n v="7619"/>
    <x v="613"/>
  </r>
  <r>
    <x v="32"/>
    <m/>
    <n v="2E-3"/>
    <x v="9"/>
    <n v="7619"/>
    <x v="614"/>
  </r>
  <r>
    <x v="32"/>
    <m/>
    <n v="0"/>
    <x v="45"/>
    <n v="7619"/>
    <x v="1"/>
  </r>
  <r>
    <x v="32"/>
    <m/>
    <n v="2E-3"/>
    <x v="26"/>
    <n v="7619"/>
    <x v="614"/>
  </r>
  <r>
    <x v="32"/>
    <m/>
    <m/>
    <x v="0"/>
    <n v="7619"/>
    <x v="1"/>
  </r>
  <r>
    <x v="32"/>
    <s v="13577a48b51202aabd2e55ef95404439aaa4a0c3"/>
    <m/>
    <x v="0"/>
    <n v="300"/>
    <x v="1"/>
  </r>
  <r>
    <x v="32"/>
    <m/>
    <m/>
    <x v="0"/>
    <n v="300"/>
    <x v="1"/>
  </r>
  <r>
    <x v="32"/>
    <m/>
    <n v="0.25800000000000001"/>
    <x v="4"/>
    <n v="300"/>
    <x v="615"/>
  </r>
  <r>
    <x v="32"/>
    <m/>
    <n v="0.318"/>
    <x v="131"/>
    <n v="300"/>
    <x v="616"/>
  </r>
  <r>
    <x v="32"/>
    <m/>
    <n v="0.41499999999999998"/>
    <x v="23"/>
    <n v="300"/>
    <x v="617"/>
  </r>
  <r>
    <x v="32"/>
    <m/>
    <n v="7.0000000000000001E-3"/>
    <x v="26"/>
    <n v="300"/>
    <x v="618"/>
  </r>
  <r>
    <x v="32"/>
    <m/>
    <m/>
    <x v="0"/>
    <n v="300"/>
    <x v="1"/>
  </r>
  <r>
    <x v="32"/>
    <s v="42d802af32f99663bc1c66456b2d57749010bed5"/>
    <m/>
    <x v="0"/>
    <n v="42"/>
    <x v="1"/>
  </r>
  <r>
    <x v="32"/>
    <m/>
    <m/>
    <x v="0"/>
    <n v="42"/>
    <x v="1"/>
  </r>
  <r>
    <x v="32"/>
    <m/>
    <n v="1"/>
    <x v="21"/>
    <n v="42"/>
    <x v="619"/>
  </r>
  <r>
    <x v="32"/>
    <m/>
    <m/>
    <x v="0"/>
    <n v="42"/>
    <x v="1"/>
  </r>
  <r>
    <x v="32"/>
    <s v="3a8c58f22a02fca264932802596a223b4e49efcb"/>
    <m/>
    <x v="0"/>
    <n v="27"/>
    <x v="1"/>
  </r>
  <r>
    <x v="32"/>
    <m/>
    <m/>
    <x v="0"/>
    <n v="27"/>
    <x v="1"/>
  </r>
  <r>
    <x v="32"/>
    <m/>
    <n v="1"/>
    <x v="21"/>
    <n v="27"/>
    <x v="7"/>
  </r>
  <r>
    <x v="32"/>
    <m/>
    <m/>
    <x v="0"/>
    <n v="27"/>
    <x v="1"/>
  </r>
  <r>
    <x v="32"/>
    <s v="d1cba25b72f41a2374eae4f74e12299196149580"/>
    <m/>
    <x v="0"/>
    <n v="83"/>
    <x v="1"/>
  </r>
  <r>
    <x v="32"/>
    <m/>
    <m/>
    <x v="0"/>
    <n v="83"/>
    <x v="1"/>
  </r>
  <r>
    <x v="32"/>
    <m/>
    <n v="1"/>
    <x v="21"/>
    <n v="83"/>
    <x v="620"/>
  </r>
  <r>
    <x v="32"/>
    <m/>
    <m/>
    <x v="0"/>
    <n v="83"/>
    <x v="1"/>
  </r>
  <r>
    <x v="32"/>
    <s v="622bb23dca571100644c8dd927bd844a3ceae19e"/>
    <m/>
    <x v="0"/>
    <n v="83"/>
    <x v="1"/>
  </r>
  <r>
    <x v="32"/>
    <m/>
    <m/>
    <x v="0"/>
    <n v="83"/>
    <x v="1"/>
  </r>
  <r>
    <x v="32"/>
    <m/>
    <n v="1"/>
    <x v="21"/>
    <n v="83"/>
    <x v="620"/>
  </r>
  <r>
    <x v="32"/>
    <m/>
    <m/>
    <x v="0"/>
    <n v="83"/>
    <x v="1"/>
  </r>
  <r>
    <x v="32"/>
    <s v="5016268d94a5fef8a229911c45e6fd6679a7d2f9"/>
    <m/>
    <x v="0"/>
    <n v="7"/>
    <x v="1"/>
  </r>
  <r>
    <x v="32"/>
    <m/>
    <m/>
    <x v="0"/>
    <n v="7"/>
    <x v="1"/>
  </r>
  <r>
    <x v="32"/>
    <m/>
    <n v="1"/>
    <x v="7"/>
    <n v="7"/>
    <x v="139"/>
  </r>
  <r>
    <x v="32"/>
    <m/>
    <m/>
    <x v="0"/>
    <n v="7"/>
    <x v="1"/>
  </r>
  <r>
    <x v="32"/>
    <s v="b2ffa0b51be6e75fdd2eed15b2d79c3e5010f0af"/>
    <m/>
    <x v="0"/>
    <n v="42"/>
    <x v="1"/>
  </r>
  <r>
    <x v="32"/>
    <m/>
    <m/>
    <x v="0"/>
    <n v="42"/>
    <x v="1"/>
  </r>
  <r>
    <x v="32"/>
    <m/>
    <n v="0.29599999999999999"/>
    <x v="21"/>
    <n v="42"/>
    <x v="621"/>
  </r>
  <r>
    <x v="32"/>
    <m/>
    <n v="0.70299999999999996"/>
    <x v="9"/>
    <n v="42"/>
    <x v="622"/>
  </r>
  <r>
    <x v="32"/>
    <m/>
    <m/>
    <x v="0"/>
    <n v="42"/>
    <x v="1"/>
  </r>
  <r>
    <x v="32"/>
    <s v="6e7f0bd5b2b36f292fc2e3ee72f4b4b0ee504a06"/>
    <m/>
    <x v="0"/>
    <n v="67"/>
    <x v="1"/>
  </r>
  <r>
    <x v="32"/>
    <m/>
    <m/>
    <x v="0"/>
    <n v="67"/>
    <x v="1"/>
  </r>
  <r>
    <x v="32"/>
    <m/>
    <n v="1"/>
    <x v="21"/>
    <n v="67"/>
    <x v="623"/>
  </r>
  <r>
    <x v="32"/>
    <m/>
    <m/>
    <x v="0"/>
    <n v="67"/>
    <x v="1"/>
  </r>
  <r>
    <x v="32"/>
    <s v="af31dc7ba520145df053e72232647556e467dd00"/>
    <m/>
    <x v="0"/>
    <n v="119"/>
    <x v="1"/>
  </r>
  <r>
    <x v="32"/>
    <m/>
    <m/>
    <x v="0"/>
    <n v="119"/>
    <x v="1"/>
  </r>
  <r>
    <x v="32"/>
    <m/>
    <n v="1"/>
    <x v="21"/>
    <n v="119"/>
    <x v="624"/>
  </r>
  <r>
    <x v="32"/>
    <m/>
    <m/>
    <x v="0"/>
    <n v="119"/>
    <x v="1"/>
  </r>
  <r>
    <x v="32"/>
    <s v="d2ab711c0e57271f9584602329c50dd84e32c4bb"/>
    <m/>
    <x v="0"/>
    <n v="3"/>
    <x v="1"/>
  </r>
  <r>
    <x v="32"/>
    <m/>
    <m/>
    <x v="0"/>
    <n v="3"/>
    <x v="1"/>
  </r>
  <r>
    <x v="32"/>
    <m/>
    <n v="1"/>
    <x v="118"/>
    <n v="3"/>
    <x v="10"/>
  </r>
  <r>
    <x v="32"/>
    <m/>
    <m/>
    <x v="0"/>
    <n v="3"/>
    <x v="1"/>
  </r>
  <r>
    <x v="32"/>
    <s v="3f02fd962b26014f9fcb21e0ab91462d9fc690b6"/>
    <m/>
    <x v="0"/>
    <n v="2"/>
    <x v="1"/>
  </r>
  <r>
    <x v="32"/>
    <m/>
    <m/>
    <x v="0"/>
    <n v="2"/>
    <x v="1"/>
  </r>
  <r>
    <x v="32"/>
    <m/>
    <n v="1"/>
    <x v="3"/>
    <n v="2"/>
    <x v="5"/>
  </r>
  <r>
    <x v="32"/>
    <m/>
    <m/>
    <x v="0"/>
    <n v="2"/>
    <x v="1"/>
  </r>
  <r>
    <x v="32"/>
    <s v="918663879caa0e6345d2e37d25bbe27bab1cc504"/>
    <m/>
    <x v="0"/>
    <n v="16"/>
    <x v="1"/>
  </r>
  <r>
    <x v="32"/>
    <m/>
    <m/>
    <x v="0"/>
    <n v="16"/>
    <x v="1"/>
  </r>
  <r>
    <x v="32"/>
    <m/>
    <n v="1"/>
    <x v="21"/>
    <n v="16"/>
    <x v="625"/>
  </r>
  <r>
    <x v="32"/>
    <m/>
    <m/>
    <x v="0"/>
    <n v="16"/>
    <x v="1"/>
  </r>
  <r>
    <x v="32"/>
    <s v="ba0068e794ab281fdcb347467f23070879ecf8cb"/>
    <m/>
    <x v="0"/>
    <n v="19"/>
    <x v="1"/>
  </r>
  <r>
    <x v="32"/>
    <m/>
    <m/>
    <x v="0"/>
    <n v="19"/>
    <x v="1"/>
  </r>
  <r>
    <x v="32"/>
    <m/>
    <n v="1"/>
    <x v="21"/>
    <n v="19"/>
    <x v="29"/>
  </r>
  <r>
    <x v="32"/>
    <m/>
    <m/>
    <x v="0"/>
    <n v="19"/>
    <x v="1"/>
  </r>
  <r>
    <x v="32"/>
    <s v="d204985463cd731d16190fd79621e227850d9c84"/>
    <m/>
    <x v="0"/>
    <n v="19"/>
    <x v="1"/>
  </r>
  <r>
    <x v="32"/>
    <m/>
    <m/>
    <x v="0"/>
    <n v="19"/>
    <x v="1"/>
  </r>
  <r>
    <x v="32"/>
    <m/>
    <n v="1"/>
    <x v="21"/>
    <n v="19"/>
    <x v="29"/>
  </r>
  <r>
    <x v="32"/>
    <m/>
    <m/>
    <x v="0"/>
    <n v="19"/>
    <x v="1"/>
  </r>
  <r>
    <x v="32"/>
    <s v="d7e6e0be8f54cfa0b57a6515306c56a38dcdf0d1"/>
    <m/>
    <x v="0"/>
    <n v="41"/>
    <x v="1"/>
  </r>
  <r>
    <x v="32"/>
    <m/>
    <m/>
    <x v="0"/>
    <n v="41"/>
    <x v="1"/>
  </r>
  <r>
    <x v="32"/>
    <m/>
    <n v="0.223"/>
    <x v="21"/>
    <n v="41"/>
    <x v="626"/>
  </r>
  <r>
    <x v="32"/>
    <m/>
    <n v="0.77600000000000002"/>
    <x v="121"/>
    <n v="41"/>
    <x v="627"/>
  </r>
  <r>
    <x v="32"/>
    <m/>
    <m/>
    <x v="0"/>
    <n v="41"/>
    <x v="1"/>
  </r>
  <r>
    <x v="32"/>
    <s v="1bb29da08f761b4ed79c8bb1cacb74aaec702530"/>
    <m/>
    <x v="0"/>
    <n v="5"/>
    <x v="1"/>
  </r>
  <r>
    <x v="32"/>
    <m/>
    <m/>
    <x v="0"/>
    <n v="5"/>
    <x v="1"/>
  </r>
  <r>
    <x v="32"/>
    <m/>
    <n v="1"/>
    <x v="3"/>
    <n v="5"/>
    <x v="35"/>
  </r>
  <r>
    <x v="33"/>
    <m/>
    <m/>
    <x v="0"/>
    <n v="5"/>
    <x v="1"/>
  </r>
  <r>
    <x v="33"/>
    <s v="fc9c035d91ccbe16bd0d4412742d5d3352f3eeec"/>
    <m/>
    <x v="0"/>
    <n v="4"/>
    <x v="1"/>
  </r>
  <r>
    <x v="33"/>
    <m/>
    <m/>
    <x v="0"/>
    <n v="4"/>
    <x v="1"/>
  </r>
  <r>
    <x v="33"/>
    <m/>
    <n v="1"/>
    <x v="6"/>
    <n v="4"/>
    <x v="28"/>
  </r>
  <r>
    <x v="34"/>
    <m/>
    <m/>
    <x v="0"/>
    <m/>
    <x v="6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K137" firstHeaderRow="1" firstDataRow="2" firstDataCol="1"/>
  <pivotFields count="6">
    <pivotField axis="axisCol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showAll="0"/>
    <pivotField showAll="0"/>
    <pivotField axis="axisRow" showAll="0">
      <items count="133">
        <item x="24"/>
        <item x="114"/>
        <item x="119"/>
        <item x="17"/>
        <item x="12"/>
        <item x="10"/>
        <item x="20"/>
        <item x="34"/>
        <item x="118"/>
        <item x="124"/>
        <item x="35"/>
        <item x="39"/>
        <item x="2"/>
        <item x="1"/>
        <item x="33"/>
        <item x="28"/>
        <item x="108"/>
        <item x="125"/>
        <item x="126"/>
        <item x="127"/>
        <item x="117"/>
        <item x="3"/>
        <item x="11"/>
        <item x="41"/>
        <item x="13"/>
        <item x="8"/>
        <item x="40"/>
        <item x="26"/>
        <item x="14"/>
        <item x="15"/>
        <item x="4"/>
        <item x="9"/>
        <item x="6"/>
        <item x="31"/>
        <item x="5"/>
        <item x="18"/>
        <item x="47"/>
        <item x="46"/>
        <item x="122"/>
        <item x="123"/>
        <item x="110"/>
        <item x="113"/>
        <item x="16"/>
        <item x="44"/>
        <item x="21"/>
        <item x="48"/>
        <item x="27"/>
        <item x="32"/>
        <item x="42"/>
        <item x="49"/>
        <item x="30"/>
        <item x="38"/>
        <item x="111"/>
        <item x="37"/>
        <item x="116"/>
        <item x="22"/>
        <item x="23"/>
        <item x="131"/>
        <item x="25"/>
        <item x="120"/>
        <item x="45"/>
        <item x="43"/>
        <item x="112"/>
        <item x="128"/>
        <item x="7"/>
        <item x="109"/>
        <item x="19"/>
        <item x="129"/>
        <item x="121"/>
        <item x="36"/>
        <item x="50"/>
        <item x="130"/>
        <item x="29"/>
        <item x="107"/>
        <item x="59"/>
        <item x="51"/>
        <item x="52"/>
        <item x="57"/>
        <item x="53"/>
        <item x="54"/>
        <item x="55"/>
        <item x="56"/>
        <item x="58"/>
        <item x="61"/>
        <item x="60"/>
        <item x="62"/>
        <item x="63"/>
        <item x="64"/>
        <item x="66"/>
        <item x="65"/>
        <item x="67"/>
        <item x="68"/>
        <item x="72"/>
        <item x="71"/>
        <item x="70"/>
        <item x="69"/>
        <item x="73"/>
        <item x="75"/>
        <item x="74"/>
        <item x="76"/>
        <item x="77"/>
        <item x="78"/>
        <item x="79"/>
        <item x="80"/>
        <item x="81"/>
        <item x="82"/>
        <item x="84"/>
        <item x="83"/>
        <item x="86"/>
        <item x="85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15"/>
        <item x="0"/>
        <item t="default"/>
      </items>
    </pivotField>
    <pivotField showAll="0"/>
    <pivotField dataField="1" showAll="0">
      <items count="630">
        <item x="1"/>
        <item x="346"/>
        <item x="212"/>
        <item x="37"/>
        <item x="220"/>
        <item x="544"/>
        <item x="451"/>
        <item x="497"/>
        <item x="503"/>
        <item x="536"/>
        <item x="252"/>
        <item x="506"/>
        <item x="512"/>
        <item x="17"/>
        <item x="255"/>
        <item x="341"/>
        <item x="200"/>
        <item x="518"/>
        <item x="232"/>
        <item x="494"/>
        <item x="143"/>
        <item x="402"/>
        <item x="84"/>
        <item x="498"/>
        <item x="495"/>
        <item x="478"/>
        <item x="50"/>
        <item x="358"/>
        <item x="24"/>
        <item x="599"/>
        <item x="69"/>
        <item x="302"/>
        <item x="590"/>
        <item x="448"/>
        <item x="429"/>
        <item x="243"/>
        <item x="317"/>
        <item x="513"/>
        <item x="5"/>
        <item x="60"/>
        <item x="230"/>
        <item x="328"/>
        <item x="300"/>
        <item x="618"/>
        <item x="214"/>
        <item x="424"/>
        <item x="215"/>
        <item x="573"/>
        <item x="218"/>
        <item x="222"/>
        <item x="571"/>
        <item x="574"/>
        <item x="238"/>
        <item x="39"/>
        <item x="572"/>
        <item x="330"/>
        <item x="549"/>
        <item x="517"/>
        <item x="72"/>
        <item x="376"/>
        <item x="383"/>
        <item x="416"/>
        <item x="354"/>
        <item x="26"/>
        <item x="608"/>
        <item x="499"/>
        <item x="514"/>
        <item x="10"/>
        <item x="570"/>
        <item x="360"/>
        <item x="99"/>
        <item x="423"/>
        <item x="492"/>
        <item x="106"/>
        <item x="408"/>
        <item x="25"/>
        <item x="231"/>
        <item x="577"/>
        <item x="82"/>
        <item x="89"/>
        <item x="122"/>
        <item x="253"/>
        <item x="117"/>
        <item x="91"/>
        <item x="502"/>
        <item x="277"/>
        <item x="472"/>
        <item x="162"/>
        <item x="312"/>
        <item x="251"/>
        <item x="28"/>
        <item x="235"/>
        <item x="339"/>
        <item x="329"/>
        <item x="352"/>
        <item x="587"/>
        <item x="22"/>
        <item x="217"/>
        <item x="157"/>
        <item x="102"/>
        <item x="199"/>
        <item x="288"/>
        <item x="124"/>
        <item x="447"/>
        <item x="479"/>
        <item x="79"/>
        <item x="264"/>
        <item x="261"/>
        <item x="364"/>
        <item x="351"/>
        <item x="276"/>
        <item x="511"/>
        <item x="35"/>
        <item x="446"/>
        <item x="290"/>
        <item x="27"/>
        <item x="53"/>
        <item x="554"/>
        <item x="422"/>
        <item x="509"/>
        <item x="365"/>
        <item x="98"/>
        <item x="450"/>
        <item x="470"/>
        <item x="361"/>
        <item x="384"/>
        <item x="537"/>
        <item x="18"/>
        <item x="437"/>
        <item x="359"/>
        <item x="246"/>
        <item x="576"/>
        <item x="77"/>
        <item x="219"/>
        <item x="426"/>
        <item x="460"/>
        <item x="457"/>
        <item x="605"/>
        <item x="139"/>
        <item x="311"/>
        <item x="505"/>
        <item x="301"/>
        <item x="23"/>
        <item x="260"/>
        <item x="355"/>
        <item x="47"/>
        <item x="78"/>
        <item x="348"/>
        <item x="523"/>
        <item x="87"/>
        <item x="596"/>
        <item x="249"/>
        <item x="403"/>
        <item x="88"/>
        <item x="280"/>
        <item x="81"/>
        <item x="56"/>
        <item x="469"/>
        <item x="519"/>
        <item x="46"/>
        <item x="16"/>
        <item x="391"/>
        <item x="531"/>
        <item x="119"/>
        <item x="203"/>
        <item x="353"/>
        <item x="436"/>
        <item x="558"/>
        <item x="32"/>
        <item x="362"/>
        <item x="626"/>
        <item x="267"/>
        <item x="121"/>
        <item x="417"/>
        <item x="145"/>
        <item x="293"/>
        <item x="477"/>
        <item x="133"/>
        <item x="48"/>
        <item x="541"/>
        <item x="501"/>
        <item x="206"/>
        <item x="401"/>
        <item x="125"/>
        <item x="205"/>
        <item x="296"/>
        <item x="500"/>
        <item x="496"/>
        <item x="85"/>
        <item x="113"/>
        <item x="160"/>
        <item x="313"/>
        <item x="547"/>
        <item x="115"/>
        <item x="68"/>
        <item x="20"/>
        <item x="388"/>
        <item x="409"/>
        <item x="114"/>
        <item x="399"/>
        <item x="538"/>
        <item x="591"/>
        <item x="440"/>
        <item x="146"/>
        <item x="54"/>
        <item x="64"/>
        <item x="556"/>
        <item x="308"/>
        <item x="515"/>
        <item x="415"/>
        <item x="304"/>
        <item x="621"/>
        <item x="580"/>
        <item x="510"/>
        <item x="481"/>
        <item x="110"/>
        <item x="151"/>
        <item x="147"/>
        <item x="445"/>
        <item x="140"/>
        <item x="127"/>
        <item x="274"/>
        <item x="208"/>
        <item x="508"/>
        <item x="345"/>
        <item x="223"/>
        <item x="90"/>
        <item x="43"/>
        <item x="551"/>
        <item x="540"/>
        <item x="101"/>
        <item x="207"/>
        <item x="123"/>
        <item x="414"/>
        <item x="245"/>
        <item x="154"/>
        <item x="309"/>
        <item x="86"/>
        <item x="83"/>
        <item x="2"/>
        <item x="535"/>
        <item x="310"/>
        <item x="418"/>
        <item x="614"/>
        <item x="142"/>
        <item x="144"/>
        <item x="476"/>
        <item x="259"/>
        <item x="546"/>
        <item x="227"/>
        <item x="279"/>
        <item x="625"/>
        <item x="250"/>
        <item x="201"/>
        <item x="63"/>
        <item x="286"/>
        <item x="398"/>
        <item x="527"/>
        <item x="289"/>
        <item x="12"/>
        <item x="228"/>
        <item x="275"/>
        <item x="441"/>
        <item x="278"/>
        <item x="480"/>
        <item x="465"/>
        <item x="73"/>
        <item x="57"/>
        <item x="592"/>
        <item x="425"/>
        <item x="521"/>
        <item x="49"/>
        <item x="307"/>
        <item x="240"/>
        <item x="363"/>
        <item x="204"/>
        <item x="331"/>
        <item x="507"/>
        <item x="284"/>
        <item x="493"/>
        <item x="29"/>
        <item x="485"/>
        <item x="126"/>
        <item x="295"/>
        <item x="419"/>
        <item x="100"/>
        <item x="198"/>
        <item x="504"/>
        <item x="294"/>
        <item x="62"/>
        <item x="9"/>
        <item x="516"/>
        <item x="524"/>
        <item x="138"/>
        <item x="569"/>
        <item x="586"/>
        <item x="234"/>
        <item x="368"/>
        <item x="41"/>
        <item x="19"/>
        <item x="95"/>
        <item x="588"/>
        <item x="380"/>
        <item x="155"/>
        <item x="120"/>
        <item x="550"/>
        <item x="55"/>
        <item x="433"/>
        <item x="598"/>
        <item x="241"/>
        <item x="442"/>
        <item x="6"/>
        <item x="392"/>
        <item x="132"/>
        <item x="534"/>
        <item x="410"/>
        <item x="76"/>
        <item x="455"/>
        <item x="594"/>
        <item x="430"/>
        <item x="467"/>
        <item x="237"/>
        <item x="578"/>
        <item x="7"/>
        <item x="542"/>
        <item x="405"/>
        <item x="66"/>
        <item x="459"/>
        <item x="520"/>
        <item x="291"/>
        <item x="254"/>
        <item x="427"/>
        <item x="622"/>
        <item x="369"/>
        <item x="8"/>
        <item x="112"/>
        <item x="109"/>
        <item x="165"/>
        <item x="59"/>
        <item x="148"/>
        <item x="627"/>
        <item x="30"/>
        <item x="543"/>
        <item x="412"/>
        <item x="256"/>
        <item x="349"/>
        <item x="389"/>
        <item x="464"/>
        <item x="229"/>
        <item x="258"/>
        <item x="226"/>
        <item x="320"/>
        <item x="602"/>
        <item x="356"/>
        <item x="299"/>
        <item x="387"/>
        <item x="67"/>
        <item x="161"/>
        <item x="244"/>
        <item x="156"/>
        <item x="431"/>
        <item x="606"/>
        <item x="65"/>
        <item x="104"/>
        <item x="316"/>
        <item x="303"/>
        <item x="233"/>
        <item x="396"/>
        <item x="269"/>
        <item x="97"/>
        <item x="564"/>
        <item x="272"/>
        <item x="522"/>
        <item x="31"/>
        <item x="619"/>
        <item x="526"/>
        <item x="593"/>
        <item x="211"/>
        <item x="552"/>
        <item x="13"/>
        <item x="557"/>
        <item x="400"/>
        <item x="566"/>
        <item x="236"/>
        <item x="468"/>
        <item x="116"/>
        <item x="134"/>
        <item x="80"/>
        <item x="150"/>
        <item x="257"/>
        <item x="314"/>
        <item x="333"/>
        <item x="197"/>
        <item x="248"/>
        <item x="530"/>
        <item x="326"/>
        <item x="266"/>
        <item x="378"/>
        <item x="604"/>
        <item x="34"/>
        <item x="137"/>
        <item x="487"/>
        <item x="15"/>
        <item x="539"/>
        <item x="350"/>
        <item x="33"/>
        <item x="548"/>
        <item x="14"/>
        <item x="600"/>
        <item x="111"/>
        <item x="225"/>
        <item x="449"/>
        <item x="135"/>
        <item x="609"/>
        <item x="458"/>
        <item x="347"/>
        <item x="224"/>
        <item x="611"/>
        <item x="273"/>
        <item x="216"/>
        <item x="315"/>
        <item x="377"/>
        <item x="454"/>
        <item x="129"/>
        <item x="263"/>
        <item x="439"/>
        <item x="105"/>
        <item x="131"/>
        <item x="11"/>
        <item x="421"/>
        <item x="623"/>
        <item x="589"/>
        <item x="265"/>
        <item x="603"/>
        <item x="452"/>
        <item x="213"/>
        <item x="141"/>
        <item x="210"/>
        <item x="420"/>
        <item x="209"/>
        <item x="58"/>
        <item x="108"/>
        <item x="118"/>
        <item x="615"/>
        <item x="435"/>
        <item x="136"/>
        <item x="373"/>
        <item x="559"/>
        <item x="575"/>
        <item x="438"/>
        <item x="553"/>
        <item x="202"/>
        <item x="595"/>
        <item x="444"/>
        <item x="620"/>
        <item x="271"/>
        <item x="601"/>
        <item x="489"/>
        <item x="281"/>
        <item x="471"/>
        <item x="242"/>
        <item x="607"/>
        <item x="555"/>
        <item x="247"/>
        <item x="36"/>
        <item x="306"/>
        <item x="473"/>
        <item x="616"/>
        <item x="463"/>
        <item x="334"/>
        <item x="386"/>
        <item x="153"/>
        <item x="466"/>
        <item x="610"/>
        <item x="130"/>
        <item x="545"/>
        <item x="292"/>
        <item x="287"/>
        <item x="323"/>
        <item x="163"/>
        <item x="428"/>
        <item x="297"/>
        <item x="4"/>
        <item x="45"/>
        <item x="583"/>
        <item x="462"/>
        <item x="491"/>
        <item x="283"/>
        <item x="624"/>
        <item x="413"/>
        <item x="298"/>
        <item x="456"/>
        <item x="239"/>
        <item x="617"/>
        <item x="490"/>
        <item x="486"/>
        <item x="532"/>
        <item x="324"/>
        <item x="561"/>
        <item x="3"/>
        <item x="107"/>
        <item x="103"/>
        <item x="167"/>
        <item x="38"/>
        <item x="434"/>
        <item x="597"/>
        <item x="70"/>
        <item x="221"/>
        <item x="282"/>
        <item x="475"/>
        <item x="379"/>
        <item x="158"/>
        <item x="44"/>
        <item x="525"/>
        <item x="371"/>
        <item x="262"/>
        <item x="357"/>
        <item x="152"/>
        <item x="93"/>
        <item x="453"/>
        <item x="337"/>
        <item x="612"/>
        <item x="338"/>
        <item x="75"/>
        <item x="318"/>
        <item x="382"/>
        <item x="370"/>
        <item x="149"/>
        <item x="483"/>
        <item x="393"/>
        <item x="432"/>
        <item x="332"/>
        <item x="327"/>
        <item x="21"/>
        <item x="305"/>
        <item x="397"/>
        <item x="533"/>
        <item x="374"/>
        <item x="411"/>
        <item x="474"/>
        <item x="390"/>
        <item x="268"/>
        <item x="375"/>
        <item x="443"/>
        <item x="344"/>
        <item x="322"/>
        <item x="484"/>
        <item x="342"/>
        <item x="488"/>
        <item x="367"/>
        <item x="582"/>
        <item x="407"/>
        <item x="175"/>
        <item x="335"/>
        <item x="285"/>
        <item x="461"/>
        <item x="404"/>
        <item x="340"/>
        <item x="343"/>
        <item x="372"/>
        <item x="406"/>
        <item x="71"/>
        <item x="321"/>
        <item x="74"/>
        <item x="94"/>
        <item x="61"/>
        <item x="325"/>
        <item x="482"/>
        <item x="567"/>
        <item x="171"/>
        <item x="159"/>
        <item x="394"/>
        <item x="40"/>
        <item x="336"/>
        <item x="319"/>
        <item x="385"/>
        <item x="581"/>
        <item x="92"/>
        <item x="182"/>
        <item x="128"/>
        <item x="51"/>
        <item x="96"/>
        <item x="562"/>
        <item x="168"/>
        <item x="395"/>
        <item x="560"/>
        <item x="579"/>
        <item x="166"/>
        <item x="366"/>
        <item x="270"/>
        <item x="183"/>
        <item x="180"/>
        <item x="42"/>
        <item x="191"/>
        <item x="173"/>
        <item x="565"/>
        <item x="170"/>
        <item x="192"/>
        <item x="181"/>
        <item x="563"/>
        <item x="169"/>
        <item x="584"/>
        <item x="585"/>
        <item x="568"/>
        <item x="172"/>
        <item x="52"/>
        <item x="186"/>
        <item x="196"/>
        <item x="193"/>
        <item x="195"/>
        <item x="179"/>
        <item x="529"/>
        <item x="178"/>
        <item x="174"/>
        <item x="177"/>
        <item x="187"/>
        <item x="528"/>
        <item x="184"/>
        <item x="190"/>
        <item x="164"/>
        <item x="176"/>
        <item x="188"/>
        <item x="194"/>
        <item x="613"/>
        <item x="381"/>
        <item x="189"/>
        <item x="185"/>
        <item x="0"/>
        <item x="628"/>
        <item t="default"/>
      </items>
    </pivotField>
  </pivotFields>
  <rowFields count="1">
    <field x="3"/>
  </rowFields>
  <rowItems count="1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 t="grand">
      <x/>
    </i>
  </rowItems>
  <colFields count="1">
    <field x="0"/>
  </colFields>
  <col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colItems>
  <dataFields count="1">
    <dataField name="Sum of LOC Per Component" fld="5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Nov_2014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Nov_2014LOC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X273"/>
  <sheetViews>
    <sheetView tabSelected="1" topLeftCell="AK123" zoomScale="70" zoomScaleNormal="70" workbookViewId="0">
      <selection activeCell="AS273" sqref="AR142:AS273"/>
    </sheetView>
  </sheetViews>
  <sheetFormatPr defaultRowHeight="15" x14ac:dyDescent="0.25"/>
  <cols>
    <col min="1" max="1" width="65" customWidth="1"/>
    <col min="2" max="2" width="16.28515625" bestFit="1" customWidth="1"/>
    <col min="3" max="3" width="14" bestFit="1" customWidth="1"/>
    <col min="4" max="4" width="15.140625" bestFit="1" customWidth="1"/>
    <col min="5" max="5" width="15.42578125" bestFit="1" customWidth="1"/>
    <col min="6" max="6" width="15.7109375" bestFit="1" customWidth="1"/>
    <col min="7" max="7" width="14.28515625" bestFit="1" customWidth="1"/>
    <col min="8" max="8" width="11.42578125" bestFit="1" customWidth="1"/>
    <col min="9" max="9" width="15.7109375" bestFit="1" customWidth="1"/>
    <col min="10" max="10" width="11.5703125" bestFit="1" customWidth="1"/>
    <col min="11" max="11" width="11.28515625" bestFit="1" customWidth="1"/>
    <col min="12" max="12" width="12" bestFit="1" customWidth="1"/>
    <col min="13" max="13" width="13.5703125" bestFit="1" customWidth="1"/>
    <col min="14" max="14" width="10.28515625" bestFit="1" customWidth="1"/>
    <col min="15" max="15" width="13.42578125" bestFit="1" customWidth="1"/>
    <col min="16" max="16" width="11.7109375" bestFit="1" customWidth="1"/>
    <col min="17" max="17" width="11.5703125" bestFit="1" customWidth="1"/>
    <col min="18" max="18" width="11.140625" bestFit="1" customWidth="1"/>
    <col min="19" max="19" width="10.7109375" bestFit="1" customWidth="1"/>
    <col min="20" max="20" width="11" bestFit="1" customWidth="1"/>
    <col min="21" max="21" width="17.7109375" bestFit="1" customWidth="1"/>
    <col min="22" max="22" width="11.140625" bestFit="1" customWidth="1"/>
    <col min="23" max="23" width="15.85546875" bestFit="1" customWidth="1"/>
    <col min="24" max="24" width="14.42578125" bestFit="1" customWidth="1"/>
    <col min="25" max="25" width="16.42578125" bestFit="1" customWidth="1"/>
    <col min="26" max="26" width="11.85546875" bestFit="1" customWidth="1"/>
    <col min="27" max="27" width="15" bestFit="1" customWidth="1"/>
    <col min="28" max="28" width="14.5703125" bestFit="1" customWidth="1"/>
    <col min="29" max="29" width="12.28515625" bestFit="1" customWidth="1"/>
    <col min="30" max="30" width="13.140625" bestFit="1" customWidth="1"/>
    <col min="31" max="31" width="15.5703125" bestFit="1" customWidth="1"/>
    <col min="32" max="32" width="6.7109375" bestFit="1" customWidth="1"/>
    <col min="33" max="33" width="11.7109375" bestFit="1" customWidth="1"/>
    <col min="34" max="34" width="9.5703125" bestFit="1" customWidth="1"/>
    <col min="35" max="35" width="11.42578125" bestFit="1" customWidth="1"/>
    <col min="36" max="36" width="7.28515625" bestFit="1" customWidth="1"/>
    <col min="37" max="37" width="11.28515625" bestFit="1" customWidth="1"/>
    <col min="40" max="40" width="65" bestFit="1" customWidth="1"/>
    <col min="41" max="41" width="14" bestFit="1" customWidth="1"/>
  </cols>
  <sheetData>
    <row r="3" spans="1:76" x14ac:dyDescent="0.25">
      <c r="A3" s="4" t="s">
        <v>654</v>
      </c>
      <c r="B3" s="4" t="s">
        <v>653</v>
      </c>
      <c r="AN3" t="s">
        <v>654</v>
      </c>
      <c r="AO3" t="s">
        <v>653</v>
      </c>
    </row>
    <row r="4" spans="1:76" x14ac:dyDescent="0.25">
      <c r="A4" s="4" t="s">
        <v>650</v>
      </c>
      <c r="B4" t="s">
        <v>616</v>
      </c>
      <c r="C4" t="s">
        <v>617</v>
      </c>
      <c r="D4" t="s">
        <v>618</v>
      </c>
      <c r="E4" t="s">
        <v>619</v>
      </c>
      <c r="F4" t="s">
        <v>620</v>
      </c>
      <c r="G4" t="s">
        <v>621</v>
      </c>
      <c r="H4" t="s">
        <v>622</v>
      </c>
      <c r="I4" t="s">
        <v>623</v>
      </c>
      <c r="J4" t="s">
        <v>624</v>
      </c>
      <c r="K4" t="s">
        <v>625</v>
      </c>
      <c r="L4" t="s">
        <v>626</v>
      </c>
      <c r="M4" t="s">
        <v>627</v>
      </c>
      <c r="N4" t="s">
        <v>628</v>
      </c>
      <c r="O4" t="s">
        <v>629</v>
      </c>
      <c r="P4" t="s">
        <v>630</v>
      </c>
      <c r="Q4" t="s">
        <v>631</v>
      </c>
      <c r="R4" t="s">
        <v>632</v>
      </c>
      <c r="S4" t="s">
        <v>633</v>
      </c>
      <c r="T4" t="s">
        <v>634</v>
      </c>
      <c r="U4" t="s">
        <v>635</v>
      </c>
      <c r="V4" t="s">
        <v>636</v>
      </c>
      <c r="W4" t="s">
        <v>637</v>
      </c>
      <c r="X4" t="s">
        <v>638</v>
      </c>
      <c r="Y4" t="s">
        <v>639</v>
      </c>
      <c r="Z4" t="s">
        <v>640</v>
      </c>
      <c r="AA4" t="s">
        <v>641</v>
      </c>
      <c r="AB4" t="s">
        <v>642</v>
      </c>
      <c r="AC4" t="s">
        <v>643</v>
      </c>
      <c r="AD4" t="s">
        <v>644</v>
      </c>
      <c r="AE4" t="s">
        <v>645</v>
      </c>
      <c r="AF4" t="s">
        <v>646</v>
      </c>
      <c r="AG4" t="s">
        <v>647</v>
      </c>
      <c r="AH4" t="s">
        <v>648</v>
      </c>
      <c r="AI4" t="s">
        <v>649</v>
      </c>
      <c r="AJ4" t="s">
        <v>651</v>
      </c>
      <c r="AK4" t="s">
        <v>652</v>
      </c>
      <c r="AN4" t="s">
        <v>650</v>
      </c>
      <c r="AO4" t="s">
        <v>616</v>
      </c>
      <c r="AP4" t="s">
        <v>617</v>
      </c>
      <c r="AQ4" t="s">
        <v>618</v>
      </c>
      <c r="AR4" t="s">
        <v>619</v>
      </c>
      <c r="AS4" t="s">
        <v>620</v>
      </c>
      <c r="AT4" t="s">
        <v>621</v>
      </c>
      <c r="AU4" t="s">
        <v>622</v>
      </c>
      <c r="AV4" t="s">
        <v>623</v>
      </c>
      <c r="AW4" t="s">
        <v>624</v>
      </c>
      <c r="AX4" t="s">
        <v>625</v>
      </c>
      <c r="AY4" t="s">
        <v>626</v>
      </c>
      <c r="AZ4" t="s">
        <v>627</v>
      </c>
      <c r="BA4" t="s">
        <v>628</v>
      </c>
      <c r="BB4" t="s">
        <v>629</v>
      </c>
      <c r="BC4" t="s">
        <v>630</v>
      </c>
      <c r="BD4" t="s">
        <v>631</v>
      </c>
      <c r="BE4" t="s">
        <v>632</v>
      </c>
      <c r="BF4" t="s">
        <v>633</v>
      </c>
      <c r="BG4" t="s">
        <v>634</v>
      </c>
      <c r="BH4" t="s">
        <v>635</v>
      </c>
      <c r="BI4" t="s">
        <v>636</v>
      </c>
      <c r="BJ4" t="s">
        <v>637</v>
      </c>
      <c r="BK4" t="s">
        <v>638</v>
      </c>
      <c r="BL4" t="s">
        <v>639</v>
      </c>
      <c r="BM4" t="s">
        <v>640</v>
      </c>
      <c r="BN4" t="s">
        <v>641</v>
      </c>
      <c r="BO4" t="s">
        <v>642</v>
      </c>
      <c r="BP4" t="s">
        <v>643</v>
      </c>
      <c r="BQ4" t="s">
        <v>644</v>
      </c>
      <c r="BR4" t="s">
        <v>645</v>
      </c>
      <c r="BS4" t="s">
        <v>646</v>
      </c>
      <c r="BT4" t="s">
        <v>647</v>
      </c>
      <c r="BU4" t="s">
        <v>648</v>
      </c>
      <c r="BV4" t="s">
        <v>649</v>
      </c>
      <c r="BW4" t="s">
        <v>651</v>
      </c>
      <c r="BX4" t="s">
        <v>652</v>
      </c>
    </row>
    <row r="5" spans="1:76" x14ac:dyDescent="0.25">
      <c r="A5" s="5" t="s">
        <v>91</v>
      </c>
      <c r="B5" s="6"/>
      <c r="C5" s="6"/>
      <c r="D5" s="6"/>
      <c r="E5" s="6"/>
      <c r="F5" s="6"/>
      <c r="G5" s="6">
        <v>21.981000000000002</v>
      </c>
      <c r="H5" s="6">
        <v>8.1449999999999996</v>
      </c>
      <c r="I5" s="6"/>
      <c r="J5" s="6"/>
      <c r="K5" s="6"/>
      <c r="L5" s="6"/>
      <c r="M5" s="6"/>
      <c r="N5" s="6"/>
      <c r="O5" s="6">
        <v>68.132000000000005</v>
      </c>
      <c r="P5" s="6"/>
      <c r="Q5" s="6"/>
      <c r="R5" s="6"/>
      <c r="S5" s="6"/>
      <c r="T5" s="6"/>
      <c r="U5" s="6"/>
      <c r="V5" s="6"/>
      <c r="W5" s="6"/>
      <c r="X5" s="6"/>
      <c r="Y5" s="6"/>
      <c r="Z5" s="6">
        <v>63</v>
      </c>
      <c r="AA5" s="6"/>
      <c r="AB5" s="6"/>
      <c r="AC5" s="6"/>
      <c r="AD5" s="6">
        <v>1.8179999999999998</v>
      </c>
      <c r="AE5" s="6"/>
      <c r="AF5" s="6"/>
      <c r="AG5" s="6"/>
      <c r="AH5" s="6"/>
      <c r="AI5" s="6"/>
      <c r="AJ5" s="6"/>
      <c r="AK5" s="6">
        <v>163.07600000000002</v>
      </c>
      <c r="AN5" t="s">
        <v>91</v>
      </c>
      <c r="AO5" s="7">
        <f>(0)/163.076</f>
        <v>0</v>
      </c>
      <c r="AP5" s="7">
        <f>(0)/163.076</f>
        <v>0</v>
      </c>
      <c r="AQ5" s="7">
        <f>(0)/163.076</f>
        <v>0</v>
      </c>
      <c r="AR5" s="7">
        <f>(0)/163.076</f>
        <v>0</v>
      </c>
      <c r="AS5" s="7">
        <f>(0)/163.076</f>
        <v>0</v>
      </c>
      <c r="AT5" s="7">
        <v>0.13478991390517303</v>
      </c>
      <c r="AU5" s="7">
        <v>4.994603743040054E-2</v>
      </c>
      <c r="AV5" s="7">
        <f t="shared" ref="AV5:BA5" si="0">(0)/163.076</f>
        <v>0</v>
      </c>
      <c r="AW5" s="7">
        <f t="shared" si="0"/>
        <v>0</v>
      </c>
      <c r="AX5" s="7">
        <f t="shared" si="0"/>
        <v>0</v>
      </c>
      <c r="AY5" s="7">
        <f t="shared" si="0"/>
        <v>0</v>
      </c>
      <c r="AZ5" s="7">
        <f t="shared" si="0"/>
        <v>0</v>
      </c>
      <c r="BA5" s="7">
        <f t="shared" si="0"/>
        <v>0</v>
      </c>
      <c r="BB5" s="7">
        <v>0.41779293090338243</v>
      </c>
      <c r="BC5" s="7">
        <f t="shared" ref="BC5:BL5" si="1">(0)/163.076</f>
        <v>0</v>
      </c>
      <c r="BD5" s="7">
        <f t="shared" si="1"/>
        <v>0</v>
      </c>
      <c r="BE5" s="7">
        <f t="shared" si="1"/>
        <v>0</v>
      </c>
      <c r="BF5" s="7">
        <f t="shared" si="1"/>
        <v>0</v>
      </c>
      <c r="BG5" s="7">
        <f t="shared" si="1"/>
        <v>0</v>
      </c>
      <c r="BH5" s="7">
        <f t="shared" si="1"/>
        <v>0</v>
      </c>
      <c r="BI5" s="7">
        <f t="shared" si="1"/>
        <v>0</v>
      </c>
      <c r="BJ5" s="7">
        <f t="shared" si="1"/>
        <v>0</v>
      </c>
      <c r="BK5" s="7">
        <f t="shared" si="1"/>
        <v>0</v>
      </c>
      <c r="BL5" s="7">
        <f t="shared" si="1"/>
        <v>0</v>
      </c>
      <c r="BM5" s="7">
        <v>0.38632294145061191</v>
      </c>
      <c r="BN5" s="7">
        <f>(0)/163.076</f>
        <v>0</v>
      </c>
      <c r="BO5" s="7">
        <f>(0)/163.076</f>
        <v>0</v>
      </c>
      <c r="BP5" s="7">
        <f>(0)/163.076</f>
        <v>0</v>
      </c>
      <c r="BQ5" s="7">
        <v>1.1148176310431943E-2</v>
      </c>
      <c r="BR5" s="7">
        <f>(0)/163.076</f>
        <v>0</v>
      </c>
      <c r="BS5" s="7">
        <f>(0)/163.076</f>
        <v>0</v>
      </c>
      <c r="BT5" s="7">
        <f>(0)/163.076</f>
        <v>0</v>
      </c>
      <c r="BU5" s="7">
        <f>(0)/163.076</f>
        <v>0</v>
      </c>
      <c r="BV5" s="7">
        <f>(0)/163.076</f>
        <v>0</v>
      </c>
      <c r="BW5">
        <f>0</f>
        <v>0</v>
      </c>
      <c r="BX5">
        <v>163.07600000000002</v>
      </c>
    </row>
    <row r="6" spans="1:76" x14ac:dyDescent="0.25">
      <c r="A6" s="5" t="s">
        <v>430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>
        <v>22.138000000000002</v>
      </c>
      <c r="X6" s="6"/>
      <c r="Y6" s="6"/>
      <c r="Z6" s="6">
        <v>79</v>
      </c>
      <c r="AA6" s="6"/>
      <c r="AB6" s="6"/>
      <c r="AC6" s="6"/>
      <c r="AD6" s="6"/>
      <c r="AE6" s="6"/>
      <c r="AF6" s="6"/>
      <c r="AG6" s="6"/>
      <c r="AH6" s="6"/>
      <c r="AI6" s="6"/>
      <c r="AJ6" s="6"/>
      <c r="AK6" s="6">
        <v>101.13800000000001</v>
      </c>
      <c r="AN6" t="s">
        <v>430</v>
      </c>
      <c r="AO6" s="7">
        <f t="shared" ref="AO6:BI6" si="2">(0)/101.138</f>
        <v>0</v>
      </c>
      <c r="AP6" s="7">
        <f t="shared" si="2"/>
        <v>0</v>
      </c>
      <c r="AQ6" s="7">
        <f t="shared" si="2"/>
        <v>0</v>
      </c>
      <c r="AR6" s="7">
        <f t="shared" si="2"/>
        <v>0</v>
      </c>
      <c r="AS6" s="7">
        <f t="shared" si="2"/>
        <v>0</v>
      </c>
      <c r="AT6" s="7">
        <f t="shared" si="2"/>
        <v>0</v>
      </c>
      <c r="AU6" s="7">
        <f t="shared" si="2"/>
        <v>0</v>
      </c>
      <c r="AV6" s="7">
        <f t="shared" si="2"/>
        <v>0</v>
      </c>
      <c r="AW6" s="7">
        <f t="shared" si="2"/>
        <v>0</v>
      </c>
      <c r="AX6" s="7">
        <f t="shared" si="2"/>
        <v>0</v>
      </c>
      <c r="AY6" s="7">
        <f t="shared" si="2"/>
        <v>0</v>
      </c>
      <c r="AZ6" s="7">
        <f t="shared" si="2"/>
        <v>0</v>
      </c>
      <c r="BA6" s="7">
        <f t="shared" si="2"/>
        <v>0</v>
      </c>
      <c r="BB6" s="7">
        <f t="shared" si="2"/>
        <v>0</v>
      </c>
      <c r="BC6" s="7">
        <f t="shared" si="2"/>
        <v>0</v>
      </c>
      <c r="BD6" s="7">
        <f t="shared" si="2"/>
        <v>0</v>
      </c>
      <c r="BE6" s="7">
        <f t="shared" si="2"/>
        <v>0</v>
      </c>
      <c r="BF6" s="7">
        <f t="shared" si="2"/>
        <v>0</v>
      </c>
      <c r="BG6" s="7">
        <f t="shared" si="2"/>
        <v>0</v>
      </c>
      <c r="BH6" s="7">
        <f t="shared" si="2"/>
        <v>0</v>
      </c>
      <c r="BI6" s="7">
        <f t="shared" si="2"/>
        <v>0</v>
      </c>
      <c r="BJ6" s="7">
        <v>0.2188890426941407</v>
      </c>
      <c r="BK6" s="7">
        <f>(0)/101.138</f>
        <v>0</v>
      </c>
      <c r="BL6" s="7">
        <f>(0)/101.138</f>
        <v>0</v>
      </c>
      <c r="BM6" s="7">
        <v>0.78111095730585933</v>
      </c>
      <c r="BN6" s="7">
        <f t="shared" ref="BN6:BV6" si="3">(0)/101.138</f>
        <v>0</v>
      </c>
      <c r="BO6" s="7">
        <f t="shared" si="3"/>
        <v>0</v>
      </c>
      <c r="BP6" s="7">
        <f t="shared" si="3"/>
        <v>0</v>
      </c>
      <c r="BQ6" s="7">
        <f t="shared" si="3"/>
        <v>0</v>
      </c>
      <c r="BR6" s="7">
        <f t="shared" si="3"/>
        <v>0</v>
      </c>
      <c r="BS6" s="7">
        <f t="shared" si="3"/>
        <v>0</v>
      </c>
      <c r="BT6" s="7">
        <f t="shared" si="3"/>
        <v>0</v>
      </c>
      <c r="BU6" s="7">
        <f t="shared" si="3"/>
        <v>0</v>
      </c>
      <c r="BV6" s="7">
        <f t="shared" si="3"/>
        <v>0</v>
      </c>
      <c r="BW6">
        <f>0</f>
        <v>0</v>
      </c>
      <c r="BX6">
        <v>101.13800000000001</v>
      </c>
    </row>
    <row r="7" spans="1:76" x14ac:dyDescent="0.25">
      <c r="A7" s="5" t="s">
        <v>498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>
        <v>20</v>
      </c>
      <c r="AA7" s="6"/>
      <c r="AB7" s="6"/>
      <c r="AC7" s="6"/>
      <c r="AD7" s="6"/>
      <c r="AE7" s="6"/>
      <c r="AF7" s="6"/>
      <c r="AG7" s="6"/>
      <c r="AH7" s="6"/>
      <c r="AI7" s="6"/>
      <c r="AJ7" s="6"/>
      <c r="AK7" s="6">
        <v>20</v>
      </c>
      <c r="AN7" t="s">
        <v>498</v>
      </c>
      <c r="AO7" s="7">
        <f t="shared" ref="AO7:BL7" si="4">(0)/20</f>
        <v>0</v>
      </c>
      <c r="AP7" s="7">
        <f t="shared" si="4"/>
        <v>0</v>
      </c>
      <c r="AQ7" s="7">
        <f t="shared" si="4"/>
        <v>0</v>
      </c>
      <c r="AR7" s="7">
        <f t="shared" si="4"/>
        <v>0</v>
      </c>
      <c r="AS7" s="7">
        <f t="shared" si="4"/>
        <v>0</v>
      </c>
      <c r="AT7" s="7">
        <f t="shared" si="4"/>
        <v>0</v>
      </c>
      <c r="AU7" s="7">
        <f t="shared" si="4"/>
        <v>0</v>
      </c>
      <c r="AV7" s="7">
        <f t="shared" si="4"/>
        <v>0</v>
      </c>
      <c r="AW7" s="7">
        <f t="shared" si="4"/>
        <v>0</v>
      </c>
      <c r="AX7" s="7">
        <f t="shared" si="4"/>
        <v>0</v>
      </c>
      <c r="AY7" s="7">
        <f t="shared" si="4"/>
        <v>0</v>
      </c>
      <c r="AZ7" s="7">
        <f t="shared" si="4"/>
        <v>0</v>
      </c>
      <c r="BA7" s="7">
        <f t="shared" si="4"/>
        <v>0</v>
      </c>
      <c r="BB7" s="7">
        <f t="shared" si="4"/>
        <v>0</v>
      </c>
      <c r="BC7" s="7">
        <f t="shared" si="4"/>
        <v>0</v>
      </c>
      <c r="BD7" s="7">
        <f t="shared" si="4"/>
        <v>0</v>
      </c>
      <c r="BE7" s="7">
        <f t="shared" si="4"/>
        <v>0</v>
      </c>
      <c r="BF7" s="7">
        <f t="shared" si="4"/>
        <v>0</v>
      </c>
      <c r="BG7" s="7">
        <f t="shared" si="4"/>
        <v>0</v>
      </c>
      <c r="BH7" s="7">
        <f t="shared" si="4"/>
        <v>0</v>
      </c>
      <c r="BI7" s="7">
        <f t="shared" si="4"/>
        <v>0</v>
      </c>
      <c r="BJ7" s="7">
        <f t="shared" si="4"/>
        <v>0</v>
      </c>
      <c r="BK7" s="7">
        <f t="shared" si="4"/>
        <v>0</v>
      </c>
      <c r="BL7" s="7">
        <f t="shared" si="4"/>
        <v>0</v>
      </c>
      <c r="BM7" s="7">
        <v>1</v>
      </c>
      <c r="BN7" s="7">
        <f t="shared" ref="BN7:BV7" si="5">(0)/20</f>
        <v>0</v>
      </c>
      <c r="BO7" s="7">
        <f t="shared" si="5"/>
        <v>0</v>
      </c>
      <c r="BP7" s="7">
        <f t="shared" si="5"/>
        <v>0</v>
      </c>
      <c r="BQ7" s="7">
        <f t="shared" si="5"/>
        <v>0</v>
      </c>
      <c r="BR7" s="7">
        <f t="shared" si="5"/>
        <v>0</v>
      </c>
      <c r="BS7" s="7">
        <f t="shared" si="5"/>
        <v>0</v>
      </c>
      <c r="BT7" s="7">
        <f t="shared" si="5"/>
        <v>0</v>
      </c>
      <c r="BU7" s="7">
        <f t="shared" si="5"/>
        <v>0</v>
      </c>
      <c r="BV7" s="7">
        <f t="shared" si="5"/>
        <v>0</v>
      </c>
      <c r="BW7">
        <f>0</f>
        <v>0</v>
      </c>
      <c r="BX7">
        <v>20</v>
      </c>
    </row>
    <row r="8" spans="1:76" x14ac:dyDescent="0.25">
      <c r="A8" s="5" t="s">
        <v>65</v>
      </c>
      <c r="B8" s="6"/>
      <c r="C8" s="6"/>
      <c r="D8" s="6"/>
      <c r="E8" s="6"/>
      <c r="F8" s="6">
        <v>1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>
        <v>1</v>
      </c>
      <c r="AN8" t="s">
        <v>65</v>
      </c>
      <c r="AO8" s="7">
        <f>(0)/1</f>
        <v>0</v>
      </c>
      <c r="AP8" s="7">
        <f>(0)/1</f>
        <v>0</v>
      </c>
      <c r="AQ8" s="7">
        <f>(0)/1</f>
        <v>0</v>
      </c>
      <c r="AR8" s="7">
        <f>(0)/1</f>
        <v>0</v>
      </c>
      <c r="AS8" s="7">
        <v>1</v>
      </c>
      <c r="AT8" s="7">
        <f t="shared" ref="AT8:BV8" si="6">(0)/1</f>
        <v>0</v>
      </c>
      <c r="AU8" s="7">
        <f t="shared" si="6"/>
        <v>0</v>
      </c>
      <c r="AV8" s="7">
        <f t="shared" si="6"/>
        <v>0</v>
      </c>
      <c r="AW8" s="7">
        <f t="shared" si="6"/>
        <v>0</v>
      </c>
      <c r="AX8" s="7">
        <f t="shared" si="6"/>
        <v>0</v>
      </c>
      <c r="AY8" s="7">
        <f t="shared" si="6"/>
        <v>0</v>
      </c>
      <c r="AZ8" s="7">
        <f t="shared" si="6"/>
        <v>0</v>
      </c>
      <c r="BA8" s="7">
        <f t="shared" si="6"/>
        <v>0</v>
      </c>
      <c r="BB8" s="7">
        <f t="shared" si="6"/>
        <v>0</v>
      </c>
      <c r="BC8" s="7">
        <f t="shared" si="6"/>
        <v>0</v>
      </c>
      <c r="BD8" s="7">
        <f t="shared" si="6"/>
        <v>0</v>
      </c>
      <c r="BE8" s="7">
        <f t="shared" si="6"/>
        <v>0</v>
      </c>
      <c r="BF8" s="7">
        <f t="shared" si="6"/>
        <v>0</v>
      </c>
      <c r="BG8" s="7">
        <f t="shared" si="6"/>
        <v>0</v>
      </c>
      <c r="BH8" s="7">
        <f t="shared" si="6"/>
        <v>0</v>
      </c>
      <c r="BI8" s="7">
        <f t="shared" si="6"/>
        <v>0</v>
      </c>
      <c r="BJ8" s="7">
        <f t="shared" si="6"/>
        <v>0</v>
      </c>
      <c r="BK8" s="7">
        <f t="shared" si="6"/>
        <v>0</v>
      </c>
      <c r="BL8" s="7">
        <f t="shared" si="6"/>
        <v>0</v>
      </c>
      <c r="BM8" s="7">
        <f t="shared" si="6"/>
        <v>0</v>
      </c>
      <c r="BN8" s="7">
        <f t="shared" si="6"/>
        <v>0</v>
      </c>
      <c r="BO8" s="7">
        <f t="shared" si="6"/>
        <v>0</v>
      </c>
      <c r="BP8" s="7">
        <f t="shared" si="6"/>
        <v>0</v>
      </c>
      <c r="BQ8" s="7">
        <f t="shared" si="6"/>
        <v>0</v>
      </c>
      <c r="BR8" s="7">
        <f t="shared" si="6"/>
        <v>0</v>
      </c>
      <c r="BS8" s="7">
        <f t="shared" si="6"/>
        <v>0</v>
      </c>
      <c r="BT8" s="7">
        <f t="shared" si="6"/>
        <v>0</v>
      </c>
      <c r="BU8" s="7">
        <f t="shared" si="6"/>
        <v>0</v>
      </c>
      <c r="BV8" s="7">
        <f t="shared" si="6"/>
        <v>0</v>
      </c>
      <c r="BW8">
        <f>0</f>
        <v>0</v>
      </c>
      <c r="BX8">
        <v>1</v>
      </c>
    </row>
    <row r="9" spans="1:76" x14ac:dyDescent="0.25">
      <c r="A9" s="5" t="s">
        <v>53</v>
      </c>
      <c r="B9" s="6"/>
      <c r="C9" s="6"/>
      <c r="D9" s="6"/>
      <c r="E9" s="6">
        <v>192.37199999999999</v>
      </c>
      <c r="F9" s="6"/>
      <c r="G9" s="6"/>
      <c r="H9" s="6"/>
      <c r="I9" s="6"/>
      <c r="J9" s="6">
        <v>163.82999999999998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>
        <v>356.202</v>
      </c>
      <c r="AN9" t="s">
        <v>53</v>
      </c>
      <c r="AO9" s="7">
        <f>(0)/356.202</f>
        <v>0</v>
      </c>
      <c r="AP9" s="7">
        <f>(0)/356.202</f>
        <v>0</v>
      </c>
      <c r="AQ9" s="7">
        <f>(0)/356.202</f>
        <v>0</v>
      </c>
      <c r="AR9" s="7">
        <v>0.54006434551181626</v>
      </c>
      <c r="AS9" s="7">
        <f>(0)/356.202</f>
        <v>0</v>
      </c>
      <c r="AT9" s="7">
        <f>(0)/356.202</f>
        <v>0</v>
      </c>
      <c r="AU9" s="7">
        <f>(0)/356.202</f>
        <v>0</v>
      </c>
      <c r="AV9" s="7">
        <f>(0)/356.202</f>
        <v>0</v>
      </c>
      <c r="AW9" s="7">
        <v>0.45993565448818363</v>
      </c>
      <c r="AX9" s="7">
        <f t="shared" ref="AX9:BV9" si="7">(0)/356.202</f>
        <v>0</v>
      </c>
      <c r="AY9" s="7">
        <f t="shared" si="7"/>
        <v>0</v>
      </c>
      <c r="AZ9" s="7">
        <f t="shared" si="7"/>
        <v>0</v>
      </c>
      <c r="BA9" s="7">
        <f t="shared" si="7"/>
        <v>0</v>
      </c>
      <c r="BB9" s="7">
        <f t="shared" si="7"/>
        <v>0</v>
      </c>
      <c r="BC9" s="7">
        <f t="shared" si="7"/>
        <v>0</v>
      </c>
      <c r="BD9" s="7">
        <f t="shared" si="7"/>
        <v>0</v>
      </c>
      <c r="BE9" s="7">
        <f t="shared" si="7"/>
        <v>0</v>
      </c>
      <c r="BF9" s="7">
        <f t="shared" si="7"/>
        <v>0</v>
      </c>
      <c r="BG9" s="7">
        <f t="shared" si="7"/>
        <v>0</v>
      </c>
      <c r="BH9" s="7">
        <f t="shared" si="7"/>
        <v>0</v>
      </c>
      <c r="BI9" s="7">
        <f t="shared" si="7"/>
        <v>0</v>
      </c>
      <c r="BJ9" s="7">
        <f t="shared" si="7"/>
        <v>0</v>
      </c>
      <c r="BK9" s="7">
        <f t="shared" si="7"/>
        <v>0</v>
      </c>
      <c r="BL9" s="7">
        <f t="shared" si="7"/>
        <v>0</v>
      </c>
      <c r="BM9" s="7">
        <f t="shared" si="7"/>
        <v>0</v>
      </c>
      <c r="BN9" s="7">
        <f t="shared" si="7"/>
        <v>0</v>
      </c>
      <c r="BO9" s="7">
        <f t="shared" si="7"/>
        <v>0</v>
      </c>
      <c r="BP9" s="7">
        <f t="shared" si="7"/>
        <v>0</v>
      </c>
      <c r="BQ9" s="7">
        <f t="shared" si="7"/>
        <v>0</v>
      </c>
      <c r="BR9" s="7">
        <f t="shared" si="7"/>
        <v>0</v>
      </c>
      <c r="BS9" s="7">
        <f t="shared" si="7"/>
        <v>0</v>
      </c>
      <c r="BT9" s="7">
        <f t="shared" si="7"/>
        <v>0</v>
      </c>
      <c r="BU9" s="7">
        <f t="shared" si="7"/>
        <v>0</v>
      </c>
      <c r="BV9" s="7">
        <f t="shared" si="7"/>
        <v>0</v>
      </c>
      <c r="BW9">
        <f>0</f>
        <v>0</v>
      </c>
      <c r="BX9">
        <v>356.202</v>
      </c>
    </row>
    <row r="10" spans="1:76" x14ac:dyDescent="0.25">
      <c r="A10" s="5" t="s">
        <v>45</v>
      </c>
      <c r="B10" s="6"/>
      <c r="C10" s="6"/>
      <c r="D10" s="6"/>
      <c r="E10" s="6">
        <v>21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>
        <v>21</v>
      </c>
      <c r="AN10" t="s">
        <v>45</v>
      </c>
      <c r="AO10" s="7">
        <f>(0)/21</f>
        <v>0</v>
      </c>
      <c r="AP10" s="7">
        <f>(0)/21</f>
        <v>0</v>
      </c>
      <c r="AQ10" s="7">
        <f>(0)/21</f>
        <v>0</v>
      </c>
      <c r="AR10" s="7">
        <v>1</v>
      </c>
      <c r="AS10" s="7">
        <f t="shared" ref="AS10:BV10" si="8">(0)/21</f>
        <v>0</v>
      </c>
      <c r="AT10" s="7">
        <f t="shared" si="8"/>
        <v>0</v>
      </c>
      <c r="AU10" s="7">
        <f t="shared" si="8"/>
        <v>0</v>
      </c>
      <c r="AV10" s="7">
        <f t="shared" si="8"/>
        <v>0</v>
      </c>
      <c r="AW10" s="7">
        <f t="shared" si="8"/>
        <v>0</v>
      </c>
      <c r="AX10" s="7">
        <f t="shared" si="8"/>
        <v>0</v>
      </c>
      <c r="AY10" s="7">
        <f t="shared" si="8"/>
        <v>0</v>
      </c>
      <c r="AZ10" s="7">
        <f t="shared" si="8"/>
        <v>0</v>
      </c>
      <c r="BA10" s="7">
        <f t="shared" si="8"/>
        <v>0</v>
      </c>
      <c r="BB10" s="7">
        <f t="shared" si="8"/>
        <v>0</v>
      </c>
      <c r="BC10" s="7">
        <f t="shared" si="8"/>
        <v>0</v>
      </c>
      <c r="BD10" s="7">
        <f t="shared" si="8"/>
        <v>0</v>
      </c>
      <c r="BE10" s="7">
        <f t="shared" si="8"/>
        <v>0</v>
      </c>
      <c r="BF10" s="7">
        <f t="shared" si="8"/>
        <v>0</v>
      </c>
      <c r="BG10" s="7">
        <f t="shared" si="8"/>
        <v>0</v>
      </c>
      <c r="BH10" s="7">
        <f t="shared" si="8"/>
        <v>0</v>
      </c>
      <c r="BI10" s="7">
        <f t="shared" si="8"/>
        <v>0</v>
      </c>
      <c r="BJ10" s="7">
        <f t="shared" si="8"/>
        <v>0</v>
      </c>
      <c r="BK10" s="7">
        <f t="shared" si="8"/>
        <v>0</v>
      </c>
      <c r="BL10" s="7">
        <f t="shared" si="8"/>
        <v>0</v>
      </c>
      <c r="BM10" s="7">
        <f t="shared" si="8"/>
        <v>0</v>
      </c>
      <c r="BN10" s="7">
        <f t="shared" si="8"/>
        <v>0</v>
      </c>
      <c r="BO10" s="7">
        <f t="shared" si="8"/>
        <v>0</v>
      </c>
      <c r="BP10" s="7">
        <f t="shared" si="8"/>
        <v>0</v>
      </c>
      <c r="BQ10" s="7">
        <f t="shared" si="8"/>
        <v>0</v>
      </c>
      <c r="BR10" s="7">
        <f t="shared" si="8"/>
        <v>0</v>
      </c>
      <c r="BS10" s="7">
        <f t="shared" si="8"/>
        <v>0</v>
      </c>
      <c r="BT10" s="7">
        <f t="shared" si="8"/>
        <v>0</v>
      </c>
      <c r="BU10" s="7">
        <f t="shared" si="8"/>
        <v>0</v>
      </c>
      <c r="BV10" s="7">
        <f t="shared" si="8"/>
        <v>0</v>
      </c>
      <c r="BW10">
        <f>0</f>
        <v>0</v>
      </c>
      <c r="BX10">
        <v>21</v>
      </c>
    </row>
    <row r="11" spans="1:76" x14ac:dyDescent="0.25">
      <c r="A11" s="5" t="s">
        <v>74</v>
      </c>
      <c r="B11" s="6"/>
      <c r="C11" s="6"/>
      <c r="D11" s="6"/>
      <c r="E11" s="6"/>
      <c r="F11" s="6">
        <v>32</v>
      </c>
      <c r="G11" s="6"/>
      <c r="H11" s="6">
        <v>17.756</v>
      </c>
      <c r="I11" s="6"/>
      <c r="J11" s="6">
        <v>21.28</v>
      </c>
      <c r="K11" s="6"/>
      <c r="L11" s="6">
        <v>85.955999999999989</v>
      </c>
      <c r="M11" s="6">
        <v>15.651</v>
      </c>
      <c r="N11" s="6">
        <v>59.786999999999999</v>
      </c>
      <c r="O11" s="6"/>
      <c r="P11" s="6"/>
      <c r="Q11" s="6"/>
      <c r="R11" s="6"/>
      <c r="S11" s="6">
        <v>88.68</v>
      </c>
      <c r="T11" s="6"/>
      <c r="U11" s="6">
        <v>50.786999999999999</v>
      </c>
      <c r="V11" s="6"/>
      <c r="W11" s="6">
        <v>4.8960000000000008</v>
      </c>
      <c r="X11" s="6">
        <v>77.741</v>
      </c>
      <c r="Y11" s="6"/>
      <c r="Z11" s="6">
        <v>18.911999999999999</v>
      </c>
      <c r="AA11" s="6"/>
      <c r="AB11" s="6">
        <v>22.05</v>
      </c>
      <c r="AC11" s="6"/>
      <c r="AD11" s="6"/>
      <c r="AE11" s="6"/>
      <c r="AF11" s="6"/>
      <c r="AG11" s="6">
        <v>37</v>
      </c>
      <c r="AH11" s="6"/>
      <c r="AI11" s="6"/>
      <c r="AJ11" s="6"/>
      <c r="AK11" s="6">
        <v>532.49599999999998</v>
      </c>
      <c r="AN11" t="s">
        <v>74</v>
      </c>
      <c r="AO11" s="7">
        <f>(0)/532.496</f>
        <v>0</v>
      </c>
      <c r="AP11" s="7">
        <f>(0)/532.496</f>
        <v>0</v>
      </c>
      <c r="AQ11" s="7">
        <f>(0)/532.496</f>
        <v>0</v>
      </c>
      <c r="AR11" s="7">
        <f>(0)/532.496</f>
        <v>0</v>
      </c>
      <c r="AS11" s="7">
        <v>6.00943481265587E-2</v>
      </c>
      <c r="AT11" s="7">
        <f>(0)/532.496</f>
        <v>0</v>
      </c>
      <c r="AU11" s="7">
        <v>3.3344851416724261E-2</v>
      </c>
      <c r="AV11" s="7">
        <f>(0)/532.496</f>
        <v>0</v>
      </c>
      <c r="AW11" s="7">
        <v>3.9962741504161535E-2</v>
      </c>
      <c r="AX11" s="7">
        <f>(0)/532.496</f>
        <v>0</v>
      </c>
      <c r="AY11" s="7">
        <v>0.16142093086145246</v>
      </c>
      <c r="AZ11" s="7">
        <v>2.939177007902407E-2</v>
      </c>
      <c r="BA11" s="7">
        <v>0.11227689973258015</v>
      </c>
      <c r="BB11" s="7">
        <f>(0)/532.496</f>
        <v>0</v>
      </c>
      <c r="BC11" s="7">
        <f>(0)/532.496</f>
        <v>0</v>
      </c>
      <c r="BD11" s="7">
        <f>(0)/532.496</f>
        <v>0</v>
      </c>
      <c r="BE11" s="7">
        <f>(0)/532.496</f>
        <v>0</v>
      </c>
      <c r="BF11" s="7">
        <v>0.1665364622457258</v>
      </c>
      <c r="BG11" s="7">
        <f>(0)/532.496</f>
        <v>0</v>
      </c>
      <c r="BH11" s="7">
        <v>9.5375364321985526E-2</v>
      </c>
      <c r="BI11" s="7">
        <f>(0)/532.496</f>
        <v>0</v>
      </c>
      <c r="BJ11" s="7">
        <v>9.1944352633634829E-3</v>
      </c>
      <c r="BK11" s="7">
        <v>0.1459935849283375</v>
      </c>
      <c r="BL11" s="7">
        <f>(0)/532.496</f>
        <v>0</v>
      </c>
      <c r="BM11" s="7">
        <v>3.5515759742796187E-2</v>
      </c>
      <c r="BN11" s="7">
        <f>(0)/532.496</f>
        <v>0</v>
      </c>
      <c r="BO11" s="7">
        <v>4.1408761755956855E-2</v>
      </c>
      <c r="BP11" s="7">
        <f>(0)/532.496</f>
        <v>0</v>
      </c>
      <c r="BQ11" s="7">
        <f>(0)/532.496</f>
        <v>0</v>
      </c>
      <c r="BR11" s="7">
        <f>(0)/532.496</f>
        <v>0</v>
      </c>
      <c r="BS11" s="7">
        <f>(0)/532.496</f>
        <v>0</v>
      </c>
      <c r="BT11" s="7">
        <v>6.9484090021333503E-2</v>
      </c>
      <c r="BU11" s="7">
        <f>(0)/532.496</f>
        <v>0</v>
      </c>
      <c r="BV11" s="7">
        <f>(0)/532.496</f>
        <v>0</v>
      </c>
      <c r="BW11">
        <f>0</f>
        <v>0</v>
      </c>
      <c r="BX11">
        <v>532.49599999999998</v>
      </c>
    </row>
    <row r="12" spans="1:76" x14ac:dyDescent="0.25">
      <c r="A12" s="5" t="s">
        <v>121</v>
      </c>
      <c r="B12" s="6"/>
      <c r="C12" s="6"/>
      <c r="D12" s="6"/>
      <c r="E12" s="6"/>
      <c r="F12" s="6"/>
      <c r="G12" s="6"/>
      <c r="H12" s="6">
        <v>10.878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>
        <v>34</v>
      </c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>
        <v>44.878</v>
      </c>
      <c r="AN12" t="s">
        <v>121</v>
      </c>
      <c r="AO12" s="7">
        <f t="shared" ref="AO12:AT12" si="9">(0)/44.878</f>
        <v>0</v>
      </c>
      <c r="AP12" s="7">
        <f t="shared" si="9"/>
        <v>0</v>
      </c>
      <c r="AQ12" s="7">
        <f t="shared" si="9"/>
        <v>0</v>
      </c>
      <c r="AR12" s="7">
        <f t="shared" si="9"/>
        <v>0</v>
      </c>
      <c r="AS12" s="7">
        <f t="shared" si="9"/>
        <v>0</v>
      </c>
      <c r="AT12" s="7">
        <f t="shared" si="9"/>
        <v>0</v>
      </c>
      <c r="AU12" s="7">
        <v>0.24239048085921833</v>
      </c>
      <c r="AV12" s="7">
        <f t="shared" ref="AV12:BG12" si="10">(0)/44.878</f>
        <v>0</v>
      </c>
      <c r="AW12" s="7">
        <f t="shared" si="10"/>
        <v>0</v>
      </c>
      <c r="AX12" s="7">
        <f t="shared" si="10"/>
        <v>0</v>
      </c>
      <c r="AY12" s="7">
        <f t="shared" si="10"/>
        <v>0</v>
      </c>
      <c r="AZ12" s="7">
        <f t="shared" si="10"/>
        <v>0</v>
      </c>
      <c r="BA12" s="7">
        <f t="shared" si="10"/>
        <v>0</v>
      </c>
      <c r="BB12" s="7">
        <f t="shared" si="10"/>
        <v>0</v>
      </c>
      <c r="BC12" s="7">
        <f t="shared" si="10"/>
        <v>0</v>
      </c>
      <c r="BD12" s="7">
        <f t="shared" si="10"/>
        <v>0</v>
      </c>
      <c r="BE12" s="7">
        <f t="shared" si="10"/>
        <v>0</v>
      </c>
      <c r="BF12" s="7">
        <f t="shared" si="10"/>
        <v>0</v>
      </c>
      <c r="BG12" s="7">
        <f t="shared" si="10"/>
        <v>0</v>
      </c>
      <c r="BH12" s="7">
        <v>0.75760951914078167</v>
      </c>
      <c r="BI12" s="7">
        <f t="shared" ref="BI12:BV12" si="11">(0)/44.878</f>
        <v>0</v>
      </c>
      <c r="BJ12" s="7">
        <f t="shared" si="11"/>
        <v>0</v>
      </c>
      <c r="BK12" s="7">
        <f t="shared" si="11"/>
        <v>0</v>
      </c>
      <c r="BL12" s="7">
        <f t="shared" si="11"/>
        <v>0</v>
      </c>
      <c r="BM12" s="7">
        <f t="shared" si="11"/>
        <v>0</v>
      </c>
      <c r="BN12" s="7">
        <f t="shared" si="11"/>
        <v>0</v>
      </c>
      <c r="BO12" s="7">
        <f t="shared" si="11"/>
        <v>0</v>
      </c>
      <c r="BP12" s="7">
        <f t="shared" si="11"/>
        <v>0</v>
      </c>
      <c r="BQ12" s="7">
        <f t="shared" si="11"/>
        <v>0</v>
      </c>
      <c r="BR12" s="7">
        <f t="shared" si="11"/>
        <v>0</v>
      </c>
      <c r="BS12" s="7">
        <f t="shared" si="11"/>
        <v>0</v>
      </c>
      <c r="BT12" s="7">
        <f t="shared" si="11"/>
        <v>0</v>
      </c>
      <c r="BU12" s="7">
        <f t="shared" si="11"/>
        <v>0</v>
      </c>
      <c r="BV12" s="7">
        <f t="shared" si="11"/>
        <v>0</v>
      </c>
      <c r="BW12">
        <f>0</f>
        <v>0</v>
      </c>
      <c r="BX12">
        <v>44.878</v>
      </c>
    </row>
    <row r="13" spans="1:76" x14ac:dyDescent="0.25">
      <c r="A13" s="5" t="s">
        <v>490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>
        <v>28.21</v>
      </c>
      <c r="Z13" s="6"/>
      <c r="AA13" s="6"/>
      <c r="AB13" s="6"/>
      <c r="AC13" s="6"/>
      <c r="AD13" s="6"/>
      <c r="AE13" s="6"/>
      <c r="AF13" s="6"/>
      <c r="AG13" s="6"/>
      <c r="AH13" s="6">
        <v>3</v>
      </c>
      <c r="AI13" s="6"/>
      <c r="AJ13" s="6"/>
      <c r="AK13" s="6">
        <v>31.21</v>
      </c>
      <c r="AN13" t="s">
        <v>490</v>
      </c>
      <c r="AO13" s="7">
        <f t="shared" ref="AO13:BK13" si="12">(0)/31.21</f>
        <v>0</v>
      </c>
      <c r="AP13" s="7">
        <f t="shared" si="12"/>
        <v>0</v>
      </c>
      <c r="AQ13" s="7">
        <f t="shared" si="12"/>
        <v>0</v>
      </c>
      <c r="AR13" s="7">
        <f t="shared" si="12"/>
        <v>0</v>
      </c>
      <c r="AS13" s="7">
        <f t="shared" si="12"/>
        <v>0</v>
      </c>
      <c r="AT13" s="7">
        <f t="shared" si="12"/>
        <v>0</v>
      </c>
      <c r="AU13" s="7">
        <f t="shared" si="12"/>
        <v>0</v>
      </c>
      <c r="AV13" s="7">
        <f t="shared" si="12"/>
        <v>0</v>
      </c>
      <c r="AW13" s="7">
        <f t="shared" si="12"/>
        <v>0</v>
      </c>
      <c r="AX13" s="7">
        <f t="shared" si="12"/>
        <v>0</v>
      </c>
      <c r="AY13" s="7">
        <f t="shared" si="12"/>
        <v>0</v>
      </c>
      <c r="AZ13" s="7">
        <f t="shared" si="12"/>
        <v>0</v>
      </c>
      <c r="BA13" s="7">
        <f t="shared" si="12"/>
        <v>0</v>
      </c>
      <c r="BB13" s="7">
        <f t="shared" si="12"/>
        <v>0</v>
      </c>
      <c r="BC13" s="7">
        <f t="shared" si="12"/>
        <v>0</v>
      </c>
      <c r="BD13" s="7">
        <f t="shared" si="12"/>
        <v>0</v>
      </c>
      <c r="BE13" s="7">
        <f t="shared" si="12"/>
        <v>0</v>
      </c>
      <c r="BF13" s="7">
        <f t="shared" si="12"/>
        <v>0</v>
      </c>
      <c r="BG13" s="7">
        <f t="shared" si="12"/>
        <v>0</v>
      </c>
      <c r="BH13" s="7">
        <f t="shared" si="12"/>
        <v>0</v>
      </c>
      <c r="BI13" s="7">
        <f t="shared" si="12"/>
        <v>0</v>
      </c>
      <c r="BJ13" s="7">
        <f t="shared" si="12"/>
        <v>0</v>
      </c>
      <c r="BK13" s="7">
        <f t="shared" si="12"/>
        <v>0</v>
      </c>
      <c r="BL13" s="7">
        <v>0.90387696251201544</v>
      </c>
      <c r="BM13" s="7">
        <f t="shared" ref="BM13:BT13" si="13">(0)/31.21</f>
        <v>0</v>
      </c>
      <c r="BN13" s="7">
        <f t="shared" si="13"/>
        <v>0</v>
      </c>
      <c r="BO13" s="7">
        <f t="shared" si="13"/>
        <v>0</v>
      </c>
      <c r="BP13" s="7">
        <f t="shared" si="13"/>
        <v>0</v>
      </c>
      <c r="BQ13" s="7">
        <f t="shared" si="13"/>
        <v>0</v>
      </c>
      <c r="BR13" s="7">
        <f t="shared" si="13"/>
        <v>0</v>
      </c>
      <c r="BS13" s="7">
        <f t="shared" si="13"/>
        <v>0</v>
      </c>
      <c r="BT13" s="7">
        <f t="shared" si="13"/>
        <v>0</v>
      </c>
      <c r="BU13" s="7">
        <v>9.6123037487984619E-2</v>
      </c>
      <c r="BV13" s="7">
        <f>(0)/31.21</f>
        <v>0</v>
      </c>
      <c r="BW13">
        <f>0</f>
        <v>0</v>
      </c>
      <c r="BX13">
        <v>31.21</v>
      </c>
    </row>
    <row r="14" spans="1:76" x14ac:dyDescent="0.25">
      <c r="A14" s="5" t="s">
        <v>534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>
        <v>26.954999999999998</v>
      </c>
      <c r="AB14" s="6"/>
      <c r="AC14" s="6"/>
      <c r="AD14" s="6"/>
      <c r="AE14" s="6"/>
      <c r="AF14" s="6"/>
      <c r="AG14" s="6"/>
      <c r="AH14" s="6"/>
      <c r="AI14" s="6"/>
      <c r="AJ14" s="6"/>
      <c r="AK14" s="6">
        <v>26.954999999999998</v>
      </c>
      <c r="AN14" t="s">
        <v>534</v>
      </c>
      <c r="AO14" s="7">
        <f t="shared" ref="AO14:BM14" si="14">(0)/26.955</f>
        <v>0</v>
      </c>
      <c r="AP14" s="7">
        <f t="shared" si="14"/>
        <v>0</v>
      </c>
      <c r="AQ14" s="7">
        <f t="shared" si="14"/>
        <v>0</v>
      </c>
      <c r="AR14" s="7">
        <f t="shared" si="14"/>
        <v>0</v>
      </c>
      <c r="AS14" s="7">
        <f t="shared" si="14"/>
        <v>0</v>
      </c>
      <c r="AT14" s="7">
        <f t="shared" si="14"/>
        <v>0</v>
      </c>
      <c r="AU14" s="7">
        <f t="shared" si="14"/>
        <v>0</v>
      </c>
      <c r="AV14" s="7">
        <f t="shared" si="14"/>
        <v>0</v>
      </c>
      <c r="AW14" s="7">
        <f t="shared" si="14"/>
        <v>0</v>
      </c>
      <c r="AX14" s="7">
        <f t="shared" si="14"/>
        <v>0</v>
      </c>
      <c r="AY14" s="7">
        <f t="shared" si="14"/>
        <v>0</v>
      </c>
      <c r="AZ14" s="7">
        <f t="shared" si="14"/>
        <v>0</v>
      </c>
      <c r="BA14" s="7">
        <f t="shared" si="14"/>
        <v>0</v>
      </c>
      <c r="BB14" s="7">
        <f t="shared" si="14"/>
        <v>0</v>
      </c>
      <c r="BC14" s="7">
        <f t="shared" si="14"/>
        <v>0</v>
      </c>
      <c r="BD14" s="7">
        <f t="shared" si="14"/>
        <v>0</v>
      </c>
      <c r="BE14" s="7">
        <f t="shared" si="14"/>
        <v>0</v>
      </c>
      <c r="BF14" s="7">
        <f t="shared" si="14"/>
        <v>0</v>
      </c>
      <c r="BG14" s="7">
        <f t="shared" si="14"/>
        <v>0</v>
      </c>
      <c r="BH14" s="7">
        <f t="shared" si="14"/>
        <v>0</v>
      </c>
      <c r="BI14" s="7">
        <f t="shared" si="14"/>
        <v>0</v>
      </c>
      <c r="BJ14" s="7">
        <f t="shared" si="14"/>
        <v>0</v>
      </c>
      <c r="BK14" s="7">
        <f t="shared" si="14"/>
        <v>0</v>
      </c>
      <c r="BL14" s="7">
        <f t="shared" si="14"/>
        <v>0</v>
      </c>
      <c r="BM14" s="7">
        <f t="shared" si="14"/>
        <v>0</v>
      </c>
      <c r="BN14" s="7">
        <v>1</v>
      </c>
      <c r="BO14" s="7">
        <f t="shared" ref="BO14:BV14" si="15">(0)/26.955</f>
        <v>0</v>
      </c>
      <c r="BP14" s="7">
        <f t="shared" si="15"/>
        <v>0</v>
      </c>
      <c r="BQ14" s="7">
        <f t="shared" si="15"/>
        <v>0</v>
      </c>
      <c r="BR14" s="7">
        <f t="shared" si="15"/>
        <v>0</v>
      </c>
      <c r="BS14" s="7">
        <f t="shared" si="15"/>
        <v>0</v>
      </c>
      <c r="BT14" s="7">
        <f t="shared" si="15"/>
        <v>0</v>
      </c>
      <c r="BU14" s="7">
        <f t="shared" si="15"/>
        <v>0</v>
      </c>
      <c r="BV14" s="7">
        <f t="shared" si="15"/>
        <v>0</v>
      </c>
      <c r="BW14">
        <f>0</f>
        <v>0</v>
      </c>
      <c r="BX14">
        <v>26.954999999999998</v>
      </c>
    </row>
    <row r="15" spans="1:76" x14ac:dyDescent="0.25">
      <c r="A15" s="5" t="s">
        <v>122</v>
      </c>
      <c r="B15" s="6"/>
      <c r="C15" s="6"/>
      <c r="D15" s="6"/>
      <c r="E15" s="6"/>
      <c r="F15" s="6"/>
      <c r="G15" s="6"/>
      <c r="H15" s="6">
        <v>1.764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>
        <v>1.3440000000000001</v>
      </c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>
        <v>3.1080000000000001</v>
      </c>
      <c r="AN15" t="s">
        <v>122</v>
      </c>
      <c r="AO15" s="7">
        <f t="shared" ref="AO15:AT15" si="16">(0)/3.108</f>
        <v>0</v>
      </c>
      <c r="AP15" s="7">
        <f t="shared" si="16"/>
        <v>0</v>
      </c>
      <c r="AQ15" s="7">
        <f t="shared" si="16"/>
        <v>0</v>
      </c>
      <c r="AR15" s="7">
        <f t="shared" si="16"/>
        <v>0</v>
      </c>
      <c r="AS15" s="7">
        <f t="shared" si="16"/>
        <v>0</v>
      </c>
      <c r="AT15" s="7">
        <f t="shared" si="16"/>
        <v>0</v>
      </c>
      <c r="AU15" s="7">
        <v>0.56756756756756754</v>
      </c>
      <c r="AV15" s="7">
        <f t="shared" ref="AV15:BL15" si="17">(0)/3.108</f>
        <v>0</v>
      </c>
      <c r="AW15" s="7">
        <f t="shared" si="17"/>
        <v>0</v>
      </c>
      <c r="AX15" s="7">
        <f t="shared" si="17"/>
        <v>0</v>
      </c>
      <c r="AY15" s="7">
        <f t="shared" si="17"/>
        <v>0</v>
      </c>
      <c r="AZ15" s="7">
        <f t="shared" si="17"/>
        <v>0</v>
      </c>
      <c r="BA15" s="7">
        <f t="shared" si="17"/>
        <v>0</v>
      </c>
      <c r="BB15" s="7">
        <f t="shared" si="17"/>
        <v>0</v>
      </c>
      <c r="BC15" s="7">
        <f t="shared" si="17"/>
        <v>0</v>
      </c>
      <c r="BD15" s="7">
        <f t="shared" si="17"/>
        <v>0</v>
      </c>
      <c r="BE15" s="7">
        <f t="shared" si="17"/>
        <v>0</v>
      </c>
      <c r="BF15" s="7">
        <f t="shared" si="17"/>
        <v>0</v>
      </c>
      <c r="BG15" s="7">
        <f t="shared" si="17"/>
        <v>0</v>
      </c>
      <c r="BH15" s="7">
        <f t="shared" si="17"/>
        <v>0</v>
      </c>
      <c r="BI15" s="7">
        <f t="shared" si="17"/>
        <v>0</v>
      </c>
      <c r="BJ15" s="7">
        <f t="shared" si="17"/>
        <v>0</v>
      </c>
      <c r="BK15" s="7">
        <f t="shared" si="17"/>
        <v>0</v>
      </c>
      <c r="BL15" s="7">
        <f t="shared" si="17"/>
        <v>0</v>
      </c>
      <c r="BM15" s="7">
        <v>0.43243243243243246</v>
      </c>
      <c r="BN15" s="7">
        <f t="shared" ref="BN15:BV15" si="18">(0)/3.108</f>
        <v>0</v>
      </c>
      <c r="BO15" s="7">
        <f t="shared" si="18"/>
        <v>0</v>
      </c>
      <c r="BP15" s="7">
        <f t="shared" si="18"/>
        <v>0</v>
      </c>
      <c r="BQ15" s="7">
        <f t="shared" si="18"/>
        <v>0</v>
      </c>
      <c r="BR15" s="7">
        <f t="shared" si="18"/>
        <v>0</v>
      </c>
      <c r="BS15" s="7">
        <f t="shared" si="18"/>
        <v>0</v>
      </c>
      <c r="BT15" s="7">
        <f t="shared" si="18"/>
        <v>0</v>
      </c>
      <c r="BU15" s="7">
        <f t="shared" si="18"/>
        <v>0</v>
      </c>
      <c r="BV15" s="7">
        <f t="shared" si="18"/>
        <v>0</v>
      </c>
      <c r="BW15">
        <f>0</f>
        <v>0</v>
      </c>
      <c r="BX15">
        <v>3.1080000000000001</v>
      </c>
    </row>
    <row r="16" spans="1:76" x14ac:dyDescent="0.25">
      <c r="A16" s="5" t="s">
        <v>134</v>
      </c>
      <c r="B16" s="6"/>
      <c r="C16" s="6"/>
      <c r="D16" s="6"/>
      <c r="E16" s="6"/>
      <c r="F16" s="6"/>
      <c r="G16" s="6"/>
      <c r="H16" s="6"/>
      <c r="I16" s="6"/>
      <c r="J16" s="6">
        <v>22.218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>
        <v>22.218</v>
      </c>
      <c r="AN16" t="s">
        <v>134</v>
      </c>
      <c r="AO16" s="7">
        <f t="shared" ref="AO16:AV16" si="19">(0)/22.218</f>
        <v>0</v>
      </c>
      <c r="AP16" s="7">
        <f t="shared" si="19"/>
        <v>0</v>
      </c>
      <c r="AQ16" s="7">
        <f t="shared" si="19"/>
        <v>0</v>
      </c>
      <c r="AR16" s="7">
        <f t="shared" si="19"/>
        <v>0</v>
      </c>
      <c r="AS16" s="7">
        <f t="shared" si="19"/>
        <v>0</v>
      </c>
      <c r="AT16" s="7">
        <f t="shared" si="19"/>
        <v>0</v>
      </c>
      <c r="AU16" s="7">
        <f t="shared" si="19"/>
        <v>0</v>
      </c>
      <c r="AV16" s="7">
        <f t="shared" si="19"/>
        <v>0</v>
      </c>
      <c r="AW16" s="7">
        <v>1</v>
      </c>
      <c r="AX16" s="7">
        <f t="shared" ref="AX16:BV16" si="20">(0)/22.218</f>
        <v>0</v>
      </c>
      <c r="AY16" s="7">
        <f t="shared" si="20"/>
        <v>0</v>
      </c>
      <c r="AZ16" s="7">
        <f t="shared" si="20"/>
        <v>0</v>
      </c>
      <c r="BA16" s="7">
        <f t="shared" si="20"/>
        <v>0</v>
      </c>
      <c r="BB16" s="7">
        <f t="shared" si="20"/>
        <v>0</v>
      </c>
      <c r="BC16" s="7">
        <f t="shared" si="20"/>
        <v>0</v>
      </c>
      <c r="BD16" s="7">
        <f t="shared" si="20"/>
        <v>0</v>
      </c>
      <c r="BE16" s="7">
        <f t="shared" si="20"/>
        <v>0</v>
      </c>
      <c r="BF16" s="7">
        <f t="shared" si="20"/>
        <v>0</v>
      </c>
      <c r="BG16" s="7">
        <f t="shared" si="20"/>
        <v>0</v>
      </c>
      <c r="BH16" s="7">
        <f t="shared" si="20"/>
        <v>0</v>
      </c>
      <c r="BI16" s="7">
        <f t="shared" si="20"/>
        <v>0</v>
      </c>
      <c r="BJ16" s="7">
        <f t="shared" si="20"/>
        <v>0</v>
      </c>
      <c r="BK16" s="7">
        <f t="shared" si="20"/>
        <v>0</v>
      </c>
      <c r="BL16" s="7">
        <f t="shared" si="20"/>
        <v>0</v>
      </c>
      <c r="BM16" s="7">
        <f t="shared" si="20"/>
        <v>0</v>
      </c>
      <c r="BN16" s="7">
        <f t="shared" si="20"/>
        <v>0</v>
      </c>
      <c r="BO16" s="7">
        <f t="shared" si="20"/>
        <v>0</v>
      </c>
      <c r="BP16" s="7">
        <f t="shared" si="20"/>
        <v>0</v>
      </c>
      <c r="BQ16" s="7">
        <f t="shared" si="20"/>
        <v>0</v>
      </c>
      <c r="BR16" s="7">
        <f t="shared" si="20"/>
        <v>0</v>
      </c>
      <c r="BS16" s="7">
        <f t="shared" si="20"/>
        <v>0</v>
      </c>
      <c r="BT16" s="7">
        <f t="shared" si="20"/>
        <v>0</v>
      </c>
      <c r="BU16" s="7">
        <f t="shared" si="20"/>
        <v>0</v>
      </c>
      <c r="BV16" s="7">
        <f t="shared" si="20"/>
        <v>0</v>
      </c>
      <c r="BW16">
        <f>0</f>
        <v>0</v>
      </c>
      <c r="BX16">
        <v>22.218</v>
      </c>
    </row>
    <row r="17" spans="1:76" x14ac:dyDescent="0.25">
      <c r="A17" s="5" t="s">
        <v>13</v>
      </c>
      <c r="B17" s="6">
        <v>279.93600000000004</v>
      </c>
      <c r="C17" s="6"/>
      <c r="D17" s="6">
        <v>102</v>
      </c>
      <c r="E17" s="6"/>
      <c r="F17" s="6"/>
      <c r="G17" s="6"/>
      <c r="H17" s="6"/>
      <c r="I17" s="6"/>
      <c r="J17" s="6"/>
      <c r="K17" s="6"/>
      <c r="L17" s="6">
        <v>130.61599999999999</v>
      </c>
      <c r="M17" s="6"/>
      <c r="N17" s="6">
        <v>127.968</v>
      </c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>
        <v>86.84</v>
      </c>
      <c r="AE17" s="6"/>
      <c r="AF17" s="6"/>
      <c r="AG17" s="6"/>
      <c r="AH17" s="6"/>
      <c r="AI17" s="6"/>
      <c r="AJ17" s="6"/>
      <c r="AK17" s="6">
        <v>727.36</v>
      </c>
      <c r="AN17" t="s">
        <v>13</v>
      </c>
      <c r="AO17" s="7">
        <v>0.38486581610206777</v>
      </c>
      <c r="AP17" s="7">
        <f>(0)/727.36</f>
        <v>0</v>
      </c>
      <c r="AQ17" s="7">
        <v>0.14023317201935767</v>
      </c>
      <c r="AR17" s="7">
        <f t="shared" ref="AR17:AX17" si="21">(0)/727.36</f>
        <v>0</v>
      </c>
      <c r="AS17" s="7">
        <f t="shared" si="21"/>
        <v>0</v>
      </c>
      <c r="AT17" s="7">
        <f t="shared" si="21"/>
        <v>0</v>
      </c>
      <c r="AU17" s="7">
        <f t="shared" si="21"/>
        <v>0</v>
      </c>
      <c r="AV17" s="7">
        <f t="shared" si="21"/>
        <v>0</v>
      </c>
      <c r="AW17" s="7">
        <f t="shared" si="21"/>
        <v>0</v>
      </c>
      <c r="AX17" s="7">
        <f t="shared" si="21"/>
        <v>0</v>
      </c>
      <c r="AY17" s="7">
        <v>0.17957545094588648</v>
      </c>
      <c r="AZ17" s="7">
        <f>(0)/727.36</f>
        <v>0</v>
      </c>
      <c r="BA17" s="7">
        <v>0.17593488781346239</v>
      </c>
      <c r="BB17" s="7">
        <f t="shared" ref="BB17:BP17" si="22">(0)/727.36</f>
        <v>0</v>
      </c>
      <c r="BC17" s="7">
        <f t="shared" si="22"/>
        <v>0</v>
      </c>
      <c r="BD17" s="7">
        <f t="shared" si="22"/>
        <v>0</v>
      </c>
      <c r="BE17" s="7">
        <f t="shared" si="22"/>
        <v>0</v>
      </c>
      <c r="BF17" s="7">
        <f t="shared" si="22"/>
        <v>0</v>
      </c>
      <c r="BG17" s="7">
        <f t="shared" si="22"/>
        <v>0</v>
      </c>
      <c r="BH17" s="7">
        <f t="shared" si="22"/>
        <v>0</v>
      </c>
      <c r="BI17" s="7">
        <f t="shared" si="22"/>
        <v>0</v>
      </c>
      <c r="BJ17" s="7">
        <f t="shared" si="22"/>
        <v>0</v>
      </c>
      <c r="BK17" s="7">
        <f t="shared" si="22"/>
        <v>0</v>
      </c>
      <c r="BL17" s="7">
        <f t="shared" si="22"/>
        <v>0</v>
      </c>
      <c r="BM17" s="7">
        <f t="shared" si="22"/>
        <v>0</v>
      </c>
      <c r="BN17" s="7">
        <f t="shared" si="22"/>
        <v>0</v>
      </c>
      <c r="BO17" s="7">
        <f t="shared" si="22"/>
        <v>0</v>
      </c>
      <c r="BP17" s="7">
        <f t="shared" si="22"/>
        <v>0</v>
      </c>
      <c r="BQ17" s="7">
        <v>0.1193906731192257</v>
      </c>
      <c r="BR17" s="7">
        <f>(0)/727.36</f>
        <v>0</v>
      </c>
      <c r="BS17" s="7">
        <f>(0)/727.36</f>
        <v>0</v>
      </c>
      <c r="BT17" s="7">
        <f>(0)/727.36</f>
        <v>0</v>
      </c>
      <c r="BU17" s="7">
        <f>(0)/727.36</f>
        <v>0</v>
      </c>
      <c r="BV17" s="7">
        <f>(0)/727.36</f>
        <v>0</v>
      </c>
      <c r="BW17">
        <f>0</f>
        <v>0</v>
      </c>
      <c r="BX17">
        <v>727.36</v>
      </c>
    </row>
    <row r="18" spans="1:76" x14ac:dyDescent="0.25">
      <c r="A18" s="5" t="s">
        <v>12</v>
      </c>
      <c r="B18" s="6">
        <v>29.928000000000001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>
        <v>14.964</v>
      </c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>
        <v>44.892000000000003</v>
      </c>
      <c r="AN18" t="s">
        <v>12</v>
      </c>
      <c r="AO18" s="7">
        <v>0.66666666666666663</v>
      </c>
      <c r="AP18" s="7">
        <f t="shared" ref="AP18:AZ18" si="23">(0)/44.892</f>
        <v>0</v>
      </c>
      <c r="AQ18" s="7">
        <f t="shared" si="23"/>
        <v>0</v>
      </c>
      <c r="AR18" s="7">
        <f t="shared" si="23"/>
        <v>0</v>
      </c>
      <c r="AS18" s="7">
        <f t="shared" si="23"/>
        <v>0</v>
      </c>
      <c r="AT18" s="7">
        <f t="shared" si="23"/>
        <v>0</v>
      </c>
      <c r="AU18" s="7">
        <f t="shared" si="23"/>
        <v>0</v>
      </c>
      <c r="AV18" s="7">
        <f t="shared" si="23"/>
        <v>0</v>
      </c>
      <c r="AW18" s="7">
        <f t="shared" si="23"/>
        <v>0</v>
      </c>
      <c r="AX18" s="7">
        <f t="shared" si="23"/>
        <v>0</v>
      </c>
      <c r="AY18" s="7">
        <f t="shared" si="23"/>
        <v>0</v>
      </c>
      <c r="AZ18" s="7">
        <f t="shared" si="23"/>
        <v>0</v>
      </c>
      <c r="BA18" s="7">
        <v>0.33333333333333331</v>
      </c>
      <c r="BB18" s="7">
        <f t="shared" ref="BB18:BV18" si="24">(0)/44.892</f>
        <v>0</v>
      </c>
      <c r="BC18" s="7">
        <f t="shared" si="24"/>
        <v>0</v>
      </c>
      <c r="BD18" s="7">
        <f t="shared" si="24"/>
        <v>0</v>
      </c>
      <c r="BE18" s="7">
        <f t="shared" si="24"/>
        <v>0</v>
      </c>
      <c r="BF18" s="7">
        <f t="shared" si="24"/>
        <v>0</v>
      </c>
      <c r="BG18" s="7">
        <f t="shared" si="24"/>
        <v>0</v>
      </c>
      <c r="BH18" s="7">
        <f t="shared" si="24"/>
        <v>0</v>
      </c>
      <c r="BI18" s="7">
        <f t="shared" si="24"/>
        <v>0</v>
      </c>
      <c r="BJ18" s="7">
        <f t="shared" si="24"/>
        <v>0</v>
      </c>
      <c r="BK18" s="7">
        <f t="shared" si="24"/>
        <v>0</v>
      </c>
      <c r="BL18" s="7">
        <f t="shared" si="24"/>
        <v>0</v>
      </c>
      <c r="BM18" s="7">
        <f t="shared" si="24"/>
        <v>0</v>
      </c>
      <c r="BN18" s="7">
        <f t="shared" si="24"/>
        <v>0</v>
      </c>
      <c r="BO18" s="7">
        <f t="shared" si="24"/>
        <v>0</v>
      </c>
      <c r="BP18" s="7">
        <f t="shared" si="24"/>
        <v>0</v>
      </c>
      <c r="BQ18" s="7">
        <f t="shared" si="24"/>
        <v>0</v>
      </c>
      <c r="BR18" s="7">
        <f t="shared" si="24"/>
        <v>0</v>
      </c>
      <c r="BS18" s="7">
        <f t="shared" si="24"/>
        <v>0</v>
      </c>
      <c r="BT18" s="7">
        <f t="shared" si="24"/>
        <v>0</v>
      </c>
      <c r="BU18" s="7">
        <f t="shared" si="24"/>
        <v>0</v>
      </c>
      <c r="BV18" s="7">
        <f t="shared" si="24"/>
        <v>0</v>
      </c>
      <c r="BW18">
        <f>0</f>
        <v>0</v>
      </c>
      <c r="BX18">
        <v>44.892000000000003</v>
      </c>
    </row>
    <row r="19" spans="1:76" x14ac:dyDescent="0.25">
      <c r="A19" s="5" t="s">
        <v>119</v>
      </c>
      <c r="B19" s="6"/>
      <c r="C19" s="6"/>
      <c r="D19" s="6"/>
      <c r="E19" s="6"/>
      <c r="F19" s="6"/>
      <c r="G19" s="6"/>
      <c r="H19" s="6">
        <v>27.968</v>
      </c>
      <c r="I19" s="6"/>
      <c r="J19" s="6">
        <v>27.968</v>
      </c>
      <c r="K19" s="6"/>
      <c r="L19" s="6"/>
      <c r="M19" s="6">
        <v>9.57</v>
      </c>
      <c r="N19" s="6">
        <v>107.801</v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>
        <v>63.536000000000001</v>
      </c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>
        <v>236.84300000000002</v>
      </c>
      <c r="AN19" t="s">
        <v>119</v>
      </c>
      <c r="AO19" s="7">
        <f t="shared" ref="AO19:AT19" si="25">(0)/236.843</f>
        <v>0</v>
      </c>
      <c r="AP19" s="7">
        <f t="shared" si="25"/>
        <v>0</v>
      </c>
      <c r="AQ19" s="7">
        <f t="shared" si="25"/>
        <v>0</v>
      </c>
      <c r="AR19" s="7">
        <f t="shared" si="25"/>
        <v>0</v>
      </c>
      <c r="AS19" s="7">
        <f t="shared" si="25"/>
        <v>0</v>
      </c>
      <c r="AT19" s="7">
        <f t="shared" si="25"/>
        <v>0</v>
      </c>
      <c r="AU19" s="7">
        <v>0.11808666500593219</v>
      </c>
      <c r="AV19" s="7">
        <f>(0)/236.843</f>
        <v>0</v>
      </c>
      <c r="AW19" s="7">
        <v>0.11808666500593219</v>
      </c>
      <c r="AX19" s="7">
        <f>(0)/236.843</f>
        <v>0</v>
      </c>
      <c r="AY19" s="7">
        <f>(0)/236.843</f>
        <v>0</v>
      </c>
      <c r="AZ19" s="7">
        <v>4.0406514019835922E-2</v>
      </c>
      <c r="BA19" s="7">
        <v>0.45515805829177974</v>
      </c>
      <c r="BB19" s="7">
        <f t="shared" ref="BB19:BL19" si="26">(0)/236.843</f>
        <v>0</v>
      </c>
      <c r="BC19" s="7">
        <f t="shared" si="26"/>
        <v>0</v>
      </c>
      <c r="BD19" s="7">
        <f t="shared" si="26"/>
        <v>0</v>
      </c>
      <c r="BE19" s="7">
        <f t="shared" si="26"/>
        <v>0</v>
      </c>
      <c r="BF19" s="7">
        <f t="shared" si="26"/>
        <v>0</v>
      </c>
      <c r="BG19" s="7">
        <f t="shared" si="26"/>
        <v>0</v>
      </c>
      <c r="BH19" s="7">
        <f t="shared" si="26"/>
        <v>0</v>
      </c>
      <c r="BI19" s="7">
        <f t="shared" si="26"/>
        <v>0</v>
      </c>
      <c r="BJ19" s="7">
        <f t="shared" si="26"/>
        <v>0</v>
      </c>
      <c r="BK19" s="7">
        <f t="shared" si="26"/>
        <v>0</v>
      </c>
      <c r="BL19" s="7">
        <f t="shared" si="26"/>
        <v>0</v>
      </c>
      <c r="BM19" s="7">
        <v>0.26826209767651987</v>
      </c>
      <c r="BN19" s="7">
        <f t="shared" ref="BN19:BV19" si="27">(0)/236.843</f>
        <v>0</v>
      </c>
      <c r="BO19" s="7">
        <f t="shared" si="27"/>
        <v>0</v>
      </c>
      <c r="BP19" s="7">
        <f t="shared" si="27"/>
        <v>0</v>
      </c>
      <c r="BQ19" s="7">
        <f t="shared" si="27"/>
        <v>0</v>
      </c>
      <c r="BR19" s="7">
        <f t="shared" si="27"/>
        <v>0</v>
      </c>
      <c r="BS19" s="7">
        <f t="shared" si="27"/>
        <v>0</v>
      </c>
      <c r="BT19" s="7">
        <f t="shared" si="27"/>
        <v>0</v>
      </c>
      <c r="BU19" s="7">
        <f t="shared" si="27"/>
        <v>0</v>
      </c>
      <c r="BV19" s="7">
        <f t="shared" si="27"/>
        <v>0</v>
      </c>
      <c r="BW19">
        <f>0</f>
        <v>0</v>
      </c>
      <c r="BX19">
        <v>236.84300000000002</v>
      </c>
    </row>
    <row r="20" spans="1:76" x14ac:dyDescent="0.25">
      <c r="A20" s="5" t="s">
        <v>101</v>
      </c>
      <c r="B20" s="6"/>
      <c r="C20" s="6"/>
      <c r="D20" s="6"/>
      <c r="E20" s="6"/>
      <c r="F20" s="6"/>
      <c r="G20" s="6"/>
      <c r="H20" s="6">
        <v>15.29</v>
      </c>
      <c r="I20" s="6"/>
      <c r="J20" s="6"/>
      <c r="K20" s="6"/>
      <c r="L20" s="6"/>
      <c r="M20" s="6"/>
      <c r="N20" s="6">
        <v>96.335999999999984</v>
      </c>
      <c r="O20" s="6"/>
      <c r="P20" s="6"/>
      <c r="Q20" s="6"/>
      <c r="R20" s="6"/>
      <c r="S20" s="6"/>
      <c r="T20" s="6"/>
      <c r="U20" s="6"/>
      <c r="V20" s="6"/>
      <c r="W20" s="6">
        <v>38.492000000000004</v>
      </c>
      <c r="X20" s="6"/>
      <c r="Y20" s="6"/>
      <c r="Z20" s="6">
        <v>78.144000000000005</v>
      </c>
      <c r="AA20" s="6">
        <v>3.06</v>
      </c>
      <c r="AB20" s="6"/>
      <c r="AC20" s="6"/>
      <c r="AD20" s="6">
        <v>56</v>
      </c>
      <c r="AE20" s="6"/>
      <c r="AF20" s="6"/>
      <c r="AG20" s="6"/>
      <c r="AH20" s="6"/>
      <c r="AI20" s="6"/>
      <c r="AJ20" s="6"/>
      <c r="AK20" s="6">
        <v>287.322</v>
      </c>
      <c r="AN20" t="s">
        <v>101</v>
      </c>
      <c r="AO20" s="7">
        <f t="shared" ref="AO20:AT20" si="28">(0)/287.322</f>
        <v>0</v>
      </c>
      <c r="AP20" s="7">
        <f t="shared" si="28"/>
        <v>0</v>
      </c>
      <c r="AQ20" s="7">
        <f t="shared" si="28"/>
        <v>0</v>
      </c>
      <c r="AR20" s="7">
        <f t="shared" si="28"/>
        <v>0</v>
      </c>
      <c r="AS20" s="7">
        <f t="shared" si="28"/>
        <v>0</v>
      </c>
      <c r="AT20" s="7">
        <f t="shared" si="28"/>
        <v>0</v>
      </c>
      <c r="AU20" s="7">
        <v>5.3215556066016523E-2</v>
      </c>
      <c r="AV20" s="7">
        <f>(0)/287.322</f>
        <v>0</v>
      </c>
      <c r="AW20" s="7">
        <f>(0)/287.322</f>
        <v>0</v>
      </c>
      <c r="AX20" s="7">
        <f>(0)/287.322</f>
        <v>0</v>
      </c>
      <c r="AY20" s="7">
        <f>(0)/287.322</f>
        <v>0</v>
      </c>
      <c r="AZ20" s="7">
        <f>(0)/287.322</f>
        <v>0</v>
      </c>
      <c r="BA20" s="7">
        <v>0.3352893269572117</v>
      </c>
      <c r="BB20" s="7">
        <f t="shared" ref="BB20:BI20" si="29">(0)/287.322</f>
        <v>0</v>
      </c>
      <c r="BC20" s="7">
        <f t="shared" si="29"/>
        <v>0</v>
      </c>
      <c r="BD20" s="7">
        <f t="shared" si="29"/>
        <v>0</v>
      </c>
      <c r="BE20" s="7">
        <f t="shared" si="29"/>
        <v>0</v>
      </c>
      <c r="BF20" s="7">
        <f t="shared" si="29"/>
        <v>0</v>
      </c>
      <c r="BG20" s="7">
        <f t="shared" si="29"/>
        <v>0</v>
      </c>
      <c r="BH20" s="7">
        <f t="shared" si="29"/>
        <v>0</v>
      </c>
      <c r="BI20" s="7">
        <f t="shared" si="29"/>
        <v>0</v>
      </c>
      <c r="BJ20" s="7">
        <v>0.13396816115716861</v>
      </c>
      <c r="BK20" s="7">
        <f>(0)/287.322</f>
        <v>0</v>
      </c>
      <c r="BL20" s="7">
        <f>(0)/287.322</f>
        <v>0</v>
      </c>
      <c r="BM20" s="7">
        <v>0.27197360452732477</v>
      </c>
      <c r="BN20" s="7">
        <v>1.0650072044605007E-2</v>
      </c>
      <c r="BO20" s="7">
        <f>(0)/287.322</f>
        <v>0</v>
      </c>
      <c r="BP20" s="7">
        <f>(0)/287.322</f>
        <v>0</v>
      </c>
      <c r="BQ20" s="7">
        <v>0.19490327924767334</v>
      </c>
      <c r="BR20" s="7">
        <f>(0)/287.322</f>
        <v>0</v>
      </c>
      <c r="BS20" s="7">
        <f>(0)/287.322</f>
        <v>0</v>
      </c>
      <c r="BT20" s="7">
        <f>(0)/287.322</f>
        <v>0</v>
      </c>
      <c r="BU20" s="7">
        <f>(0)/287.322</f>
        <v>0</v>
      </c>
      <c r="BV20" s="7">
        <f>(0)/287.322</f>
        <v>0</v>
      </c>
      <c r="BW20">
        <f>0</f>
        <v>0</v>
      </c>
      <c r="BX20">
        <v>287.322</v>
      </c>
    </row>
    <row r="21" spans="1:76" x14ac:dyDescent="0.25">
      <c r="A21" s="5" t="s">
        <v>273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>
        <v>50</v>
      </c>
      <c r="N21" s="6"/>
      <c r="O21" s="6"/>
      <c r="P21" s="6">
        <v>5</v>
      </c>
      <c r="Q21" s="6"/>
      <c r="R21" s="6"/>
      <c r="S21" s="6"/>
      <c r="T21" s="6"/>
      <c r="U21" s="6"/>
      <c r="V21" s="6"/>
      <c r="W21" s="6"/>
      <c r="X21" s="6"/>
      <c r="Y21" s="6"/>
      <c r="Z21" s="6"/>
      <c r="AA21" s="6">
        <v>252.81300000000002</v>
      </c>
      <c r="AB21" s="6"/>
      <c r="AC21" s="6"/>
      <c r="AD21" s="6"/>
      <c r="AE21" s="6"/>
      <c r="AF21" s="6"/>
      <c r="AG21" s="6"/>
      <c r="AH21" s="6"/>
      <c r="AI21" s="6"/>
      <c r="AJ21" s="6"/>
      <c r="AK21" s="6">
        <v>307.81299999999999</v>
      </c>
      <c r="AN21" t="s">
        <v>273</v>
      </c>
      <c r="AO21" s="7">
        <f t="shared" ref="AO21:AY21" si="30">(0)/307.813</f>
        <v>0</v>
      </c>
      <c r="AP21" s="7">
        <f t="shared" si="30"/>
        <v>0</v>
      </c>
      <c r="AQ21" s="7">
        <f t="shared" si="30"/>
        <v>0</v>
      </c>
      <c r="AR21" s="7">
        <f t="shared" si="30"/>
        <v>0</v>
      </c>
      <c r="AS21" s="7">
        <f t="shared" si="30"/>
        <v>0</v>
      </c>
      <c r="AT21" s="7">
        <f t="shared" si="30"/>
        <v>0</v>
      </c>
      <c r="AU21" s="7">
        <f t="shared" si="30"/>
        <v>0</v>
      </c>
      <c r="AV21" s="7">
        <f t="shared" si="30"/>
        <v>0</v>
      </c>
      <c r="AW21" s="7">
        <f t="shared" si="30"/>
        <v>0</v>
      </c>
      <c r="AX21" s="7">
        <f t="shared" si="30"/>
        <v>0</v>
      </c>
      <c r="AY21" s="7">
        <f t="shared" si="30"/>
        <v>0</v>
      </c>
      <c r="AZ21" s="7">
        <v>0.16243628436745688</v>
      </c>
      <c r="BA21" s="7">
        <f>(0)/307.813</f>
        <v>0</v>
      </c>
      <c r="BB21" s="7">
        <f>(0)/307.813</f>
        <v>0</v>
      </c>
      <c r="BC21" s="7">
        <v>1.6243628436745688E-2</v>
      </c>
      <c r="BD21" s="7">
        <f t="shared" ref="BD21:BM21" si="31">(0)/307.813</f>
        <v>0</v>
      </c>
      <c r="BE21" s="7">
        <f t="shared" si="31"/>
        <v>0</v>
      </c>
      <c r="BF21" s="7">
        <f t="shared" si="31"/>
        <v>0</v>
      </c>
      <c r="BG21" s="7">
        <f t="shared" si="31"/>
        <v>0</v>
      </c>
      <c r="BH21" s="7">
        <f t="shared" si="31"/>
        <v>0</v>
      </c>
      <c r="BI21" s="7">
        <f t="shared" si="31"/>
        <v>0</v>
      </c>
      <c r="BJ21" s="7">
        <f t="shared" si="31"/>
        <v>0</v>
      </c>
      <c r="BK21" s="7">
        <f t="shared" si="31"/>
        <v>0</v>
      </c>
      <c r="BL21" s="7">
        <f t="shared" si="31"/>
        <v>0</v>
      </c>
      <c r="BM21" s="7">
        <f t="shared" si="31"/>
        <v>0</v>
      </c>
      <c r="BN21" s="7">
        <v>0.82132008719579752</v>
      </c>
      <c r="BO21" s="7">
        <f t="shared" ref="BO21:BV21" si="32">(0)/307.813</f>
        <v>0</v>
      </c>
      <c r="BP21" s="7">
        <f t="shared" si="32"/>
        <v>0</v>
      </c>
      <c r="BQ21" s="7">
        <f t="shared" si="32"/>
        <v>0</v>
      </c>
      <c r="BR21" s="7">
        <f t="shared" si="32"/>
        <v>0</v>
      </c>
      <c r="BS21" s="7">
        <f t="shared" si="32"/>
        <v>0</v>
      </c>
      <c r="BT21" s="7">
        <f t="shared" si="32"/>
        <v>0</v>
      </c>
      <c r="BU21" s="7">
        <f t="shared" si="32"/>
        <v>0</v>
      </c>
      <c r="BV21" s="7">
        <f t="shared" si="32"/>
        <v>0</v>
      </c>
      <c r="BW21">
        <f>0</f>
        <v>0</v>
      </c>
      <c r="BX21">
        <v>307.81299999999999</v>
      </c>
    </row>
    <row r="22" spans="1:76" x14ac:dyDescent="0.25">
      <c r="A22" s="5" t="s">
        <v>535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>
        <v>914.673</v>
      </c>
      <c r="AB22" s="6"/>
      <c r="AC22" s="6"/>
      <c r="AD22" s="6"/>
      <c r="AE22" s="6"/>
      <c r="AF22" s="6"/>
      <c r="AG22" s="6"/>
      <c r="AH22" s="6"/>
      <c r="AI22" s="6"/>
      <c r="AJ22" s="6"/>
      <c r="AK22" s="6">
        <v>914.673</v>
      </c>
      <c r="AN22" t="s">
        <v>535</v>
      </c>
      <c r="AO22" s="7">
        <f t="shared" ref="AO22:BM22" si="33">(0)/914.673</f>
        <v>0</v>
      </c>
      <c r="AP22" s="7">
        <f t="shared" si="33"/>
        <v>0</v>
      </c>
      <c r="AQ22" s="7">
        <f t="shared" si="33"/>
        <v>0</v>
      </c>
      <c r="AR22" s="7">
        <f t="shared" si="33"/>
        <v>0</v>
      </c>
      <c r="AS22" s="7">
        <f t="shared" si="33"/>
        <v>0</v>
      </c>
      <c r="AT22" s="7">
        <f t="shared" si="33"/>
        <v>0</v>
      </c>
      <c r="AU22" s="7">
        <f t="shared" si="33"/>
        <v>0</v>
      </c>
      <c r="AV22" s="7">
        <f t="shared" si="33"/>
        <v>0</v>
      </c>
      <c r="AW22" s="7">
        <f t="shared" si="33"/>
        <v>0</v>
      </c>
      <c r="AX22" s="7">
        <f t="shared" si="33"/>
        <v>0</v>
      </c>
      <c r="AY22" s="7">
        <f t="shared" si="33"/>
        <v>0</v>
      </c>
      <c r="AZ22" s="7">
        <f t="shared" si="33"/>
        <v>0</v>
      </c>
      <c r="BA22" s="7">
        <f t="shared" si="33"/>
        <v>0</v>
      </c>
      <c r="BB22" s="7">
        <f t="shared" si="33"/>
        <v>0</v>
      </c>
      <c r="BC22" s="7">
        <f t="shared" si="33"/>
        <v>0</v>
      </c>
      <c r="BD22" s="7">
        <f t="shared" si="33"/>
        <v>0</v>
      </c>
      <c r="BE22" s="7">
        <f t="shared" si="33"/>
        <v>0</v>
      </c>
      <c r="BF22" s="7">
        <f t="shared" si="33"/>
        <v>0</v>
      </c>
      <c r="BG22" s="7">
        <f t="shared" si="33"/>
        <v>0</v>
      </c>
      <c r="BH22" s="7">
        <f t="shared" si="33"/>
        <v>0</v>
      </c>
      <c r="BI22" s="7">
        <f t="shared" si="33"/>
        <v>0</v>
      </c>
      <c r="BJ22" s="7">
        <f t="shared" si="33"/>
        <v>0</v>
      </c>
      <c r="BK22" s="7">
        <f t="shared" si="33"/>
        <v>0</v>
      </c>
      <c r="BL22" s="7">
        <f t="shared" si="33"/>
        <v>0</v>
      </c>
      <c r="BM22" s="7">
        <f t="shared" si="33"/>
        <v>0</v>
      </c>
      <c r="BN22" s="7">
        <v>1</v>
      </c>
      <c r="BO22" s="7">
        <f t="shared" ref="BO22:BV22" si="34">(0)/914.673</f>
        <v>0</v>
      </c>
      <c r="BP22" s="7">
        <f t="shared" si="34"/>
        <v>0</v>
      </c>
      <c r="BQ22" s="7">
        <f t="shared" si="34"/>
        <v>0</v>
      </c>
      <c r="BR22" s="7">
        <f t="shared" si="34"/>
        <v>0</v>
      </c>
      <c r="BS22" s="7">
        <f t="shared" si="34"/>
        <v>0</v>
      </c>
      <c r="BT22" s="7">
        <f t="shared" si="34"/>
        <v>0</v>
      </c>
      <c r="BU22" s="7">
        <f t="shared" si="34"/>
        <v>0</v>
      </c>
      <c r="BV22" s="7">
        <f t="shared" si="34"/>
        <v>0</v>
      </c>
      <c r="BW22">
        <f>0</f>
        <v>0</v>
      </c>
      <c r="BX22">
        <v>914.673</v>
      </c>
    </row>
    <row r="23" spans="1:76" x14ac:dyDescent="0.25">
      <c r="A23" s="5" t="s">
        <v>536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>
        <v>12.579000000000001</v>
      </c>
      <c r="AB23" s="6"/>
      <c r="AC23" s="6"/>
      <c r="AD23" s="6"/>
      <c r="AE23" s="6"/>
      <c r="AF23" s="6"/>
      <c r="AG23" s="6"/>
      <c r="AH23" s="6"/>
      <c r="AI23" s="6"/>
      <c r="AJ23" s="6"/>
      <c r="AK23" s="6">
        <v>12.579000000000001</v>
      </c>
      <c r="AN23" t="s">
        <v>536</v>
      </c>
      <c r="AO23" s="7">
        <f t="shared" ref="AO23:BM23" si="35">(0)/12.579</f>
        <v>0</v>
      </c>
      <c r="AP23" s="7">
        <f t="shared" si="35"/>
        <v>0</v>
      </c>
      <c r="AQ23" s="7">
        <f t="shared" si="35"/>
        <v>0</v>
      </c>
      <c r="AR23" s="7">
        <f t="shared" si="35"/>
        <v>0</v>
      </c>
      <c r="AS23" s="7">
        <f t="shared" si="35"/>
        <v>0</v>
      </c>
      <c r="AT23" s="7">
        <f t="shared" si="35"/>
        <v>0</v>
      </c>
      <c r="AU23" s="7">
        <f t="shared" si="35"/>
        <v>0</v>
      </c>
      <c r="AV23" s="7">
        <f t="shared" si="35"/>
        <v>0</v>
      </c>
      <c r="AW23" s="7">
        <f t="shared" si="35"/>
        <v>0</v>
      </c>
      <c r="AX23" s="7">
        <f t="shared" si="35"/>
        <v>0</v>
      </c>
      <c r="AY23" s="7">
        <f t="shared" si="35"/>
        <v>0</v>
      </c>
      <c r="AZ23" s="7">
        <f t="shared" si="35"/>
        <v>0</v>
      </c>
      <c r="BA23" s="7">
        <f t="shared" si="35"/>
        <v>0</v>
      </c>
      <c r="BB23" s="7">
        <f t="shared" si="35"/>
        <v>0</v>
      </c>
      <c r="BC23" s="7">
        <f t="shared" si="35"/>
        <v>0</v>
      </c>
      <c r="BD23" s="7">
        <f t="shared" si="35"/>
        <v>0</v>
      </c>
      <c r="BE23" s="7">
        <f t="shared" si="35"/>
        <v>0</v>
      </c>
      <c r="BF23" s="7">
        <f t="shared" si="35"/>
        <v>0</v>
      </c>
      <c r="BG23" s="7">
        <f t="shared" si="35"/>
        <v>0</v>
      </c>
      <c r="BH23" s="7">
        <f t="shared" si="35"/>
        <v>0</v>
      </c>
      <c r="BI23" s="7">
        <f t="shared" si="35"/>
        <v>0</v>
      </c>
      <c r="BJ23" s="7">
        <f t="shared" si="35"/>
        <v>0</v>
      </c>
      <c r="BK23" s="7">
        <f t="shared" si="35"/>
        <v>0</v>
      </c>
      <c r="BL23" s="7">
        <f t="shared" si="35"/>
        <v>0</v>
      </c>
      <c r="BM23" s="7">
        <f t="shared" si="35"/>
        <v>0</v>
      </c>
      <c r="BN23" s="7">
        <v>1</v>
      </c>
      <c r="BO23" s="7">
        <f t="shared" ref="BO23:BV23" si="36">(0)/12.579</f>
        <v>0</v>
      </c>
      <c r="BP23" s="7">
        <f t="shared" si="36"/>
        <v>0</v>
      </c>
      <c r="BQ23" s="7">
        <f t="shared" si="36"/>
        <v>0</v>
      </c>
      <c r="BR23" s="7">
        <f t="shared" si="36"/>
        <v>0</v>
      </c>
      <c r="BS23" s="7">
        <f t="shared" si="36"/>
        <v>0</v>
      </c>
      <c r="BT23" s="7">
        <f t="shared" si="36"/>
        <v>0</v>
      </c>
      <c r="BU23" s="7">
        <f t="shared" si="36"/>
        <v>0</v>
      </c>
      <c r="BV23" s="7">
        <f t="shared" si="36"/>
        <v>0</v>
      </c>
      <c r="BW23">
        <f>0</f>
        <v>0</v>
      </c>
      <c r="BX23">
        <v>12.579000000000001</v>
      </c>
    </row>
    <row r="24" spans="1:76" x14ac:dyDescent="0.25">
      <c r="A24" s="5" t="s">
        <v>537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>
        <v>490.58100000000002</v>
      </c>
      <c r="AB24" s="6"/>
      <c r="AC24" s="6"/>
      <c r="AD24" s="6"/>
      <c r="AE24" s="6"/>
      <c r="AF24" s="6"/>
      <c r="AG24" s="6"/>
      <c r="AH24" s="6"/>
      <c r="AI24" s="6"/>
      <c r="AJ24" s="6"/>
      <c r="AK24" s="6">
        <v>490.58100000000002</v>
      </c>
      <c r="AN24" t="s">
        <v>537</v>
      </c>
      <c r="AO24" s="7">
        <f t="shared" ref="AO24:BM24" si="37">(0)/490.581</f>
        <v>0</v>
      </c>
      <c r="AP24" s="7">
        <f t="shared" si="37"/>
        <v>0</v>
      </c>
      <c r="AQ24" s="7">
        <f t="shared" si="37"/>
        <v>0</v>
      </c>
      <c r="AR24" s="7">
        <f t="shared" si="37"/>
        <v>0</v>
      </c>
      <c r="AS24" s="7">
        <f t="shared" si="37"/>
        <v>0</v>
      </c>
      <c r="AT24" s="7">
        <f t="shared" si="37"/>
        <v>0</v>
      </c>
      <c r="AU24" s="7">
        <f t="shared" si="37"/>
        <v>0</v>
      </c>
      <c r="AV24" s="7">
        <f t="shared" si="37"/>
        <v>0</v>
      </c>
      <c r="AW24" s="7">
        <f t="shared" si="37"/>
        <v>0</v>
      </c>
      <c r="AX24" s="7">
        <f t="shared" si="37"/>
        <v>0</v>
      </c>
      <c r="AY24" s="7">
        <f t="shared" si="37"/>
        <v>0</v>
      </c>
      <c r="AZ24" s="7">
        <f t="shared" si="37"/>
        <v>0</v>
      </c>
      <c r="BA24" s="7">
        <f t="shared" si="37"/>
        <v>0</v>
      </c>
      <c r="BB24" s="7">
        <f t="shared" si="37"/>
        <v>0</v>
      </c>
      <c r="BC24" s="7">
        <f t="shared" si="37"/>
        <v>0</v>
      </c>
      <c r="BD24" s="7">
        <f t="shared" si="37"/>
        <v>0</v>
      </c>
      <c r="BE24" s="7">
        <f t="shared" si="37"/>
        <v>0</v>
      </c>
      <c r="BF24" s="7">
        <f t="shared" si="37"/>
        <v>0</v>
      </c>
      <c r="BG24" s="7">
        <f t="shared" si="37"/>
        <v>0</v>
      </c>
      <c r="BH24" s="7">
        <f t="shared" si="37"/>
        <v>0</v>
      </c>
      <c r="BI24" s="7">
        <f t="shared" si="37"/>
        <v>0</v>
      </c>
      <c r="BJ24" s="7">
        <f t="shared" si="37"/>
        <v>0</v>
      </c>
      <c r="BK24" s="7">
        <f t="shared" si="37"/>
        <v>0</v>
      </c>
      <c r="BL24" s="7">
        <f t="shared" si="37"/>
        <v>0</v>
      </c>
      <c r="BM24" s="7">
        <f t="shared" si="37"/>
        <v>0</v>
      </c>
      <c r="BN24" s="7">
        <v>1</v>
      </c>
      <c r="BO24" s="7">
        <f t="shared" ref="BO24:BV24" si="38">(0)/490.581</f>
        <v>0</v>
      </c>
      <c r="BP24" s="7">
        <f t="shared" si="38"/>
        <v>0</v>
      </c>
      <c r="BQ24" s="7">
        <f t="shared" si="38"/>
        <v>0</v>
      </c>
      <c r="BR24" s="7">
        <f t="shared" si="38"/>
        <v>0</v>
      </c>
      <c r="BS24" s="7">
        <f t="shared" si="38"/>
        <v>0</v>
      </c>
      <c r="BT24" s="7">
        <f t="shared" si="38"/>
        <v>0</v>
      </c>
      <c r="BU24" s="7">
        <f t="shared" si="38"/>
        <v>0</v>
      </c>
      <c r="BV24" s="7">
        <f t="shared" si="38"/>
        <v>0</v>
      </c>
      <c r="BW24">
        <f>0</f>
        <v>0</v>
      </c>
      <c r="BX24">
        <v>490.58100000000002</v>
      </c>
    </row>
    <row r="25" spans="1:76" x14ac:dyDescent="0.25">
      <c r="A25" s="5" t="s">
        <v>466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>
        <v>8.9589999999999996</v>
      </c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>
        <v>8.9589999999999996</v>
      </c>
      <c r="AN25" t="s">
        <v>466</v>
      </c>
      <c r="AO25" s="7">
        <f t="shared" ref="AO25:BJ25" si="39">(0)/8.959</f>
        <v>0</v>
      </c>
      <c r="AP25" s="7">
        <f t="shared" si="39"/>
        <v>0</v>
      </c>
      <c r="AQ25" s="7">
        <f t="shared" si="39"/>
        <v>0</v>
      </c>
      <c r="AR25" s="7">
        <f t="shared" si="39"/>
        <v>0</v>
      </c>
      <c r="AS25" s="7">
        <f t="shared" si="39"/>
        <v>0</v>
      </c>
      <c r="AT25" s="7">
        <f t="shared" si="39"/>
        <v>0</v>
      </c>
      <c r="AU25" s="7">
        <f t="shared" si="39"/>
        <v>0</v>
      </c>
      <c r="AV25" s="7">
        <f t="shared" si="39"/>
        <v>0</v>
      </c>
      <c r="AW25" s="7">
        <f t="shared" si="39"/>
        <v>0</v>
      </c>
      <c r="AX25" s="7">
        <f t="shared" si="39"/>
        <v>0</v>
      </c>
      <c r="AY25" s="7">
        <f t="shared" si="39"/>
        <v>0</v>
      </c>
      <c r="AZ25" s="7">
        <f t="shared" si="39"/>
        <v>0</v>
      </c>
      <c r="BA25" s="7">
        <f t="shared" si="39"/>
        <v>0</v>
      </c>
      <c r="BB25" s="7">
        <f t="shared" si="39"/>
        <v>0</v>
      </c>
      <c r="BC25" s="7">
        <f t="shared" si="39"/>
        <v>0</v>
      </c>
      <c r="BD25" s="7">
        <f t="shared" si="39"/>
        <v>0</v>
      </c>
      <c r="BE25" s="7">
        <f t="shared" si="39"/>
        <v>0</v>
      </c>
      <c r="BF25" s="7">
        <f t="shared" si="39"/>
        <v>0</v>
      </c>
      <c r="BG25" s="7">
        <f t="shared" si="39"/>
        <v>0</v>
      </c>
      <c r="BH25" s="7">
        <f t="shared" si="39"/>
        <v>0</v>
      </c>
      <c r="BI25" s="7">
        <f t="shared" si="39"/>
        <v>0</v>
      </c>
      <c r="BJ25" s="7">
        <f t="shared" si="39"/>
        <v>0</v>
      </c>
      <c r="BK25" s="7">
        <v>1</v>
      </c>
      <c r="BL25" s="7">
        <f t="shared" ref="BL25:BV25" si="40">(0)/8.959</f>
        <v>0</v>
      </c>
      <c r="BM25" s="7">
        <f t="shared" si="40"/>
        <v>0</v>
      </c>
      <c r="BN25" s="7">
        <f t="shared" si="40"/>
        <v>0</v>
      </c>
      <c r="BO25" s="7">
        <f t="shared" si="40"/>
        <v>0</v>
      </c>
      <c r="BP25" s="7">
        <f t="shared" si="40"/>
        <v>0</v>
      </c>
      <c r="BQ25" s="7">
        <f t="shared" si="40"/>
        <v>0</v>
      </c>
      <c r="BR25" s="7">
        <f t="shared" si="40"/>
        <v>0</v>
      </c>
      <c r="BS25" s="7">
        <f t="shared" si="40"/>
        <v>0</v>
      </c>
      <c r="BT25" s="7">
        <f t="shared" si="40"/>
        <v>0</v>
      </c>
      <c r="BU25" s="7">
        <f t="shared" si="40"/>
        <v>0</v>
      </c>
      <c r="BV25" s="7">
        <f t="shared" si="40"/>
        <v>0</v>
      </c>
      <c r="BW25">
        <f>0</f>
        <v>0</v>
      </c>
      <c r="BX25">
        <v>8.9589999999999996</v>
      </c>
    </row>
    <row r="26" spans="1:76" x14ac:dyDescent="0.25">
      <c r="A26" s="5" t="s">
        <v>14</v>
      </c>
      <c r="B26" s="6">
        <v>229.62</v>
      </c>
      <c r="C26" s="6"/>
      <c r="D26" s="6"/>
      <c r="E26" s="6"/>
      <c r="F26" s="6"/>
      <c r="G26" s="6"/>
      <c r="H26" s="6"/>
      <c r="I26" s="6">
        <v>4</v>
      </c>
      <c r="J26" s="6"/>
      <c r="K26" s="6"/>
      <c r="L26" s="6">
        <v>39.36</v>
      </c>
      <c r="M26" s="6">
        <v>8.2070000000000007</v>
      </c>
      <c r="N26" s="6">
        <v>268.78300000000002</v>
      </c>
      <c r="O26" s="6"/>
      <c r="P26" s="6"/>
      <c r="Q26" s="6"/>
      <c r="R26" s="6">
        <v>2</v>
      </c>
      <c r="S26" s="6"/>
      <c r="T26" s="6"/>
      <c r="U26" s="6"/>
      <c r="V26" s="6"/>
      <c r="W26" s="6"/>
      <c r="X26" s="6">
        <v>5</v>
      </c>
      <c r="Y26" s="6">
        <v>459.85399999999998</v>
      </c>
      <c r="Z26" s="6"/>
      <c r="AA26" s="6"/>
      <c r="AB26" s="6"/>
      <c r="AC26" s="6"/>
      <c r="AD26" s="6"/>
      <c r="AE26" s="6"/>
      <c r="AF26" s="6"/>
      <c r="AG26" s="6"/>
      <c r="AH26" s="6">
        <v>112.72</v>
      </c>
      <c r="AI26" s="6"/>
      <c r="AJ26" s="6"/>
      <c r="AK26" s="6">
        <v>1129.5440000000001</v>
      </c>
      <c r="AN26" t="s">
        <v>14</v>
      </c>
      <c r="AO26" s="7">
        <v>0.20328557364741875</v>
      </c>
      <c r="AP26" s="7">
        <f t="shared" ref="AP26:AU26" si="41">(0)/1129.544</f>
        <v>0</v>
      </c>
      <c r="AQ26" s="7">
        <f t="shared" si="41"/>
        <v>0</v>
      </c>
      <c r="AR26" s="7">
        <f t="shared" si="41"/>
        <v>0</v>
      </c>
      <c r="AS26" s="7">
        <f t="shared" si="41"/>
        <v>0</v>
      </c>
      <c r="AT26" s="7">
        <f t="shared" si="41"/>
        <v>0</v>
      </c>
      <c r="AU26" s="7">
        <f t="shared" si="41"/>
        <v>0</v>
      </c>
      <c r="AV26" s="7">
        <v>3.5412520450730559E-3</v>
      </c>
      <c r="AW26" s="7">
        <f>(0)/1129.544</f>
        <v>0</v>
      </c>
      <c r="AX26" s="7">
        <f>(0)/1129.544</f>
        <v>0</v>
      </c>
      <c r="AY26" s="7">
        <v>3.4845920123518871E-2</v>
      </c>
      <c r="AZ26" s="7">
        <v>7.2657638834786424E-3</v>
      </c>
      <c r="BA26" s="7">
        <v>0.23795708710771779</v>
      </c>
      <c r="BB26" s="7">
        <f>(0)/1129.544</f>
        <v>0</v>
      </c>
      <c r="BC26" s="7">
        <f>(0)/1129.544</f>
        <v>0</v>
      </c>
      <c r="BD26" s="7">
        <f>(0)/1129.544</f>
        <v>0</v>
      </c>
      <c r="BE26" s="7">
        <v>1.770626022536528E-3</v>
      </c>
      <c r="BF26" s="7">
        <f>(0)/1129.544</f>
        <v>0</v>
      </c>
      <c r="BG26" s="7">
        <f>(0)/1129.544</f>
        <v>0</v>
      </c>
      <c r="BH26" s="7">
        <f>(0)/1129.544</f>
        <v>0</v>
      </c>
      <c r="BI26" s="7">
        <f>(0)/1129.544</f>
        <v>0</v>
      </c>
      <c r="BJ26" s="7">
        <f>(0)/1129.544</f>
        <v>0</v>
      </c>
      <c r="BK26" s="7">
        <v>4.42656505634132E-3</v>
      </c>
      <c r="BL26" s="7">
        <v>0.40711472948375621</v>
      </c>
      <c r="BM26" s="7">
        <f t="shared" ref="BM26:BT26" si="42">(0)/1129.544</f>
        <v>0</v>
      </c>
      <c r="BN26" s="7">
        <f t="shared" si="42"/>
        <v>0</v>
      </c>
      <c r="BO26" s="7">
        <f t="shared" si="42"/>
        <v>0</v>
      </c>
      <c r="BP26" s="7">
        <f t="shared" si="42"/>
        <v>0</v>
      </c>
      <c r="BQ26" s="7">
        <f t="shared" si="42"/>
        <v>0</v>
      </c>
      <c r="BR26" s="7">
        <f t="shared" si="42"/>
        <v>0</v>
      </c>
      <c r="BS26" s="7">
        <f t="shared" si="42"/>
        <v>0</v>
      </c>
      <c r="BT26" s="7">
        <f t="shared" si="42"/>
        <v>0</v>
      </c>
      <c r="BU26" s="7">
        <v>9.9792482630158705E-2</v>
      </c>
      <c r="BV26" s="7">
        <f>(0)/1129.544</f>
        <v>0</v>
      </c>
      <c r="BW26">
        <f>0</f>
        <v>0</v>
      </c>
      <c r="BX26">
        <v>1129.5440000000001</v>
      </c>
    </row>
    <row r="27" spans="1:76" x14ac:dyDescent="0.25">
      <c r="A27" s="5" t="s">
        <v>51</v>
      </c>
      <c r="B27" s="6"/>
      <c r="C27" s="6"/>
      <c r="D27" s="6"/>
      <c r="E27" s="6">
        <v>11</v>
      </c>
      <c r="F27" s="6"/>
      <c r="G27" s="6"/>
      <c r="H27" s="6"/>
      <c r="I27" s="6"/>
      <c r="J27" s="6">
        <v>843.16200000000003</v>
      </c>
      <c r="K27" s="6"/>
      <c r="L27" s="6"/>
      <c r="M27" s="6"/>
      <c r="N27" s="6"/>
      <c r="O27" s="6"/>
      <c r="P27" s="6"/>
      <c r="Q27" s="6">
        <v>13.914</v>
      </c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>
        <v>19.404</v>
      </c>
      <c r="AE27" s="6"/>
      <c r="AF27" s="6"/>
      <c r="AG27" s="6"/>
      <c r="AH27" s="6"/>
      <c r="AI27" s="6"/>
      <c r="AJ27" s="6"/>
      <c r="AK27" s="6">
        <v>887.48</v>
      </c>
      <c r="AN27" t="s">
        <v>51</v>
      </c>
      <c r="AO27" s="7">
        <f>(0)/887.48</f>
        <v>0</v>
      </c>
      <c r="AP27" s="7">
        <f>(0)/887.48</f>
        <v>0</v>
      </c>
      <c r="AQ27" s="7">
        <f>(0)/887.48</f>
        <v>0</v>
      </c>
      <c r="AR27" s="7">
        <v>1.2394645513138325E-2</v>
      </c>
      <c r="AS27" s="7">
        <f>(0)/887.48</f>
        <v>0</v>
      </c>
      <c r="AT27" s="7">
        <f>(0)/887.48</f>
        <v>0</v>
      </c>
      <c r="AU27" s="7">
        <f>(0)/887.48</f>
        <v>0</v>
      </c>
      <c r="AV27" s="7">
        <f>(0)/887.48</f>
        <v>0</v>
      </c>
      <c r="AW27" s="7">
        <v>0.95006310001352146</v>
      </c>
      <c r="AX27" s="7">
        <f t="shared" ref="AX27:BC27" si="43">(0)/887.48</f>
        <v>0</v>
      </c>
      <c r="AY27" s="7">
        <f t="shared" si="43"/>
        <v>0</v>
      </c>
      <c r="AZ27" s="7">
        <f t="shared" si="43"/>
        <v>0</v>
      </c>
      <c r="BA27" s="7">
        <f t="shared" si="43"/>
        <v>0</v>
      </c>
      <c r="BB27" s="7">
        <f t="shared" si="43"/>
        <v>0</v>
      </c>
      <c r="BC27" s="7">
        <f t="shared" si="43"/>
        <v>0</v>
      </c>
      <c r="BD27" s="7">
        <v>1.567809978816424E-2</v>
      </c>
      <c r="BE27" s="7">
        <f t="shared" ref="BE27:BP27" si="44">(0)/887.48</f>
        <v>0</v>
      </c>
      <c r="BF27" s="7">
        <f t="shared" si="44"/>
        <v>0</v>
      </c>
      <c r="BG27" s="7">
        <f t="shared" si="44"/>
        <v>0</v>
      </c>
      <c r="BH27" s="7">
        <f t="shared" si="44"/>
        <v>0</v>
      </c>
      <c r="BI27" s="7">
        <f t="shared" si="44"/>
        <v>0</v>
      </c>
      <c r="BJ27" s="7">
        <f t="shared" si="44"/>
        <v>0</v>
      </c>
      <c r="BK27" s="7">
        <f t="shared" si="44"/>
        <v>0</v>
      </c>
      <c r="BL27" s="7">
        <f t="shared" si="44"/>
        <v>0</v>
      </c>
      <c r="BM27" s="7">
        <f t="shared" si="44"/>
        <v>0</v>
      </c>
      <c r="BN27" s="7">
        <f t="shared" si="44"/>
        <v>0</v>
      </c>
      <c r="BO27" s="7">
        <f t="shared" si="44"/>
        <v>0</v>
      </c>
      <c r="BP27" s="7">
        <f t="shared" si="44"/>
        <v>0</v>
      </c>
      <c r="BQ27" s="7">
        <v>2.1864154685176003E-2</v>
      </c>
      <c r="BR27" s="7">
        <f>(0)/887.48</f>
        <v>0</v>
      </c>
      <c r="BS27" s="7">
        <f>(0)/887.48</f>
        <v>0</v>
      </c>
      <c r="BT27" s="7">
        <f>(0)/887.48</f>
        <v>0</v>
      </c>
      <c r="BU27" s="7">
        <f>(0)/887.48</f>
        <v>0</v>
      </c>
      <c r="BV27" s="7">
        <f>(0)/887.48</f>
        <v>0</v>
      </c>
      <c r="BW27">
        <f>0</f>
        <v>0</v>
      </c>
      <c r="BX27">
        <v>887.48</v>
      </c>
    </row>
    <row r="28" spans="1:76" x14ac:dyDescent="0.25">
      <c r="A28" s="5" t="s">
        <v>143</v>
      </c>
      <c r="B28" s="6"/>
      <c r="C28" s="6"/>
      <c r="D28" s="6"/>
      <c r="E28" s="6"/>
      <c r="F28" s="6"/>
      <c r="G28" s="6"/>
      <c r="H28" s="6"/>
      <c r="I28" s="6"/>
      <c r="J28" s="6">
        <v>1</v>
      </c>
      <c r="K28" s="6"/>
      <c r="L28" s="6"/>
      <c r="M28" s="6"/>
      <c r="N28" s="6"/>
      <c r="O28" s="6"/>
      <c r="P28" s="6"/>
      <c r="Q28" s="6"/>
      <c r="R28" s="6"/>
      <c r="S28" s="6">
        <v>2</v>
      </c>
      <c r="T28" s="6"/>
      <c r="U28" s="6"/>
      <c r="V28" s="6"/>
      <c r="W28" s="6"/>
      <c r="X28" s="6">
        <v>1</v>
      </c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>
        <v>4</v>
      </c>
      <c r="AN28" t="s">
        <v>143</v>
      </c>
      <c r="AO28" s="7">
        <f t="shared" ref="AO28:AV28" si="45">(0)/4</f>
        <v>0</v>
      </c>
      <c r="AP28" s="7">
        <f t="shared" si="45"/>
        <v>0</v>
      </c>
      <c r="AQ28" s="7">
        <f t="shared" si="45"/>
        <v>0</v>
      </c>
      <c r="AR28" s="7">
        <f t="shared" si="45"/>
        <v>0</v>
      </c>
      <c r="AS28" s="7">
        <f t="shared" si="45"/>
        <v>0</v>
      </c>
      <c r="AT28" s="7">
        <f t="shared" si="45"/>
        <v>0</v>
      </c>
      <c r="AU28" s="7">
        <f t="shared" si="45"/>
        <v>0</v>
      </c>
      <c r="AV28" s="7">
        <f t="shared" si="45"/>
        <v>0</v>
      </c>
      <c r="AW28" s="7">
        <v>0.25</v>
      </c>
      <c r="AX28" s="7">
        <f t="shared" ref="AX28:BE28" si="46">(0)/4</f>
        <v>0</v>
      </c>
      <c r="AY28" s="7">
        <f t="shared" si="46"/>
        <v>0</v>
      </c>
      <c r="AZ28" s="7">
        <f t="shared" si="46"/>
        <v>0</v>
      </c>
      <c r="BA28" s="7">
        <f t="shared" si="46"/>
        <v>0</v>
      </c>
      <c r="BB28" s="7">
        <f t="shared" si="46"/>
        <v>0</v>
      </c>
      <c r="BC28" s="7">
        <f t="shared" si="46"/>
        <v>0</v>
      </c>
      <c r="BD28" s="7">
        <f t="shared" si="46"/>
        <v>0</v>
      </c>
      <c r="BE28" s="7">
        <f t="shared" si="46"/>
        <v>0</v>
      </c>
      <c r="BF28" s="7">
        <v>0.5</v>
      </c>
      <c r="BG28" s="7">
        <f>(0)/4</f>
        <v>0</v>
      </c>
      <c r="BH28" s="7">
        <f>(0)/4</f>
        <v>0</v>
      </c>
      <c r="BI28" s="7">
        <f>(0)/4</f>
        <v>0</v>
      </c>
      <c r="BJ28" s="7">
        <f>(0)/4</f>
        <v>0</v>
      </c>
      <c r="BK28" s="7">
        <v>0.25</v>
      </c>
      <c r="BL28" s="7">
        <f t="shared" ref="BL28:BV28" si="47">(0)/4</f>
        <v>0</v>
      </c>
      <c r="BM28" s="7">
        <f t="shared" si="47"/>
        <v>0</v>
      </c>
      <c r="BN28" s="7">
        <f t="shared" si="47"/>
        <v>0</v>
      </c>
      <c r="BO28" s="7">
        <f t="shared" si="47"/>
        <v>0</v>
      </c>
      <c r="BP28" s="7">
        <f t="shared" si="47"/>
        <v>0</v>
      </c>
      <c r="BQ28" s="7">
        <f t="shared" si="47"/>
        <v>0</v>
      </c>
      <c r="BR28" s="7">
        <f t="shared" si="47"/>
        <v>0</v>
      </c>
      <c r="BS28" s="7">
        <f t="shared" si="47"/>
        <v>0</v>
      </c>
      <c r="BT28" s="7">
        <f t="shared" si="47"/>
        <v>0</v>
      </c>
      <c r="BU28" s="7">
        <f t="shared" si="47"/>
        <v>0</v>
      </c>
      <c r="BV28" s="7">
        <f t="shared" si="47"/>
        <v>0</v>
      </c>
      <c r="BW28">
        <f>0</f>
        <v>0</v>
      </c>
      <c r="BX28">
        <v>4</v>
      </c>
    </row>
    <row r="29" spans="1:76" x14ac:dyDescent="0.25">
      <c r="A29" s="5" t="s">
        <v>54</v>
      </c>
      <c r="B29" s="6"/>
      <c r="C29" s="6"/>
      <c r="D29" s="6"/>
      <c r="E29" s="6">
        <v>4.2840000000000007</v>
      </c>
      <c r="F29" s="6"/>
      <c r="G29" s="6"/>
      <c r="H29" s="6"/>
      <c r="I29" s="6"/>
      <c r="J29" s="6"/>
      <c r="K29" s="6"/>
      <c r="L29" s="6"/>
      <c r="M29" s="6"/>
      <c r="N29" s="6"/>
      <c r="O29" s="6">
        <v>2</v>
      </c>
      <c r="P29" s="6"/>
      <c r="Q29" s="6"/>
      <c r="R29" s="6"/>
      <c r="S29" s="6"/>
      <c r="T29" s="6"/>
      <c r="U29" s="6"/>
      <c r="V29" s="6">
        <v>53</v>
      </c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>
        <v>59.283999999999999</v>
      </c>
      <c r="AN29" t="s">
        <v>54</v>
      </c>
      <c r="AO29" s="7">
        <f>(0)/59.284</f>
        <v>0</v>
      </c>
      <c r="AP29" s="7">
        <f>(0)/59.284</f>
        <v>0</v>
      </c>
      <c r="AQ29" s="7">
        <f>(0)/59.284</f>
        <v>0</v>
      </c>
      <c r="AR29" s="7">
        <v>7.2262330477025849E-2</v>
      </c>
      <c r="AS29" s="7">
        <f t="shared" ref="AS29:BA29" si="48">(0)/59.284</f>
        <v>0</v>
      </c>
      <c r="AT29" s="7">
        <f t="shared" si="48"/>
        <v>0</v>
      </c>
      <c r="AU29" s="7">
        <f t="shared" si="48"/>
        <v>0</v>
      </c>
      <c r="AV29" s="7">
        <f t="shared" si="48"/>
        <v>0</v>
      </c>
      <c r="AW29" s="7">
        <f t="shared" si="48"/>
        <v>0</v>
      </c>
      <c r="AX29" s="7">
        <f t="shared" si="48"/>
        <v>0</v>
      </c>
      <c r="AY29" s="7">
        <f t="shared" si="48"/>
        <v>0</v>
      </c>
      <c r="AZ29" s="7">
        <f t="shared" si="48"/>
        <v>0</v>
      </c>
      <c r="BA29" s="7">
        <f t="shared" si="48"/>
        <v>0</v>
      </c>
      <c r="BB29" s="7">
        <v>3.3735915255380881E-2</v>
      </c>
      <c r="BC29" s="7">
        <f t="shared" ref="BC29:BH29" si="49">(0)/59.284</f>
        <v>0</v>
      </c>
      <c r="BD29" s="7">
        <f t="shared" si="49"/>
        <v>0</v>
      </c>
      <c r="BE29" s="7">
        <f t="shared" si="49"/>
        <v>0</v>
      </c>
      <c r="BF29" s="7">
        <f t="shared" si="49"/>
        <v>0</v>
      </c>
      <c r="BG29" s="7">
        <f t="shared" si="49"/>
        <v>0</v>
      </c>
      <c r="BH29" s="7">
        <f t="shared" si="49"/>
        <v>0</v>
      </c>
      <c r="BI29" s="7">
        <v>0.89400175426759332</v>
      </c>
      <c r="BJ29" s="7">
        <f t="shared" ref="BJ29:BV29" si="50">(0)/59.284</f>
        <v>0</v>
      </c>
      <c r="BK29" s="7">
        <f t="shared" si="50"/>
        <v>0</v>
      </c>
      <c r="BL29" s="7">
        <f t="shared" si="50"/>
        <v>0</v>
      </c>
      <c r="BM29" s="7">
        <f t="shared" si="50"/>
        <v>0</v>
      </c>
      <c r="BN29" s="7">
        <f t="shared" si="50"/>
        <v>0</v>
      </c>
      <c r="BO29" s="7">
        <f t="shared" si="50"/>
        <v>0</v>
      </c>
      <c r="BP29" s="7">
        <f t="shared" si="50"/>
        <v>0</v>
      </c>
      <c r="BQ29" s="7">
        <f t="shared" si="50"/>
        <v>0</v>
      </c>
      <c r="BR29" s="7">
        <f t="shared" si="50"/>
        <v>0</v>
      </c>
      <c r="BS29" s="7">
        <f t="shared" si="50"/>
        <v>0</v>
      </c>
      <c r="BT29" s="7">
        <f t="shared" si="50"/>
        <v>0</v>
      </c>
      <c r="BU29" s="7">
        <f t="shared" si="50"/>
        <v>0</v>
      </c>
      <c r="BV29" s="7">
        <f t="shared" si="50"/>
        <v>0</v>
      </c>
      <c r="BW29">
        <f>0</f>
        <v>0</v>
      </c>
      <c r="BX29">
        <v>59.283999999999999</v>
      </c>
    </row>
    <row r="30" spans="1:76" x14ac:dyDescent="0.25">
      <c r="A30" s="5" t="s">
        <v>28</v>
      </c>
      <c r="B30" s="6"/>
      <c r="C30" s="6">
        <v>138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>
        <v>26</v>
      </c>
      <c r="AD30" s="6"/>
      <c r="AE30" s="6"/>
      <c r="AF30" s="6"/>
      <c r="AG30" s="6"/>
      <c r="AH30" s="6"/>
      <c r="AI30" s="6"/>
      <c r="AJ30" s="6"/>
      <c r="AK30" s="6">
        <v>164</v>
      </c>
      <c r="AN30" t="s">
        <v>28</v>
      </c>
      <c r="AO30" s="7">
        <f>(0)/164</f>
        <v>0</v>
      </c>
      <c r="AP30" s="7">
        <v>0.84146341463414631</v>
      </c>
      <c r="AQ30" s="7">
        <f t="shared" ref="AQ30:BO30" si="51">(0)/164</f>
        <v>0</v>
      </c>
      <c r="AR30" s="7">
        <f t="shared" si="51"/>
        <v>0</v>
      </c>
      <c r="AS30" s="7">
        <f t="shared" si="51"/>
        <v>0</v>
      </c>
      <c r="AT30" s="7">
        <f t="shared" si="51"/>
        <v>0</v>
      </c>
      <c r="AU30" s="7">
        <f t="shared" si="51"/>
        <v>0</v>
      </c>
      <c r="AV30" s="7">
        <f t="shared" si="51"/>
        <v>0</v>
      </c>
      <c r="AW30" s="7">
        <f t="shared" si="51"/>
        <v>0</v>
      </c>
      <c r="AX30" s="7">
        <f t="shared" si="51"/>
        <v>0</v>
      </c>
      <c r="AY30" s="7">
        <f t="shared" si="51"/>
        <v>0</v>
      </c>
      <c r="AZ30" s="7">
        <f t="shared" si="51"/>
        <v>0</v>
      </c>
      <c r="BA30" s="7">
        <f t="shared" si="51"/>
        <v>0</v>
      </c>
      <c r="BB30" s="7">
        <f t="shared" si="51"/>
        <v>0</v>
      </c>
      <c r="BC30" s="7">
        <f t="shared" si="51"/>
        <v>0</v>
      </c>
      <c r="BD30" s="7">
        <f t="shared" si="51"/>
        <v>0</v>
      </c>
      <c r="BE30" s="7">
        <f t="shared" si="51"/>
        <v>0</v>
      </c>
      <c r="BF30" s="7">
        <f t="shared" si="51"/>
        <v>0</v>
      </c>
      <c r="BG30" s="7">
        <f t="shared" si="51"/>
        <v>0</v>
      </c>
      <c r="BH30" s="7">
        <f t="shared" si="51"/>
        <v>0</v>
      </c>
      <c r="BI30" s="7">
        <f t="shared" si="51"/>
        <v>0</v>
      </c>
      <c r="BJ30" s="7">
        <f t="shared" si="51"/>
        <v>0</v>
      </c>
      <c r="BK30" s="7">
        <f t="shared" si="51"/>
        <v>0</v>
      </c>
      <c r="BL30" s="7">
        <f t="shared" si="51"/>
        <v>0</v>
      </c>
      <c r="BM30" s="7">
        <f t="shared" si="51"/>
        <v>0</v>
      </c>
      <c r="BN30" s="7">
        <f t="shared" si="51"/>
        <v>0</v>
      </c>
      <c r="BO30" s="7">
        <f t="shared" si="51"/>
        <v>0</v>
      </c>
      <c r="BP30" s="7">
        <v>0.15853658536585366</v>
      </c>
      <c r="BQ30" s="7">
        <f t="shared" ref="BQ30:BV30" si="52">(0)/164</f>
        <v>0</v>
      </c>
      <c r="BR30" s="7">
        <f t="shared" si="52"/>
        <v>0</v>
      </c>
      <c r="BS30" s="7">
        <f t="shared" si="52"/>
        <v>0</v>
      </c>
      <c r="BT30" s="7">
        <f t="shared" si="52"/>
        <v>0</v>
      </c>
      <c r="BU30" s="7">
        <f t="shared" si="52"/>
        <v>0</v>
      </c>
      <c r="BV30" s="7">
        <f t="shared" si="52"/>
        <v>0</v>
      </c>
      <c r="BW30">
        <f>0</f>
        <v>0</v>
      </c>
      <c r="BX30">
        <v>164</v>
      </c>
    </row>
    <row r="31" spans="1:76" x14ac:dyDescent="0.25">
      <c r="A31" s="5" t="s">
        <v>136</v>
      </c>
      <c r="B31" s="6"/>
      <c r="C31" s="6"/>
      <c r="D31" s="6"/>
      <c r="E31" s="6"/>
      <c r="F31" s="6"/>
      <c r="G31" s="6"/>
      <c r="H31" s="6"/>
      <c r="I31" s="6"/>
      <c r="J31" s="6">
        <v>31.821999999999999</v>
      </c>
      <c r="K31" s="6"/>
      <c r="L31" s="6"/>
      <c r="M31" s="6"/>
      <c r="N31" s="6"/>
      <c r="O31" s="6">
        <v>27.988</v>
      </c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>
        <v>59.81</v>
      </c>
      <c r="AN31" t="s">
        <v>136</v>
      </c>
      <c r="AO31" s="7">
        <f t="shared" ref="AO31:AV31" si="53">(0)/59.81</f>
        <v>0</v>
      </c>
      <c r="AP31" s="7">
        <f t="shared" si="53"/>
        <v>0</v>
      </c>
      <c r="AQ31" s="7">
        <f t="shared" si="53"/>
        <v>0</v>
      </c>
      <c r="AR31" s="7">
        <f t="shared" si="53"/>
        <v>0</v>
      </c>
      <c r="AS31" s="7">
        <f t="shared" si="53"/>
        <v>0</v>
      </c>
      <c r="AT31" s="7">
        <f t="shared" si="53"/>
        <v>0</v>
      </c>
      <c r="AU31" s="7">
        <f t="shared" si="53"/>
        <v>0</v>
      </c>
      <c r="AV31" s="7">
        <f t="shared" si="53"/>
        <v>0</v>
      </c>
      <c r="AW31" s="7">
        <v>0.53205149640528338</v>
      </c>
      <c r="AX31" s="7">
        <f>(0)/59.81</f>
        <v>0</v>
      </c>
      <c r="AY31" s="7">
        <f>(0)/59.81</f>
        <v>0</v>
      </c>
      <c r="AZ31" s="7">
        <f>(0)/59.81</f>
        <v>0</v>
      </c>
      <c r="BA31" s="7">
        <f>(0)/59.81</f>
        <v>0</v>
      </c>
      <c r="BB31" s="7">
        <v>0.46794850359471657</v>
      </c>
      <c r="BC31" s="7">
        <f t="shared" ref="BC31:BV31" si="54">(0)/59.81</f>
        <v>0</v>
      </c>
      <c r="BD31" s="7">
        <f t="shared" si="54"/>
        <v>0</v>
      </c>
      <c r="BE31" s="7">
        <f t="shared" si="54"/>
        <v>0</v>
      </c>
      <c r="BF31" s="7">
        <f t="shared" si="54"/>
        <v>0</v>
      </c>
      <c r="BG31" s="7">
        <f t="shared" si="54"/>
        <v>0</v>
      </c>
      <c r="BH31" s="7">
        <f t="shared" si="54"/>
        <v>0</v>
      </c>
      <c r="BI31" s="7">
        <f t="shared" si="54"/>
        <v>0</v>
      </c>
      <c r="BJ31" s="7">
        <f t="shared" si="54"/>
        <v>0</v>
      </c>
      <c r="BK31" s="7">
        <f t="shared" si="54"/>
        <v>0</v>
      </c>
      <c r="BL31" s="7">
        <f t="shared" si="54"/>
        <v>0</v>
      </c>
      <c r="BM31" s="7">
        <f t="shared" si="54"/>
        <v>0</v>
      </c>
      <c r="BN31" s="7">
        <f t="shared" si="54"/>
        <v>0</v>
      </c>
      <c r="BO31" s="7">
        <f t="shared" si="54"/>
        <v>0</v>
      </c>
      <c r="BP31" s="7">
        <f t="shared" si="54"/>
        <v>0</v>
      </c>
      <c r="BQ31" s="7">
        <f t="shared" si="54"/>
        <v>0</v>
      </c>
      <c r="BR31" s="7">
        <f t="shared" si="54"/>
        <v>0</v>
      </c>
      <c r="BS31" s="7">
        <f t="shared" si="54"/>
        <v>0</v>
      </c>
      <c r="BT31" s="7">
        <f t="shared" si="54"/>
        <v>0</v>
      </c>
      <c r="BU31" s="7">
        <f t="shared" si="54"/>
        <v>0</v>
      </c>
      <c r="BV31" s="7">
        <f t="shared" si="54"/>
        <v>0</v>
      </c>
      <c r="BW31">
        <f>0</f>
        <v>0</v>
      </c>
      <c r="BX31">
        <v>59.81</v>
      </c>
    </row>
    <row r="32" spans="1:76" x14ac:dyDescent="0.25">
      <c r="A32" s="5" t="s">
        <v>93</v>
      </c>
      <c r="B32" s="6"/>
      <c r="C32" s="6"/>
      <c r="D32" s="6"/>
      <c r="E32" s="6"/>
      <c r="F32" s="6"/>
      <c r="G32" s="6">
        <v>14.222999999999999</v>
      </c>
      <c r="H32" s="6">
        <v>1.6199999999999999</v>
      </c>
      <c r="I32" s="6"/>
      <c r="J32" s="6"/>
      <c r="K32" s="6"/>
      <c r="L32" s="6"/>
      <c r="M32" s="6">
        <v>6.5739999999999998</v>
      </c>
      <c r="N32" s="6"/>
      <c r="O32" s="6"/>
      <c r="P32" s="6"/>
      <c r="Q32" s="6"/>
      <c r="R32" s="6"/>
      <c r="S32" s="6"/>
      <c r="T32" s="6"/>
      <c r="U32" s="6"/>
      <c r="V32" s="6"/>
      <c r="W32" s="6"/>
      <c r="X32" s="6">
        <v>1.4239999999999999</v>
      </c>
      <c r="Y32" s="6"/>
      <c r="Z32" s="6"/>
      <c r="AA32" s="6">
        <v>4.2370000000000001</v>
      </c>
      <c r="AB32" s="6"/>
      <c r="AC32" s="6"/>
      <c r="AD32" s="6">
        <v>1.736</v>
      </c>
      <c r="AE32" s="6"/>
      <c r="AF32" s="6"/>
      <c r="AG32" s="6"/>
      <c r="AH32" s="6">
        <v>17.338000000000001</v>
      </c>
      <c r="AI32" s="6"/>
      <c r="AJ32" s="6"/>
      <c r="AK32" s="6">
        <v>47.152000000000001</v>
      </c>
      <c r="AN32" t="s">
        <v>93</v>
      </c>
      <c r="AO32" s="7">
        <f>(0)/47.152</f>
        <v>0</v>
      </c>
      <c r="AP32" s="7">
        <f>(0)/47.152</f>
        <v>0</v>
      </c>
      <c r="AQ32" s="7">
        <f>(0)/47.152</f>
        <v>0</v>
      </c>
      <c r="AR32" s="7">
        <f>(0)/47.152</f>
        <v>0</v>
      </c>
      <c r="AS32" s="7">
        <f>(0)/47.152</f>
        <v>0</v>
      </c>
      <c r="AT32" s="7">
        <v>0.30164149983033589</v>
      </c>
      <c r="AU32" s="7">
        <v>3.4356973193077706E-2</v>
      </c>
      <c r="AV32" s="7">
        <f>(0)/47.152</f>
        <v>0</v>
      </c>
      <c r="AW32" s="7">
        <f>(0)/47.152</f>
        <v>0</v>
      </c>
      <c r="AX32" s="7">
        <f>(0)/47.152</f>
        <v>0</v>
      </c>
      <c r="AY32" s="7">
        <f>(0)/47.152</f>
        <v>0</v>
      </c>
      <c r="AZ32" s="7">
        <v>0.13942144553783509</v>
      </c>
      <c r="BA32" s="7">
        <f t="shared" ref="BA32:BJ32" si="55">(0)/47.152</f>
        <v>0</v>
      </c>
      <c r="BB32" s="7">
        <f t="shared" si="55"/>
        <v>0</v>
      </c>
      <c r="BC32" s="7">
        <f t="shared" si="55"/>
        <v>0</v>
      </c>
      <c r="BD32" s="7">
        <f t="shared" si="55"/>
        <v>0</v>
      </c>
      <c r="BE32" s="7">
        <f t="shared" si="55"/>
        <v>0</v>
      </c>
      <c r="BF32" s="7">
        <f t="shared" si="55"/>
        <v>0</v>
      </c>
      <c r="BG32" s="7">
        <f t="shared" si="55"/>
        <v>0</v>
      </c>
      <c r="BH32" s="7">
        <f t="shared" si="55"/>
        <v>0</v>
      </c>
      <c r="BI32" s="7">
        <f t="shared" si="55"/>
        <v>0</v>
      </c>
      <c r="BJ32" s="7">
        <f t="shared" si="55"/>
        <v>0</v>
      </c>
      <c r="BK32" s="7">
        <v>3.0200203596878181E-2</v>
      </c>
      <c r="BL32" s="7">
        <f>(0)/47.152</f>
        <v>0</v>
      </c>
      <c r="BM32" s="7">
        <f>(0)/47.152</f>
        <v>0</v>
      </c>
      <c r="BN32" s="7">
        <v>8.985833050559891E-2</v>
      </c>
      <c r="BO32" s="7">
        <f>(0)/47.152</f>
        <v>0</v>
      </c>
      <c r="BP32" s="7">
        <f>(0)/47.152</f>
        <v>0</v>
      </c>
      <c r="BQ32" s="7">
        <v>3.6817102137767219E-2</v>
      </c>
      <c r="BR32" s="7">
        <f>(0)/47.152</f>
        <v>0</v>
      </c>
      <c r="BS32" s="7">
        <f>(0)/47.152</f>
        <v>0</v>
      </c>
      <c r="BT32" s="7">
        <f>(0)/47.152</f>
        <v>0</v>
      </c>
      <c r="BU32" s="7">
        <v>0.36770444519850698</v>
      </c>
      <c r="BV32" s="7">
        <f>(0)/47.152</f>
        <v>0</v>
      </c>
      <c r="BW32">
        <f>0</f>
        <v>0</v>
      </c>
      <c r="BX32">
        <v>47.152000000000001</v>
      </c>
    </row>
    <row r="33" spans="1:76" x14ac:dyDescent="0.25">
      <c r="A33" s="5" t="s">
        <v>59</v>
      </c>
      <c r="B33" s="6"/>
      <c r="C33" s="6"/>
      <c r="D33" s="6"/>
      <c r="E33" s="6"/>
      <c r="F33" s="6">
        <v>22</v>
      </c>
      <c r="G33" s="6"/>
      <c r="H33" s="6"/>
      <c r="I33" s="6"/>
      <c r="J33" s="6">
        <v>1.472</v>
      </c>
      <c r="K33" s="6"/>
      <c r="L33" s="6"/>
      <c r="M33" s="6">
        <v>1.25</v>
      </c>
      <c r="N33" s="6">
        <v>1.8800000000000001</v>
      </c>
      <c r="O33" s="6"/>
      <c r="P33" s="6"/>
      <c r="Q33" s="6"/>
      <c r="R33" s="6"/>
      <c r="S33" s="6"/>
      <c r="T33" s="6"/>
      <c r="U33" s="6"/>
      <c r="V33" s="6"/>
      <c r="W33" s="6"/>
      <c r="X33" s="6">
        <v>14.4</v>
      </c>
      <c r="Y33" s="6">
        <v>1.829</v>
      </c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>
        <v>42.831000000000003</v>
      </c>
      <c r="AN33" t="s">
        <v>59</v>
      </c>
      <c r="AO33" s="7">
        <f>(0)/42.831</f>
        <v>0</v>
      </c>
      <c r="AP33" s="7">
        <f>(0)/42.831</f>
        <v>0</v>
      </c>
      <c r="AQ33" s="7">
        <f>(0)/42.831</f>
        <v>0</v>
      </c>
      <c r="AR33" s="7">
        <f>(0)/42.831</f>
        <v>0</v>
      </c>
      <c r="AS33" s="7">
        <v>0.51364665779458796</v>
      </c>
      <c r="AT33" s="7">
        <f>(0)/42.831</f>
        <v>0</v>
      </c>
      <c r="AU33" s="7">
        <f>(0)/42.831</f>
        <v>0</v>
      </c>
      <c r="AV33" s="7">
        <f>(0)/42.831</f>
        <v>0</v>
      </c>
      <c r="AW33" s="7">
        <v>3.4367630921528794E-2</v>
      </c>
      <c r="AX33" s="7">
        <f>(0)/42.831</f>
        <v>0</v>
      </c>
      <c r="AY33" s="7">
        <f>(0)/42.831</f>
        <v>0</v>
      </c>
      <c r="AZ33" s="7">
        <v>2.9184469192874318E-2</v>
      </c>
      <c r="BA33" s="7">
        <v>4.3893441666082979E-2</v>
      </c>
      <c r="BB33" s="7">
        <f t="shared" ref="BB33:BJ33" si="56">(0)/42.831</f>
        <v>0</v>
      </c>
      <c r="BC33" s="7">
        <f t="shared" si="56"/>
        <v>0</v>
      </c>
      <c r="BD33" s="7">
        <f t="shared" si="56"/>
        <v>0</v>
      </c>
      <c r="BE33" s="7">
        <f t="shared" si="56"/>
        <v>0</v>
      </c>
      <c r="BF33" s="7">
        <f t="shared" si="56"/>
        <v>0</v>
      </c>
      <c r="BG33" s="7">
        <f t="shared" si="56"/>
        <v>0</v>
      </c>
      <c r="BH33" s="7">
        <f t="shared" si="56"/>
        <v>0</v>
      </c>
      <c r="BI33" s="7">
        <f t="shared" si="56"/>
        <v>0</v>
      </c>
      <c r="BJ33" s="7">
        <f t="shared" si="56"/>
        <v>0</v>
      </c>
      <c r="BK33" s="7">
        <v>0.33620508510191216</v>
      </c>
      <c r="BL33" s="7">
        <v>4.2702715323013701E-2</v>
      </c>
      <c r="BM33" s="7">
        <f t="shared" ref="BM33:BV33" si="57">(0)/42.831</f>
        <v>0</v>
      </c>
      <c r="BN33" s="7">
        <f t="shared" si="57"/>
        <v>0</v>
      </c>
      <c r="BO33" s="7">
        <f t="shared" si="57"/>
        <v>0</v>
      </c>
      <c r="BP33" s="7">
        <f t="shared" si="57"/>
        <v>0</v>
      </c>
      <c r="BQ33" s="7">
        <f t="shared" si="57"/>
        <v>0</v>
      </c>
      <c r="BR33" s="7">
        <f t="shared" si="57"/>
        <v>0</v>
      </c>
      <c r="BS33" s="7">
        <f t="shared" si="57"/>
        <v>0</v>
      </c>
      <c r="BT33" s="7">
        <f t="shared" si="57"/>
        <v>0</v>
      </c>
      <c r="BU33" s="7">
        <f t="shared" si="57"/>
        <v>0</v>
      </c>
      <c r="BV33" s="7">
        <f t="shared" si="57"/>
        <v>0</v>
      </c>
      <c r="BW33">
        <f>0</f>
        <v>0</v>
      </c>
      <c r="BX33">
        <v>42.831000000000003</v>
      </c>
    </row>
    <row r="34" spans="1:76" x14ac:dyDescent="0.25">
      <c r="A34" s="5" t="s">
        <v>61</v>
      </c>
      <c r="B34" s="6"/>
      <c r="C34" s="6"/>
      <c r="D34" s="6"/>
      <c r="E34" s="6"/>
      <c r="F34" s="6">
        <v>6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>
        <v>66.066000000000003</v>
      </c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>
        <v>72.066000000000003</v>
      </c>
      <c r="AN34" t="s">
        <v>61</v>
      </c>
      <c r="AO34" s="7">
        <f>(0)/72.066</f>
        <v>0</v>
      </c>
      <c r="AP34" s="7">
        <f>(0)/72.066</f>
        <v>0</v>
      </c>
      <c r="AQ34" s="7">
        <f>(0)/72.066</f>
        <v>0</v>
      </c>
      <c r="AR34" s="7">
        <f>(0)/72.066</f>
        <v>0</v>
      </c>
      <c r="AS34" s="7">
        <v>8.3257014403463489E-2</v>
      </c>
      <c r="AT34" s="7">
        <f t="shared" ref="AT34:BJ34" si="58">(0)/72.066</f>
        <v>0</v>
      </c>
      <c r="AU34" s="7">
        <f t="shared" si="58"/>
        <v>0</v>
      </c>
      <c r="AV34" s="7">
        <f t="shared" si="58"/>
        <v>0</v>
      </c>
      <c r="AW34" s="7">
        <f t="shared" si="58"/>
        <v>0</v>
      </c>
      <c r="AX34" s="7">
        <f t="shared" si="58"/>
        <v>0</v>
      </c>
      <c r="AY34" s="7">
        <f t="shared" si="58"/>
        <v>0</v>
      </c>
      <c r="AZ34" s="7">
        <f t="shared" si="58"/>
        <v>0</v>
      </c>
      <c r="BA34" s="7">
        <f t="shared" si="58"/>
        <v>0</v>
      </c>
      <c r="BB34" s="7">
        <f t="shared" si="58"/>
        <v>0</v>
      </c>
      <c r="BC34" s="7">
        <f t="shared" si="58"/>
        <v>0</v>
      </c>
      <c r="BD34" s="7">
        <f t="shared" si="58"/>
        <v>0</v>
      </c>
      <c r="BE34" s="7">
        <f t="shared" si="58"/>
        <v>0</v>
      </c>
      <c r="BF34" s="7">
        <f t="shared" si="58"/>
        <v>0</v>
      </c>
      <c r="BG34" s="7">
        <f t="shared" si="58"/>
        <v>0</v>
      </c>
      <c r="BH34" s="7">
        <f t="shared" si="58"/>
        <v>0</v>
      </c>
      <c r="BI34" s="7">
        <f t="shared" si="58"/>
        <v>0</v>
      </c>
      <c r="BJ34" s="7">
        <f t="shared" si="58"/>
        <v>0</v>
      </c>
      <c r="BK34" s="7">
        <v>0.91674298559653655</v>
      </c>
      <c r="BL34" s="7">
        <f t="shared" ref="BL34:BV34" si="59">(0)/72.066</f>
        <v>0</v>
      </c>
      <c r="BM34" s="7">
        <f t="shared" si="59"/>
        <v>0</v>
      </c>
      <c r="BN34" s="7">
        <f t="shared" si="59"/>
        <v>0</v>
      </c>
      <c r="BO34" s="7">
        <f t="shared" si="59"/>
        <v>0</v>
      </c>
      <c r="BP34" s="7">
        <f t="shared" si="59"/>
        <v>0</v>
      </c>
      <c r="BQ34" s="7">
        <f t="shared" si="59"/>
        <v>0</v>
      </c>
      <c r="BR34" s="7">
        <f t="shared" si="59"/>
        <v>0</v>
      </c>
      <c r="BS34" s="7">
        <f t="shared" si="59"/>
        <v>0</v>
      </c>
      <c r="BT34" s="7">
        <f t="shared" si="59"/>
        <v>0</v>
      </c>
      <c r="BU34" s="7">
        <f t="shared" si="59"/>
        <v>0</v>
      </c>
      <c r="BV34" s="7">
        <f t="shared" si="59"/>
        <v>0</v>
      </c>
      <c r="BW34">
        <f>0</f>
        <v>0</v>
      </c>
      <c r="BX34">
        <v>72.066000000000003</v>
      </c>
    </row>
    <row r="35" spans="1:76" x14ac:dyDescent="0.25">
      <c r="A35" s="5" t="s">
        <v>16</v>
      </c>
      <c r="B35" s="6">
        <v>2</v>
      </c>
      <c r="C35" s="6"/>
      <c r="D35" s="6"/>
      <c r="E35" s="6"/>
      <c r="F35" s="6"/>
      <c r="G35" s="6">
        <v>2.52</v>
      </c>
      <c r="H35" s="6"/>
      <c r="I35" s="6"/>
      <c r="J35" s="6"/>
      <c r="K35" s="6"/>
      <c r="L35" s="6">
        <v>31</v>
      </c>
      <c r="M35" s="6"/>
      <c r="N35" s="6">
        <v>2.1059999999999999</v>
      </c>
      <c r="O35" s="6"/>
      <c r="P35" s="6"/>
      <c r="Q35" s="6">
        <v>87.933999999999997</v>
      </c>
      <c r="R35" s="6"/>
      <c r="S35" s="6"/>
      <c r="T35" s="6"/>
      <c r="U35" s="6"/>
      <c r="V35" s="6"/>
      <c r="W35" s="6"/>
      <c r="X35" s="6">
        <v>3.2</v>
      </c>
      <c r="Y35" s="6">
        <v>13.14</v>
      </c>
      <c r="Z35" s="6">
        <v>7.0839999999999996</v>
      </c>
      <c r="AA35" s="6"/>
      <c r="AB35" s="6"/>
      <c r="AC35" s="6"/>
      <c r="AD35" s="6">
        <v>41.876999999999995</v>
      </c>
      <c r="AE35" s="6"/>
      <c r="AF35" s="6"/>
      <c r="AG35" s="6"/>
      <c r="AH35" s="6">
        <v>77.400000000000006</v>
      </c>
      <c r="AI35" s="6"/>
      <c r="AJ35" s="6"/>
      <c r="AK35" s="6">
        <v>268.26099999999997</v>
      </c>
      <c r="AN35" t="s">
        <v>16</v>
      </c>
      <c r="AO35" s="7">
        <v>7.455425872564406E-3</v>
      </c>
      <c r="AP35" s="7">
        <f>(0)/268.261</f>
        <v>0</v>
      </c>
      <c r="AQ35" s="7">
        <f>(0)/268.261</f>
        <v>0</v>
      </c>
      <c r="AR35" s="7">
        <f>(0)/268.261</f>
        <v>0</v>
      </c>
      <c r="AS35" s="7">
        <f>(0)/268.261</f>
        <v>0</v>
      </c>
      <c r="AT35" s="7">
        <v>9.3938365994311514E-3</v>
      </c>
      <c r="AU35" s="7">
        <f>(0)/268.261</f>
        <v>0</v>
      </c>
      <c r="AV35" s="7">
        <f>(0)/268.261</f>
        <v>0</v>
      </c>
      <c r="AW35" s="7">
        <f>(0)/268.261</f>
        <v>0</v>
      </c>
      <c r="AX35" s="7">
        <f>(0)/268.261</f>
        <v>0</v>
      </c>
      <c r="AY35" s="7">
        <v>0.1155591010247483</v>
      </c>
      <c r="AZ35" s="7">
        <f>(0)/268.261</f>
        <v>0</v>
      </c>
      <c r="BA35" s="7">
        <v>7.8505634438103197E-3</v>
      </c>
      <c r="BB35" s="7">
        <f>(0)/268.261</f>
        <v>0</v>
      </c>
      <c r="BC35" s="7">
        <f>(0)/268.261</f>
        <v>0</v>
      </c>
      <c r="BD35" s="7">
        <v>0.32779270933903926</v>
      </c>
      <c r="BE35" s="7">
        <f t="shared" ref="BE35:BJ35" si="60">(0)/268.261</f>
        <v>0</v>
      </c>
      <c r="BF35" s="7">
        <f t="shared" si="60"/>
        <v>0</v>
      </c>
      <c r="BG35" s="7">
        <f t="shared" si="60"/>
        <v>0</v>
      </c>
      <c r="BH35" s="7">
        <f t="shared" si="60"/>
        <v>0</v>
      </c>
      <c r="BI35" s="7">
        <f t="shared" si="60"/>
        <v>0</v>
      </c>
      <c r="BJ35" s="7">
        <f t="shared" si="60"/>
        <v>0</v>
      </c>
      <c r="BK35" s="7">
        <v>1.1928681396103051E-2</v>
      </c>
      <c r="BL35" s="7">
        <v>4.898214798274815E-2</v>
      </c>
      <c r="BM35" s="7">
        <v>2.6407118440623125E-2</v>
      </c>
      <c r="BN35" s="7">
        <f>(0)/268.261</f>
        <v>0</v>
      </c>
      <c r="BO35" s="7">
        <f>(0)/268.261</f>
        <v>0</v>
      </c>
      <c r="BP35" s="7">
        <f>(0)/268.261</f>
        <v>0</v>
      </c>
      <c r="BQ35" s="7">
        <v>0.1561054346326898</v>
      </c>
      <c r="BR35" s="7">
        <f>(0)/268.261</f>
        <v>0</v>
      </c>
      <c r="BS35" s="7">
        <f>(0)/268.261</f>
        <v>0</v>
      </c>
      <c r="BT35" s="7">
        <f>(0)/268.261</f>
        <v>0</v>
      </c>
      <c r="BU35" s="7">
        <v>0.28852498126824255</v>
      </c>
      <c r="BV35" s="7">
        <f>(0)/268.261</f>
        <v>0</v>
      </c>
      <c r="BW35">
        <f>0</f>
        <v>0</v>
      </c>
      <c r="BX35">
        <v>268.26099999999997</v>
      </c>
    </row>
    <row r="36" spans="1:76" x14ac:dyDescent="0.25">
      <c r="A36" s="5" t="s">
        <v>43</v>
      </c>
      <c r="B36" s="6"/>
      <c r="C36" s="6"/>
      <c r="D36" s="6"/>
      <c r="E36" s="6">
        <v>8.2350000000000012</v>
      </c>
      <c r="F36" s="6">
        <v>9.152000000000001</v>
      </c>
      <c r="G36" s="6">
        <v>131.85</v>
      </c>
      <c r="H36" s="6">
        <v>454.197</v>
      </c>
      <c r="I36" s="6"/>
      <c r="J36" s="6">
        <v>37.968000000000004</v>
      </c>
      <c r="K36" s="6"/>
      <c r="L36" s="6"/>
      <c r="M36" s="6">
        <v>217.77799999999999</v>
      </c>
      <c r="N36" s="6">
        <v>198.16400000000002</v>
      </c>
      <c r="O36" s="6"/>
      <c r="P36" s="6">
        <v>254.42</v>
      </c>
      <c r="Q36" s="6">
        <v>57.29</v>
      </c>
      <c r="R36" s="6"/>
      <c r="S36" s="6">
        <v>178.78299999999999</v>
      </c>
      <c r="T36" s="6"/>
      <c r="U36" s="6">
        <v>844.02499999999986</v>
      </c>
      <c r="V36" s="6"/>
      <c r="W36" s="6">
        <v>23.874000000000002</v>
      </c>
      <c r="X36" s="6">
        <v>379.74</v>
      </c>
      <c r="Y36" s="6">
        <v>0.56400000000000006</v>
      </c>
      <c r="Z36" s="6">
        <v>78.126999999999995</v>
      </c>
      <c r="AA36" s="6">
        <v>3.3660000000000001</v>
      </c>
      <c r="AB36" s="6"/>
      <c r="AC36" s="6"/>
      <c r="AD36" s="6">
        <v>43.228000000000002</v>
      </c>
      <c r="AE36" s="6">
        <v>11.934999999999999</v>
      </c>
      <c r="AF36" s="6"/>
      <c r="AG36" s="6"/>
      <c r="AH36" s="6">
        <v>50.763999999999996</v>
      </c>
      <c r="AI36" s="6"/>
      <c r="AJ36" s="6"/>
      <c r="AK36" s="6">
        <v>2983.4599999999996</v>
      </c>
      <c r="AN36" t="s">
        <v>43</v>
      </c>
      <c r="AO36" s="7">
        <f>(0)/2983.46</f>
        <v>0</v>
      </c>
      <c r="AP36" s="7">
        <f>(0)/2983.46</f>
        <v>0</v>
      </c>
      <c r="AQ36" s="7">
        <f>(0)/2983.46</f>
        <v>0</v>
      </c>
      <c r="AR36" s="7">
        <v>2.7602180019172377E-3</v>
      </c>
      <c r="AS36" s="7">
        <v>3.067579253618283E-3</v>
      </c>
      <c r="AT36" s="7">
        <v>4.4193654347636641E-2</v>
      </c>
      <c r="AU36" s="7">
        <v>0.15223834071849465</v>
      </c>
      <c r="AV36" s="7">
        <f>(0)/2983.46</f>
        <v>0</v>
      </c>
      <c r="AW36" s="7">
        <v>1.2726163581881443E-2</v>
      </c>
      <c r="AX36" s="7">
        <f>(0)/2983.46</f>
        <v>0</v>
      </c>
      <c r="AY36" s="7">
        <f>(0)/2983.46</f>
        <v>0</v>
      </c>
      <c r="AZ36" s="7">
        <v>7.299511305665235E-2</v>
      </c>
      <c r="BA36" s="7">
        <v>6.6420867046985729E-2</v>
      </c>
      <c r="BB36" s="7">
        <f>(0)/2983.46</f>
        <v>0</v>
      </c>
      <c r="BC36" s="7">
        <v>8.5276826235310688E-2</v>
      </c>
      <c r="BD36" s="7">
        <v>1.9202536652075108E-2</v>
      </c>
      <c r="BE36" s="7">
        <f>(0)/2983.46</f>
        <v>0</v>
      </c>
      <c r="BF36" s="7">
        <v>5.9924718280117723E-2</v>
      </c>
      <c r="BG36" s="7">
        <f>(0)/2983.46</f>
        <v>0</v>
      </c>
      <c r="BH36" s="7">
        <v>0.28290139636529399</v>
      </c>
      <c r="BI36" s="7">
        <f>(0)/2983.46</f>
        <v>0</v>
      </c>
      <c r="BJ36" s="7">
        <v>8.0021183458132521E-3</v>
      </c>
      <c r="BK36" s="7">
        <v>0.12728174669678832</v>
      </c>
      <c r="BL36" s="7">
        <v>1.890422529546232E-4</v>
      </c>
      <c r="BM36" s="7">
        <v>2.6186709391109654E-2</v>
      </c>
      <c r="BN36" s="7">
        <v>1.1282202543355703E-3</v>
      </c>
      <c r="BO36" s="7">
        <f>(0)/2983.46</f>
        <v>0</v>
      </c>
      <c r="BP36" s="7">
        <f>(0)/2983.46</f>
        <v>0</v>
      </c>
      <c r="BQ36" s="7">
        <v>1.4489217217592998E-2</v>
      </c>
      <c r="BR36" s="7">
        <v>4.0003888103074953E-3</v>
      </c>
      <c r="BS36" s="7">
        <f>(0)/2983.46</f>
        <v>0</v>
      </c>
      <c r="BT36" s="7">
        <f>(0)/2983.46</f>
        <v>0</v>
      </c>
      <c r="BU36" s="7">
        <v>1.7015143491114344E-2</v>
      </c>
      <c r="BV36" s="7">
        <f>(0)/2983.46</f>
        <v>0</v>
      </c>
      <c r="BW36">
        <f>0</f>
        <v>0</v>
      </c>
      <c r="BX36">
        <v>2983.4599999999996</v>
      </c>
    </row>
    <row r="37" spans="1:76" x14ac:dyDescent="0.25">
      <c r="A37" s="5" t="s">
        <v>20</v>
      </c>
      <c r="B37" s="6">
        <v>2</v>
      </c>
      <c r="C37" s="6"/>
      <c r="D37" s="6"/>
      <c r="E37" s="6">
        <v>89.844000000000008</v>
      </c>
      <c r="F37" s="6"/>
      <c r="G37" s="6">
        <v>142</v>
      </c>
      <c r="H37" s="6">
        <v>19.8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>
        <v>4</v>
      </c>
      <c r="AJ37" s="6"/>
      <c r="AK37" s="6">
        <v>257.64400000000001</v>
      </c>
      <c r="AN37" t="s">
        <v>20</v>
      </c>
      <c r="AO37" s="7">
        <v>7.7626492369315802E-3</v>
      </c>
      <c r="AP37" s="7">
        <f>(0)/257.644</f>
        <v>0</v>
      </c>
      <c r="AQ37" s="7">
        <f>(0)/257.644</f>
        <v>0</v>
      </c>
      <c r="AR37" s="7">
        <v>0.34871372902144049</v>
      </c>
      <c r="AS37" s="7">
        <f>(0)/257.644</f>
        <v>0</v>
      </c>
      <c r="AT37" s="7">
        <v>0.55114809582214219</v>
      </c>
      <c r="AU37" s="7">
        <v>7.6850227445622643E-2</v>
      </c>
      <c r="AV37" s="7">
        <f t="shared" ref="AV37:BU37" si="61">(0)/257.644</f>
        <v>0</v>
      </c>
      <c r="AW37" s="7">
        <f t="shared" si="61"/>
        <v>0</v>
      </c>
      <c r="AX37" s="7">
        <f t="shared" si="61"/>
        <v>0</v>
      </c>
      <c r="AY37" s="7">
        <f t="shared" si="61"/>
        <v>0</v>
      </c>
      <c r="AZ37" s="7">
        <f t="shared" si="61"/>
        <v>0</v>
      </c>
      <c r="BA37" s="7">
        <f t="shared" si="61"/>
        <v>0</v>
      </c>
      <c r="BB37" s="7">
        <f t="shared" si="61"/>
        <v>0</v>
      </c>
      <c r="BC37" s="7">
        <f t="shared" si="61"/>
        <v>0</v>
      </c>
      <c r="BD37" s="7">
        <f t="shared" si="61"/>
        <v>0</v>
      </c>
      <c r="BE37" s="7">
        <f t="shared" si="61"/>
        <v>0</v>
      </c>
      <c r="BF37" s="7">
        <f t="shared" si="61"/>
        <v>0</v>
      </c>
      <c r="BG37" s="7">
        <f t="shared" si="61"/>
        <v>0</v>
      </c>
      <c r="BH37" s="7">
        <f t="shared" si="61"/>
        <v>0</v>
      </c>
      <c r="BI37" s="7">
        <f t="shared" si="61"/>
        <v>0</v>
      </c>
      <c r="BJ37" s="7">
        <f t="shared" si="61"/>
        <v>0</v>
      </c>
      <c r="BK37" s="7">
        <f t="shared" si="61"/>
        <v>0</v>
      </c>
      <c r="BL37" s="7">
        <f t="shared" si="61"/>
        <v>0</v>
      </c>
      <c r="BM37" s="7">
        <f t="shared" si="61"/>
        <v>0</v>
      </c>
      <c r="BN37" s="7">
        <f t="shared" si="61"/>
        <v>0</v>
      </c>
      <c r="BO37" s="7">
        <f t="shared" si="61"/>
        <v>0</v>
      </c>
      <c r="BP37" s="7">
        <f t="shared" si="61"/>
        <v>0</v>
      </c>
      <c r="BQ37" s="7">
        <f t="shared" si="61"/>
        <v>0</v>
      </c>
      <c r="BR37" s="7">
        <f t="shared" si="61"/>
        <v>0</v>
      </c>
      <c r="BS37" s="7">
        <f t="shared" si="61"/>
        <v>0</v>
      </c>
      <c r="BT37" s="7">
        <f t="shared" si="61"/>
        <v>0</v>
      </c>
      <c r="BU37" s="7">
        <f t="shared" si="61"/>
        <v>0</v>
      </c>
      <c r="BV37" s="7">
        <v>1.552529847386316E-2</v>
      </c>
      <c r="BW37">
        <f>0</f>
        <v>0</v>
      </c>
      <c r="BX37">
        <v>257.64400000000001</v>
      </c>
    </row>
    <row r="38" spans="1:76" x14ac:dyDescent="0.25">
      <c r="A38" s="5" t="s">
        <v>110</v>
      </c>
      <c r="B38" s="6"/>
      <c r="C38" s="6"/>
      <c r="D38" s="6"/>
      <c r="E38" s="6"/>
      <c r="F38" s="6"/>
      <c r="G38" s="6"/>
      <c r="H38" s="6">
        <v>76.811999999999998</v>
      </c>
      <c r="I38" s="6"/>
      <c r="J38" s="6"/>
      <c r="K38" s="6"/>
      <c r="L38" s="6">
        <v>19.021000000000001</v>
      </c>
      <c r="M38" s="6">
        <v>19.392000000000003</v>
      </c>
      <c r="N38" s="6">
        <v>166.50099999999998</v>
      </c>
      <c r="O38" s="6"/>
      <c r="P38" s="6">
        <v>12.763999999999999</v>
      </c>
      <c r="Q38" s="6"/>
      <c r="R38" s="6"/>
      <c r="S38" s="6">
        <v>18.855</v>
      </c>
      <c r="T38" s="6"/>
      <c r="U38" s="6">
        <v>191</v>
      </c>
      <c r="V38" s="6"/>
      <c r="W38" s="6">
        <v>1.6639999999999999</v>
      </c>
      <c r="X38" s="6">
        <v>228.60999999999999</v>
      </c>
      <c r="Y38" s="6"/>
      <c r="Z38" s="6">
        <v>12.671999999999999</v>
      </c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>
        <v>747.29100000000005</v>
      </c>
      <c r="AN38" t="s">
        <v>110</v>
      </c>
      <c r="AO38" s="7">
        <f t="shared" ref="AO38:AT38" si="62">(0)/747.291</f>
        <v>0</v>
      </c>
      <c r="AP38" s="7">
        <f t="shared" si="62"/>
        <v>0</v>
      </c>
      <c r="AQ38" s="7">
        <f t="shared" si="62"/>
        <v>0</v>
      </c>
      <c r="AR38" s="7">
        <f t="shared" si="62"/>
        <v>0</v>
      </c>
      <c r="AS38" s="7">
        <f t="shared" si="62"/>
        <v>0</v>
      </c>
      <c r="AT38" s="7">
        <f t="shared" si="62"/>
        <v>0</v>
      </c>
      <c r="AU38" s="7">
        <v>0.10278726761060951</v>
      </c>
      <c r="AV38" s="7">
        <f>(0)/747.291</f>
        <v>0</v>
      </c>
      <c r="AW38" s="7">
        <f>(0)/747.291</f>
        <v>0</v>
      </c>
      <c r="AX38" s="7">
        <f>(0)/747.291</f>
        <v>0</v>
      </c>
      <c r="AY38" s="7">
        <v>2.5453270546547464E-2</v>
      </c>
      <c r="AZ38" s="7">
        <v>2.5949730426299798E-2</v>
      </c>
      <c r="BA38" s="7">
        <v>0.2228061089990378</v>
      </c>
      <c r="BB38" s="7">
        <f>(0)/747.291</f>
        <v>0</v>
      </c>
      <c r="BC38" s="7">
        <v>1.708036093034708E-2</v>
      </c>
      <c r="BD38" s="7">
        <f>(0)/747.291</f>
        <v>0</v>
      </c>
      <c r="BE38" s="7">
        <f>(0)/747.291</f>
        <v>0</v>
      </c>
      <c r="BF38" s="7">
        <v>2.5231134859111107E-2</v>
      </c>
      <c r="BG38" s="7">
        <f>(0)/747.291</f>
        <v>0</v>
      </c>
      <c r="BH38" s="7">
        <v>0.25558985723098498</v>
      </c>
      <c r="BI38" s="7">
        <f>(0)/747.291</f>
        <v>0</v>
      </c>
      <c r="BJ38" s="7">
        <v>2.2267095415306752E-3</v>
      </c>
      <c r="BK38" s="7">
        <v>0.30591831027002864</v>
      </c>
      <c r="BL38" s="7">
        <f>(0)/747.291</f>
        <v>0</v>
      </c>
      <c r="BM38" s="7">
        <v>1.6957249585502834E-2</v>
      </c>
      <c r="BN38" s="7">
        <f t="shared" ref="BN38:BV38" si="63">(0)/747.291</f>
        <v>0</v>
      </c>
      <c r="BO38" s="7">
        <f t="shared" si="63"/>
        <v>0</v>
      </c>
      <c r="BP38" s="7">
        <f t="shared" si="63"/>
        <v>0</v>
      </c>
      <c r="BQ38" s="7">
        <f t="shared" si="63"/>
        <v>0</v>
      </c>
      <c r="BR38" s="7">
        <f t="shared" si="63"/>
        <v>0</v>
      </c>
      <c r="BS38" s="7">
        <f t="shared" si="63"/>
        <v>0</v>
      </c>
      <c r="BT38" s="7">
        <f t="shared" si="63"/>
        <v>0</v>
      </c>
      <c r="BU38" s="7">
        <f t="shared" si="63"/>
        <v>0</v>
      </c>
      <c r="BV38" s="7">
        <f t="shared" si="63"/>
        <v>0</v>
      </c>
      <c r="BW38">
        <f>0</f>
        <v>0</v>
      </c>
      <c r="BX38">
        <v>747.29100000000005</v>
      </c>
    </row>
    <row r="39" spans="1:76" x14ac:dyDescent="0.25">
      <c r="A39" s="5" t="s">
        <v>18</v>
      </c>
      <c r="B39" s="6">
        <v>2</v>
      </c>
      <c r="C39" s="6"/>
      <c r="D39" s="6"/>
      <c r="E39" s="6">
        <v>1.73</v>
      </c>
      <c r="F39" s="6"/>
      <c r="G39" s="6">
        <v>0.45</v>
      </c>
      <c r="H39" s="6">
        <v>16.164000000000001</v>
      </c>
      <c r="I39" s="6"/>
      <c r="J39" s="6">
        <v>10.24</v>
      </c>
      <c r="K39" s="6"/>
      <c r="L39" s="6">
        <v>5.4240000000000004</v>
      </c>
      <c r="M39" s="6">
        <v>59.584000000000003</v>
      </c>
      <c r="N39" s="6">
        <v>70.960999999999999</v>
      </c>
      <c r="O39" s="6"/>
      <c r="P39" s="6">
        <v>28.895999999999997</v>
      </c>
      <c r="Q39" s="6">
        <v>13.376999999999999</v>
      </c>
      <c r="R39" s="6"/>
      <c r="S39" s="6">
        <v>47.22</v>
      </c>
      <c r="T39" s="6"/>
      <c r="U39" s="6">
        <v>50.416000000000004</v>
      </c>
      <c r="V39" s="6"/>
      <c r="W39" s="6"/>
      <c r="X39" s="6">
        <v>11.593</v>
      </c>
      <c r="Y39" s="6">
        <v>5.04</v>
      </c>
      <c r="Z39" s="6">
        <v>61.113</v>
      </c>
      <c r="AA39" s="6"/>
      <c r="AB39" s="6"/>
      <c r="AC39" s="6"/>
      <c r="AD39" s="6">
        <v>135.928</v>
      </c>
      <c r="AE39" s="6"/>
      <c r="AF39" s="6"/>
      <c r="AG39" s="6"/>
      <c r="AH39" s="6">
        <v>0</v>
      </c>
      <c r="AI39" s="6"/>
      <c r="AJ39" s="6"/>
      <c r="AK39" s="6">
        <v>520.13599999999997</v>
      </c>
      <c r="AN39" t="s">
        <v>18</v>
      </c>
      <c r="AO39" s="7">
        <v>3.8451481920113205E-3</v>
      </c>
      <c r="AP39" s="7">
        <f>(0)/520.136</f>
        <v>0</v>
      </c>
      <c r="AQ39" s="7">
        <f>(0)/520.136</f>
        <v>0</v>
      </c>
      <c r="AR39" s="7">
        <v>3.3260531860897923E-3</v>
      </c>
      <c r="AS39" s="7">
        <f>(0)/520.136</f>
        <v>0</v>
      </c>
      <c r="AT39" s="7">
        <v>8.651583432025471E-4</v>
      </c>
      <c r="AU39" s="7">
        <v>3.1076487687835493E-2</v>
      </c>
      <c r="AV39" s="7">
        <f>(0)/520.136</f>
        <v>0</v>
      </c>
      <c r="AW39" s="7">
        <v>1.9687158743097961E-2</v>
      </c>
      <c r="AX39" s="7">
        <f>(0)/520.136</f>
        <v>0</v>
      </c>
      <c r="AY39" s="7">
        <v>1.0428041896734701E-2</v>
      </c>
      <c r="AZ39" s="7">
        <v>0.11455465493640127</v>
      </c>
      <c r="BA39" s="7">
        <v>0.13642778042665765</v>
      </c>
      <c r="BB39" s="7">
        <f>(0)/520.136</f>
        <v>0</v>
      </c>
      <c r="BC39" s="7">
        <v>5.5554701078179551E-2</v>
      </c>
      <c r="BD39" s="7">
        <v>2.5718273682267714E-2</v>
      </c>
      <c r="BE39" s="7">
        <f>(0)/520.136</f>
        <v>0</v>
      </c>
      <c r="BF39" s="7">
        <v>9.0783948813387277E-2</v>
      </c>
      <c r="BG39" s="7">
        <f>(0)/520.136</f>
        <v>0</v>
      </c>
      <c r="BH39" s="7">
        <v>9.6928495624221372E-2</v>
      </c>
      <c r="BI39" s="7">
        <f>(0)/520.136</f>
        <v>0</v>
      </c>
      <c r="BJ39" s="7">
        <f>(0)/520.136</f>
        <v>0</v>
      </c>
      <c r="BK39" s="7">
        <v>2.2288401494993618E-2</v>
      </c>
      <c r="BL39" s="7">
        <v>9.6897734438685275E-3</v>
      </c>
      <c r="BM39" s="7">
        <v>0.11749427072919391</v>
      </c>
      <c r="BN39" s="7">
        <f>(0)/520.136</f>
        <v>0</v>
      </c>
      <c r="BO39" s="7">
        <f>(0)/520.136</f>
        <v>0</v>
      </c>
      <c r="BP39" s="7">
        <f>(0)/520.136</f>
        <v>0</v>
      </c>
      <c r="BQ39" s="7">
        <v>0.26133165172185735</v>
      </c>
      <c r="BR39" s="7">
        <f>(0)/520.136</f>
        <v>0</v>
      </c>
      <c r="BS39" s="7">
        <f>(0)/520.136</f>
        <v>0</v>
      </c>
      <c r="BT39" s="7">
        <f>(0)/520.136</f>
        <v>0</v>
      </c>
      <c r="BU39" s="7">
        <v>0</v>
      </c>
      <c r="BV39" s="7">
        <f>(0)/520.136</f>
        <v>0</v>
      </c>
      <c r="BW39">
        <f>0</f>
        <v>0</v>
      </c>
      <c r="BX39">
        <v>520.13599999999997</v>
      </c>
    </row>
    <row r="40" spans="1:76" x14ac:dyDescent="0.25">
      <c r="A40" s="5" t="s">
        <v>68</v>
      </c>
      <c r="B40" s="6"/>
      <c r="C40" s="6"/>
      <c r="D40" s="6"/>
      <c r="E40" s="6"/>
      <c r="F40" s="6">
        <v>2.84</v>
      </c>
      <c r="G40" s="6">
        <v>92.25</v>
      </c>
      <c r="H40" s="6"/>
      <c r="I40" s="6"/>
      <c r="J40" s="6"/>
      <c r="K40" s="6"/>
      <c r="L40" s="6">
        <v>49.721999999999994</v>
      </c>
      <c r="M40" s="6">
        <v>59.102000000000004</v>
      </c>
      <c r="N40" s="6">
        <v>3.2800000000000002</v>
      </c>
      <c r="O40" s="6"/>
      <c r="P40" s="6">
        <v>71.868000000000009</v>
      </c>
      <c r="Q40" s="6">
        <v>15.984000000000002</v>
      </c>
      <c r="R40" s="6"/>
      <c r="S40" s="6">
        <v>16.905999999999999</v>
      </c>
      <c r="T40" s="6"/>
      <c r="U40" s="6"/>
      <c r="V40" s="6"/>
      <c r="W40" s="6"/>
      <c r="X40" s="6">
        <v>2.762</v>
      </c>
      <c r="Y40" s="6"/>
      <c r="Z40" s="6">
        <v>0.72799999999999998</v>
      </c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>
        <v>315.44200000000001</v>
      </c>
      <c r="AN40" t="s">
        <v>68</v>
      </c>
      <c r="AO40" s="7">
        <f>(0)/315.442</f>
        <v>0</v>
      </c>
      <c r="AP40" s="7">
        <f>(0)/315.442</f>
        <v>0</v>
      </c>
      <c r="AQ40" s="7">
        <f>(0)/315.442</f>
        <v>0</v>
      </c>
      <c r="AR40" s="7">
        <f>(0)/315.442</f>
        <v>0</v>
      </c>
      <c r="AS40" s="7">
        <v>9.0032398983014312E-3</v>
      </c>
      <c r="AT40" s="7">
        <v>0.29244678895010812</v>
      </c>
      <c r="AU40" s="7">
        <f>(0)/315.442</f>
        <v>0</v>
      </c>
      <c r="AV40" s="7">
        <f>(0)/315.442</f>
        <v>0</v>
      </c>
      <c r="AW40" s="7">
        <f>(0)/315.442</f>
        <v>0</v>
      </c>
      <c r="AX40" s="7">
        <f>(0)/315.442</f>
        <v>0</v>
      </c>
      <c r="AY40" s="7">
        <v>0.15762644162793793</v>
      </c>
      <c r="AZ40" s="7">
        <v>0.18736249453148282</v>
      </c>
      <c r="BA40" s="7">
        <v>1.0398108051559401E-2</v>
      </c>
      <c r="BB40" s="7">
        <f>(0)/315.442</f>
        <v>0</v>
      </c>
      <c r="BC40" s="7">
        <v>0.22783269190532651</v>
      </c>
      <c r="BD40" s="7">
        <v>5.0671755821989468E-2</v>
      </c>
      <c r="BE40" s="7">
        <f>(0)/315.442</f>
        <v>0</v>
      </c>
      <c r="BF40" s="7">
        <v>5.3594638634043651E-2</v>
      </c>
      <c r="BG40" s="7">
        <f>(0)/315.442</f>
        <v>0</v>
      </c>
      <c r="BH40" s="7">
        <f>(0)/315.442</f>
        <v>0</v>
      </c>
      <c r="BI40" s="7">
        <f>(0)/315.442</f>
        <v>0</v>
      </c>
      <c r="BJ40" s="7">
        <f>(0)/315.442</f>
        <v>0</v>
      </c>
      <c r="BK40" s="7">
        <v>8.755967816587518E-3</v>
      </c>
      <c r="BL40" s="7">
        <f>(0)/315.442</f>
        <v>0</v>
      </c>
      <c r="BM40" s="7">
        <v>2.3078727626631838E-3</v>
      </c>
      <c r="BN40" s="7">
        <f t="shared" ref="BN40:BV40" si="64">(0)/315.442</f>
        <v>0</v>
      </c>
      <c r="BO40" s="7">
        <f t="shared" si="64"/>
        <v>0</v>
      </c>
      <c r="BP40" s="7">
        <f t="shared" si="64"/>
        <v>0</v>
      </c>
      <c r="BQ40" s="7">
        <f t="shared" si="64"/>
        <v>0</v>
      </c>
      <c r="BR40" s="7">
        <f t="shared" si="64"/>
        <v>0</v>
      </c>
      <c r="BS40" s="7">
        <f t="shared" si="64"/>
        <v>0</v>
      </c>
      <c r="BT40" s="7">
        <f t="shared" si="64"/>
        <v>0</v>
      </c>
      <c r="BU40" s="7">
        <f t="shared" si="64"/>
        <v>0</v>
      </c>
      <c r="BV40" s="7">
        <f t="shared" si="64"/>
        <v>0</v>
      </c>
      <c r="BW40">
        <f>0</f>
        <v>0</v>
      </c>
      <c r="BX40">
        <v>315.44200000000001</v>
      </c>
    </row>
    <row r="41" spans="1:76" x14ac:dyDescent="0.25">
      <c r="A41" s="5" t="s">
        <v>177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>
        <v>13.232000000000001</v>
      </c>
      <c r="M41" s="6">
        <v>188.25700000000001</v>
      </c>
      <c r="N41" s="6">
        <v>156.976</v>
      </c>
      <c r="O41" s="6"/>
      <c r="P41" s="6">
        <v>270</v>
      </c>
      <c r="Q41" s="6"/>
      <c r="R41" s="6"/>
      <c r="S41" s="6"/>
      <c r="T41" s="6"/>
      <c r="U41" s="6">
        <v>3732.6959999999999</v>
      </c>
      <c r="V41" s="6"/>
      <c r="W41" s="6">
        <v>4.2120000000000006</v>
      </c>
      <c r="X41" s="6">
        <v>153.976</v>
      </c>
      <c r="Y41" s="6"/>
      <c r="Z41" s="6">
        <v>0.72799999999999998</v>
      </c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>
        <v>4520.0770000000002</v>
      </c>
      <c r="AN41" t="s">
        <v>177</v>
      </c>
      <c r="AO41" s="7">
        <f t="shared" ref="AO41:AX41" si="65">(0)/4520.077</f>
        <v>0</v>
      </c>
      <c r="AP41" s="7">
        <f t="shared" si="65"/>
        <v>0</v>
      </c>
      <c r="AQ41" s="7">
        <f t="shared" si="65"/>
        <v>0</v>
      </c>
      <c r="AR41" s="7">
        <f t="shared" si="65"/>
        <v>0</v>
      </c>
      <c r="AS41" s="7">
        <f t="shared" si="65"/>
        <v>0</v>
      </c>
      <c r="AT41" s="7">
        <f t="shared" si="65"/>
        <v>0</v>
      </c>
      <c r="AU41" s="7">
        <f t="shared" si="65"/>
        <v>0</v>
      </c>
      <c r="AV41" s="7">
        <f t="shared" si="65"/>
        <v>0</v>
      </c>
      <c r="AW41" s="7">
        <f t="shared" si="65"/>
        <v>0</v>
      </c>
      <c r="AX41" s="7">
        <f t="shared" si="65"/>
        <v>0</v>
      </c>
      <c r="AY41" s="7">
        <v>2.9273837591704743E-3</v>
      </c>
      <c r="AZ41" s="7">
        <v>4.1649069252581314E-2</v>
      </c>
      <c r="BA41" s="7">
        <v>3.4728611924088902E-2</v>
      </c>
      <c r="BB41" s="7">
        <f>(0)/4520.077</f>
        <v>0</v>
      </c>
      <c r="BC41" s="7">
        <v>5.9733495690449522E-2</v>
      </c>
      <c r="BD41" s="7">
        <f>(0)/4520.077</f>
        <v>0</v>
      </c>
      <c r="BE41" s="7">
        <f>(0)/4520.077</f>
        <v>0</v>
      </c>
      <c r="BF41" s="7">
        <f>(0)/4520.077</f>
        <v>0</v>
      </c>
      <c r="BG41" s="7">
        <f>(0)/4520.077</f>
        <v>0</v>
      </c>
      <c r="BH41" s="7">
        <v>0.8258036312213265</v>
      </c>
      <c r="BI41" s="7">
        <f>(0)/4520.077</f>
        <v>0</v>
      </c>
      <c r="BJ41" s="7">
        <v>9.3184253277101264E-4</v>
      </c>
      <c r="BK41" s="7">
        <v>3.406490641641724E-2</v>
      </c>
      <c r="BL41" s="7">
        <f>(0)/4520.077</f>
        <v>0</v>
      </c>
      <c r="BM41" s="7">
        <v>1.610592031949898E-4</v>
      </c>
      <c r="BN41" s="7">
        <f t="shared" ref="BN41:BV41" si="66">(0)/4520.077</f>
        <v>0</v>
      </c>
      <c r="BO41" s="7">
        <f t="shared" si="66"/>
        <v>0</v>
      </c>
      <c r="BP41" s="7">
        <f t="shared" si="66"/>
        <v>0</v>
      </c>
      <c r="BQ41" s="7">
        <f t="shared" si="66"/>
        <v>0</v>
      </c>
      <c r="BR41" s="7">
        <f t="shared" si="66"/>
        <v>0</v>
      </c>
      <c r="BS41" s="7">
        <f t="shared" si="66"/>
        <v>0</v>
      </c>
      <c r="BT41" s="7">
        <f t="shared" si="66"/>
        <v>0</v>
      </c>
      <c r="BU41" s="7">
        <f t="shared" si="66"/>
        <v>0</v>
      </c>
      <c r="BV41" s="7">
        <f t="shared" si="66"/>
        <v>0</v>
      </c>
      <c r="BW41">
        <f>0</f>
        <v>0</v>
      </c>
      <c r="BX41">
        <v>4520.0770000000002</v>
      </c>
    </row>
    <row r="42" spans="1:76" x14ac:dyDescent="0.25">
      <c r="A42" s="5" t="s">
        <v>167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>
        <v>643.73900000000003</v>
      </c>
      <c r="M42" s="6">
        <v>16.625</v>
      </c>
      <c r="N42" s="6"/>
      <c r="O42" s="6"/>
      <c r="P42" s="6">
        <v>1.008</v>
      </c>
      <c r="Q42" s="6">
        <v>7.9920000000000009</v>
      </c>
      <c r="R42" s="6"/>
      <c r="S42" s="6">
        <v>350.07799999999997</v>
      </c>
      <c r="T42" s="6"/>
      <c r="U42" s="6"/>
      <c r="V42" s="6"/>
      <c r="W42" s="6"/>
      <c r="X42" s="6">
        <v>555.89399999999989</v>
      </c>
      <c r="Y42" s="6"/>
      <c r="Z42" s="6">
        <v>1.482</v>
      </c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>
        <v>1576.8179999999998</v>
      </c>
      <c r="AN42" t="s">
        <v>167</v>
      </c>
      <c r="AO42" s="7">
        <f t="shared" ref="AO42:AX42" si="67">(0)/1576.818</f>
        <v>0</v>
      </c>
      <c r="AP42" s="7">
        <f t="shared" si="67"/>
        <v>0</v>
      </c>
      <c r="AQ42" s="7">
        <f t="shared" si="67"/>
        <v>0</v>
      </c>
      <c r="AR42" s="7">
        <f t="shared" si="67"/>
        <v>0</v>
      </c>
      <c r="AS42" s="7">
        <f t="shared" si="67"/>
        <v>0</v>
      </c>
      <c r="AT42" s="7">
        <f t="shared" si="67"/>
        <v>0</v>
      </c>
      <c r="AU42" s="7">
        <f t="shared" si="67"/>
        <v>0</v>
      </c>
      <c r="AV42" s="7">
        <f t="shared" si="67"/>
        <v>0</v>
      </c>
      <c r="AW42" s="7">
        <f t="shared" si="67"/>
        <v>0</v>
      </c>
      <c r="AX42" s="7">
        <f t="shared" si="67"/>
        <v>0</v>
      </c>
      <c r="AY42" s="7">
        <v>0.40825193522651321</v>
      </c>
      <c r="AZ42" s="7">
        <v>1.0543385476320033E-2</v>
      </c>
      <c r="BA42" s="7">
        <f>(0)/1576.818</f>
        <v>0</v>
      </c>
      <c r="BB42" s="7">
        <f>(0)/1576.818</f>
        <v>0</v>
      </c>
      <c r="BC42" s="7">
        <v>6.3926210888003577E-4</v>
      </c>
      <c r="BD42" s="7">
        <v>5.0684352918345691E-3</v>
      </c>
      <c r="BE42" s="7">
        <f>(0)/1576.818</f>
        <v>0</v>
      </c>
      <c r="BF42" s="7">
        <v>0.22201547673859637</v>
      </c>
      <c r="BG42" s="7">
        <f>(0)/1576.818</f>
        <v>0</v>
      </c>
      <c r="BH42" s="7">
        <f>(0)/1576.818</f>
        <v>0</v>
      </c>
      <c r="BI42" s="7">
        <f>(0)/1576.818</f>
        <v>0</v>
      </c>
      <c r="BJ42" s="7">
        <f>(0)/1576.818</f>
        <v>0</v>
      </c>
      <c r="BK42" s="7">
        <v>0.35254163765253821</v>
      </c>
      <c r="BL42" s="7">
        <f>(0)/1576.818</f>
        <v>0</v>
      </c>
      <c r="BM42" s="7">
        <v>9.3986750531767154E-4</v>
      </c>
      <c r="BN42" s="7">
        <f t="shared" ref="BN42:BV42" si="68">(0)/1576.818</f>
        <v>0</v>
      </c>
      <c r="BO42" s="7">
        <f t="shared" si="68"/>
        <v>0</v>
      </c>
      <c r="BP42" s="7">
        <f t="shared" si="68"/>
        <v>0</v>
      </c>
      <c r="BQ42" s="7">
        <f t="shared" si="68"/>
        <v>0</v>
      </c>
      <c r="BR42" s="7">
        <f t="shared" si="68"/>
        <v>0</v>
      </c>
      <c r="BS42" s="7">
        <f t="shared" si="68"/>
        <v>0</v>
      </c>
      <c r="BT42" s="7">
        <f t="shared" si="68"/>
        <v>0</v>
      </c>
      <c r="BU42" s="7">
        <f t="shared" si="68"/>
        <v>0</v>
      </c>
      <c r="BV42" s="7">
        <f t="shared" si="68"/>
        <v>0</v>
      </c>
      <c r="BW42">
        <f>0</f>
        <v>0</v>
      </c>
      <c r="BX42">
        <v>1576.8179999999998</v>
      </c>
    </row>
    <row r="43" spans="1:76" x14ac:dyDescent="0.25">
      <c r="A43" s="5" t="s">
        <v>512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>
        <v>2.6520000000000001</v>
      </c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>
        <v>2.6520000000000001</v>
      </c>
      <c r="AN43" t="s">
        <v>512</v>
      </c>
      <c r="AO43" s="7">
        <f t="shared" ref="AO43:BL43" si="69">(0)/2.652</f>
        <v>0</v>
      </c>
      <c r="AP43" s="7">
        <f t="shared" si="69"/>
        <v>0</v>
      </c>
      <c r="AQ43" s="7">
        <f t="shared" si="69"/>
        <v>0</v>
      </c>
      <c r="AR43" s="7">
        <f t="shared" si="69"/>
        <v>0</v>
      </c>
      <c r="AS43" s="7">
        <f t="shared" si="69"/>
        <v>0</v>
      </c>
      <c r="AT43" s="7">
        <f t="shared" si="69"/>
        <v>0</v>
      </c>
      <c r="AU43" s="7">
        <f t="shared" si="69"/>
        <v>0</v>
      </c>
      <c r="AV43" s="7">
        <f t="shared" si="69"/>
        <v>0</v>
      </c>
      <c r="AW43" s="7">
        <f t="shared" si="69"/>
        <v>0</v>
      </c>
      <c r="AX43" s="7">
        <f t="shared" si="69"/>
        <v>0</v>
      </c>
      <c r="AY43" s="7">
        <f t="shared" si="69"/>
        <v>0</v>
      </c>
      <c r="AZ43" s="7">
        <f t="shared" si="69"/>
        <v>0</v>
      </c>
      <c r="BA43" s="7">
        <f t="shared" si="69"/>
        <v>0</v>
      </c>
      <c r="BB43" s="7">
        <f t="shared" si="69"/>
        <v>0</v>
      </c>
      <c r="BC43" s="7">
        <f t="shared" si="69"/>
        <v>0</v>
      </c>
      <c r="BD43" s="7">
        <f t="shared" si="69"/>
        <v>0</v>
      </c>
      <c r="BE43" s="7">
        <f t="shared" si="69"/>
        <v>0</v>
      </c>
      <c r="BF43" s="7">
        <f t="shared" si="69"/>
        <v>0</v>
      </c>
      <c r="BG43" s="7">
        <f t="shared" si="69"/>
        <v>0</v>
      </c>
      <c r="BH43" s="7">
        <f t="shared" si="69"/>
        <v>0</v>
      </c>
      <c r="BI43" s="7">
        <f t="shared" si="69"/>
        <v>0</v>
      </c>
      <c r="BJ43" s="7">
        <f t="shared" si="69"/>
        <v>0</v>
      </c>
      <c r="BK43" s="7">
        <f t="shared" si="69"/>
        <v>0</v>
      </c>
      <c r="BL43" s="7">
        <f t="shared" si="69"/>
        <v>0</v>
      </c>
      <c r="BM43" s="7">
        <v>1</v>
      </c>
      <c r="BN43" s="7">
        <f t="shared" ref="BN43:BV43" si="70">(0)/2.652</f>
        <v>0</v>
      </c>
      <c r="BO43" s="7">
        <f t="shared" si="70"/>
        <v>0</v>
      </c>
      <c r="BP43" s="7">
        <f t="shared" si="70"/>
        <v>0</v>
      </c>
      <c r="BQ43" s="7">
        <f t="shared" si="70"/>
        <v>0</v>
      </c>
      <c r="BR43" s="7">
        <f t="shared" si="70"/>
        <v>0</v>
      </c>
      <c r="BS43" s="7">
        <f t="shared" si="70"/>
        <v>0</v>
      </c>
      <c r="BT43" s="7">
        <f t="shared" si="70"/>
        <v>0</v>
      </c>
      <c r="BU43" s="7">
        <f t="shared" si="70"/>
        <v>0</v>
      </c>
      <c r="BV43" s="7">
        <f t="shared" si="70"/>
        <v>0</v>
      </c>
      <c r="BW43">
        <f>0</f>
        <v>0</v>
      </c>
      <c r="BX43">
        <v>2.6520000000000001</v>
      </c>
    </row>
    <row r="44" spans="1:76" x14ac:dyDescent="0.25">
      <c r="A44" s="5" t="s">
        <v>515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>
        <v>7.59</v>
      </c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>
        <v>7.59</v>
      </c>
      <c r="AN44" t="s">
        <v>515</v>
      </c>
      <c r="AO44" s="7">
        <f t="shared" ref="AO44:BL44" si="71">(0)/7.59</f>
        <v>0</v>
      </c>
      <c r="AP44" s="7">
        <f t="shared" si="71"/>
        <v>0</v>
      </c>
      <c r="AQ44" s="7">
        <f t="shared" si="71"/>
        <v>0</v>
      </c>
      <c r="AR44" s="7">
        <f t="shared" si="71"/>
        <v>0</v>
      </c>
      <c r="AS44" s="7">
        <f t="shared" si="71"/>
        <v>0</v>
      </c>
      <c r="AT44" s="7">
        <f t="shared" si="71"/>
        <v>0</v>
      </c>
      <c r="AU44" s="7">
        <f t="shared" si="71"/>
        <v>0</v>
      </c>
      <c r="AV44" s="7">
        <f t="shared" si="71"/>
        <v>0</v>
      </c>
      <c r="AW44" s="7">
        <f t="shared" si="71"/>
        <v>0</v>
      </c>
      <c r="AX44" s="7">
        <f t="shared" si="71"/>
        <v>0</v>
      </c>
      <c r="AY44" s="7">
        <f t="shared" si="71"/>
        <v>0</v>
      </c>
      <c r="AZ44" s="7">
        <f t="shared" si="71"/>
        <v>0</v>
      </c>
      <c r="BA44" s="7">
        <f t="shared" si="71"/>
        <v>0</v>
      </c>
      <c r="BB44" s="7">
        <f t="shared" si="71"/>
        <v>0</v>
      </c>
      <c r="BC44" s="7">
        <f t="shared" si="71"/>
        <v>0</v>
      </c>
      <c r="BD44" s="7">
        <f t="shared" si="71"/>
        <v>0</v>
      </c>
      <c r="BE44" s="7">
        <f t="shared" si="71"/>
        <v>0</v>
      </c>
      <c r="BF44" s="7">
        <f t="shared" si="71"/>
        <v>0</v>
      </c>
      <c r="BG44" s="7">
        <f t="shared" si="71"/>
        <v>0</v>
      </c>
      <c r="BH44" s="7">
        <f t="shared" si="71"/>
        <v>0</v>
      </c>
      <c r="BI44" s="7">
        <f t="shared" si="71"/>
        <v>0</v>
      </c>
      <c r="BJ44" s="7">
        <f t="shared" si="71"/>
        <v>0</v>
      </c>
      <c r="BK44" s="7">
        <f t="shared" si="71"/>
        <v>0</v>
      </c>
      <c r="BL44" s="7">
        <f t="shared" si="71"/>
        <v>0</v>
      </c>
      <c r="BM44" s="7">
        <v>1</v>
      </c>
      <c r="BN44" s="7">
        <f t="shared" ref="BN44:BV44" si="72">(0)/7.59</f>
        <v>0</v>
      </c>
      <c r="BO44" s="7">
        <f t="shared" si="72"/>
        <v>0</v>
      </c>
      <c r="BP44" s="7">
        <f t="shared" si="72"/>
        <v>0</v>
      </c>
      <c r="BQ44" s="7">
        <f t="shared" si="72"/>
        <v>0</v>
      </c>
      <c r="BR44" s="7">
        <f t="shared" si="72"/>
        <v>0</v>
      </c>
      <c r="BS44" s="7">
        <f t="shared" si="72"/>
        <v>0</v>
      </c>
      <c r="BT44" s="7">
        <f t="shared" si="72"/>
        <v>0</v>
      </c>
      <c r="BU44" s="7">
        <f t="shared" si="72"/>
        <v>0</v>
      </c>
      <c r="BV44" s="7">
        <f t="shared" si="72"/>
        <v>0</v>
      </c>
      <c r="BW44">
        <f>0</f>
        <v>0</v>
      </c>
      <c r="BX44">
        <v>7.59</v>
      </c>
    </row>
    <row r="45" spans="1:76" x14ac:dyDescent="0.25">
      <c r="A45" s="5" t="s">
        <v>319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>
        <v>14.57</v>
      </c>
      <c r="O45" s="6"/>
      <c r="P45" s="6"/>
      <c r="Q45" s="6"/>
      <c r="R45" s="6"/>
      <c r="S45" s="6"/>
      <c r="T45" s="6"/>
      <c r="U45" s="6">
        <v>4.1760000000000002</v>
      </c>
      <c r="V45" s="6"/>
      <c r="W45" s="6"/>
      <c r="X45" s="6">
        <v>109.39999999999999</v>
      </c>
      <c r="Y45" s="6"/>
      <c r="Z45" s="6">
        <v>4.968</v>
      </c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>
        <v>133.11399999999998</v>
      </c>
      <c r="AN45" t="s">
        <v>319</v>
      </c>
      <c r="AO45" s="7">
        <f t="shared" ref="AO45:AZ45" si="73">(0)/133.114</f>
        <v>0</v>
      </c>
      <c r="AP45" s="7">
        <f t="shared" si="73"/>
        <v>0</v>
      </c>
      <c r="AQ45" s="7">
        <f t="shared" si="73"/>
        <v>0</v>
      </c>
      <c r="AR45" s="7">
        <f t="shared" si="73"/>
        <v>0</v>
      </c>
      <c r="AS45" s="7">
        <f t="shared" si="73"/>
        <v>0</v>
      </c>
      <c r="AT45" s="7">
        <f t="shared" si="73"/>
        <v>0</v>
      </c>
      <c r="AU45" s="7">
        <f t="shared" si="73"/>
        <v>0</v>
      </c>
      <c r="AV45" s="7">
        <f t="shared" si="73"/>
        <v>0</v>
      </c>
      <c r="AW45" s="7">
        <f t="shared" si="73"/>
        <v>0</v>
      </c>
      <c r="AX45" s="7">
        <f t="shared" si="73"/>
        <v>0</v>
      </c>
      <c r="AY45" s="7">
        <f t="shared" si="73"/>
        <v>0</v>
      </c>
      <c r="AZ45" s="7">
        <f t="shared" si="73"/>
        <v>0</v>
      </c>
      <c r="BA45" s="7">
        <v>0.10945505356311135</v>
      </c>
      <c r="BB45" s="7">
        <f t="shared" ref="BB45:BG45" si="74">(0)/133.114</f>
        <v>0</v>
      </c>
      <c r="BC45" s="7">
        <f t="shared" si="74"/>
        <v>0</v>
      </c>
      <c r="BD45" s="7">
        <f t="shared" si="74"/>
        <v>0</v>
      </c>
      <c r="BE45" s="7">
        <f t="shared" si="74"/>
        <v>0</v>
      </c>
      <c r="BF45" s="7">
        <f t="shared" si="74"/>
        <v>0</v>
      </c>
      <c r="BG45" s="7">
        <f t="shared" si="74"/>
        <v>0</v>
      </c>
      <c r="BH45" s="7">
        <v>3.1371606292350925E-2</v>
      </c>
      <c r="BI45" s="7">
        <f>(0)/133.114</f>
        <v>0</v>
      </c>
      <c r="BJ45" s="7">
        <f>(0)/133.114</f>
        <v>0</v>
      </c>
      <c r="BK45" s="7">
        <v>0.82185194645191351</v>
      </c>
      <c r="BL45" s="7">
        <f>(0)/133.114</f>
        <v>0</v>
      </c>
      <c r="BM45" s="7">
        <v>3.7321393692624376E-2</v>
      </c>
      <c r="BN45" s="7">
        <f t="shared" ref="BN45:BV45" si="75">(0)/133.114</f>
        <v>0</v>
      </c>
      <c r="BO45" s="7">
        <f t="shared" si="75"/>
        <v>0</v>
      </c>
      <c r="BP45" s="7">
        <f t="shared" si="75"/>
        <v>0</v>
      </c>
      <c r="BQ45" s="7">
        <f t="shared" si="75"/>
        <v>0</v>
      </c>
      <c r="BR45" s="7">
        <f t="shared" si="75"/>
        <v>0</v>
      </c>
      <c r="BS45" s="7">
        <f t="shared" si="75"/>
        <v>0</v>
      </c>
      <c r="BT45" s="7">
        <f t="shared" si="75"/>
        <v>0</v>
      </c>
      <c r="BU45" s="7">
        <f t="shared" si="75"/>
        <v>0</v>
      </c>
      <c r="BV45" s="7">
        <f t="shared" si="75"/>
        <v>0</v>
      </c>
      <c r="BW45">
        <f>0</f>
        <v>0</v>
      </c>
      <c r="BX45">
        <v>133.11399999999998</v>
      </c>
    </row>
    <row r="46" spans="1:76" x14ac:dyDescent="0.25">
      <c r="A46" s="5" t="s">
        <v>365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>
        <v>235</v>
      </c>
      <c r="T46" s="6"/>
      <c r="U46" s="6">
        <v>13.114000000000001</v>
      </c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>
        <v>248.114</v>
      </c>
      <c r="AN46" t="s">
        <v>365</v>
      </c>
      <c r="AO46" s="7">
        <f t="shared" ref="AO46:BE46" si="76">(0)/248.114</f>
        <v>0</v>
      </c>
      <c r="AP46" s="7">
        <f t="shared" si="76"/>
        <v>0</v>
      </c>
      <c r="AQ46" s="7">
        <f t="shared" si="76"/>
        <v>0</v>
      </c>
      <c r="AR46" s="7">
        <f t="shared" si="76"/>
        <v>0</v>
      </c>
      <c r="AS46" s="7">
        <f t="shared" si="76"/>
        <v>0</v>
      </c>
      <c r="AT46" s="7">
        <f t="shared" si="76"/>
        <v>0</v>
      </c>
      <c r="AU46" s="7">
        <f t="shared" si="76"/>
        <v>0</v>
      </c>
      <c r="AV46" s="7">
        <f t="shared" si="76"/>
        <v>0</v>
      </c>
      <c r="AW46" s="7">
        <f t="shared" si="76"/>
        <v>0</v>
      </c>
      <c r="AX46" s="7">
        <f t="shared" si="76"/>
        <v>0</v>
      </c>
      <c r="AY46" s="7">
        <f t="shared" si="76"/>
        <v>0</v>
      </c>
      <c r="AZ46" s="7">
        <f t="shared" si="76"/>
        <v>0</v>
      </c>
      <c r="BA46" s="7">
        <f t="shared" si="76"/>
        <v>0</v>
      </c>
      <c r="BB46" s="7">
        <f t="shared" si="76"/>
        <v>0</v>
      </c>
      <c r="BC46" s="7">
        <f t="shared" si="76"/>
        <v>0</v>
      </c>
      <c r="BD46" s="7">
        <f t="shared" si="76"/>
        <v>0</v>
      </c>
      <c r="BE46" s="7">
        <f t="shared" si="76"/>
        <v>0</v>
      </c>
      <c r="BF46" s="7">
        <v>0.94714526387064013</v>
      </c>
      <c r="BG46" s="7">
        <f>(0)/248.114</f>
        <v>0</v>
      </c>
      <c r="BH46" s="7">
        <v>5.285473612935989E-2</v>
      </c>
      <c r="BI46" s="7">
        <f t="shared" ref="BI46:BV46" si="77">(0)/248.114</f>
        <v>0</v>
      </c>
      <c r="BJ46" s="7">
        <f t="shared" si="77"/>
        <v>0</v>
      </c>
      <c r="BK46" s="7">
        <f t="shared" si="77"/>
        <v>0</v>
      </c>
      <c r="BL46" s="7">
        <f t="shared" si="77"/>
        <v>0</v>
      </c>
      <c r="BM46" s="7">
        <f t="shared" si="77"/>
        <v>0</v>
      </c>
      <c r="BN46" s="7">
        <f t="shared" si="77"/>
        <v>0</v>
      </c>
      <c r="BO46" s="7">
        <f t="shared" si="77"/>
        <v>0</v>
      </c>
      <c r="BP46" s="7">
        <f t="shared" si="77"/>
        <v>0</v>
      </c>
      <c r="BQ46" s="7">
        <f t="shared" si="77"/>
        <v>0</v>
      </c>
      <c r="BR46" s="7">
        <f t="shared" si="77"/>
        <v>0</v>
      </c>
      <c r="BS46" s="7">
        <f t="shared" si="77"/>
        <v>0</v>
      </c>
      <c r="BT46" s="7">
        <f t="shared" si="77"/>
        <v>0</v>
      </c>
      <c r="BU46" s="7">
        <f t="shared" si="77"/>
        <v>0</v>
      </c>
      <c r="BV46" s="7">
        <f t="shared" si="77"/>
        <v>0</v>
      </c>
      <c r="BW46">
        <f>0</f>
        <v>0</v>
      </c>
      <c r="BX46">
        <v>248.114</v>
      </c>
    </row>
    <row r="47" spans="1:76" x14ac:dyDescent="0.25">
      <c r="A47" s="5" t="s">
        <v>63</v>
      </c>
      <c r="B47" s="6"/>
      <c r="C47" s="6"/>
      <c r="D47" s="6"/>
      <c r="E47" s="6"/>
      <c r="F47" s="6">
        <v>1</v>
      </c>
      <c r="G47" s="6"/>
      <c r="H47" s="6"/>
      <c r="I47" s="6"/>
      <c r="J47" s="6"/>
      <c r="K47" s="6"/>
      <c r="L47" s="6">
        <v>56.591999999999999</v>
      </c>
      <c r="M47" s="6"/>
      <c r="N47" s="6"/>
      <c r="O47" s="6"/>
      <c r="P47" s="6">
        <v>1.008</v>
      </c>
      <c r="Q47" s="6"/>
      <c r="R47" s="6"/>
      <c r="S47" s="6">
        <v>104.00399999999999</v>
      </c>
      <c r="T47" s="6"/>
      <c r="U47" s="6"/>
      <c r="V47" s="6"/>
      <c r="W47" s="6"/>
      <c r="X47" s="6"/>
      <c r="Y47" s="6"/>
      <c r="Z47" s="6">
        <v>2.964</v>
      </c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>
        <v>165.56799999999998</v>
      </c>
      <c r="AN47" t="s">
        <v>63</v>
      </c>
      <c r="AO47" s="7">
        <f>(0)/165.568</f>
        <v>0</v>
      </c>
      <c r="AP47" s="7">
        <f>(0)/165.568</f>
        <v>0</v>
      </c>
      <c r="AQ47" s="7">
        <f>(0)/165.568</f>
        <v>0</v>
      </c>
      <c r="AR47" s="7">
        <f>(0)/165.568</f>
        <v>0</v>
      </c>
      <c r="AS47" s="7">
        <v>6.0398144568998844E-3</v>
      </c>
      <c r="AT47" s="7">
        <f>(0)/165.568</f>
        <v>0</v>
      </c>
      <c r="AU47" s="7">
        <f>(0)/165.568</f>
        <v>0</v>
      </c>
      <c r="AV47" s="7">
        <f>(0)/165.568</f>
        <v>0</v>
      </c>
      <c r="AW47" s="7">
        <f>(0)/165.568</f>
        <v>0</v>
      </c>
      <c r="AX47" s="7">
        <f>(0)/165.568</f>
        <v>0</v>
      </c>
      <c r="AY47" s="7">
        <v>0.34180517974487828</v>
      </c>
      <c r="AZ47" s="7">
        <f>(0)/165.568</f>
        <v>0</v>
      </c>
      <c r="BA47" s="7">
        <f>(0)/165.568</f>
        <v>0</v>
      </c>
      <c r="BB47" s="7">
        <f>(0)/165.568</f>
        <v>0</v>
      </c>
      <c r="BC47" s="7">
        <v>6.0881329725550838E-3</v>
      </c>
      <c r="BD47" s="7">
        <f>(0)/165.568</f>
        <v>0</v>
      </c>
      <c r="BE47" s="7">
        <f>(0)/165.568</f>
        <v>0</v>
      </c>
      <c r="BF47" s="7">
        <v>0.6281648627754155</v>
      </c>
      <c r="BG47" s="7">
        <f t="shared" ref="BG47:BL47" si="78">(0)/165.568</f>
        <v>0</v>
      </c>
      <c r="BH47" s="7">
        <f t="shared" si="78"/>
        <v>0</v>
      </c>
      <c r="BI47" s="7">
        <f t="shared" si="78"/>
        <v>0</v>
      </c>
      <c r="BJ47" s="7">
        <f t="shared" si="78"/>
        <v>0</v>
      </c>
      <c r="BK47" s="7">
        <f t="shared" si="78"/>
        <v>0</v>
      </c>
      <c r="BL47" s="7">
        <f t="shared" si="78"/>
        <v>0</v>
      </c>
      <c r="BM47" s="7">
        <v>1.7902010050251257E-2</v>
      </c>
      <c r="BN47" s="7">
        <f t="shared" ref="BN47:BV47" si="79">(0)/165.568</f>
        <v>0</v>
      </c>
      <c r="BO47" s="7">
        <f t="shared" si="79"/>
        <v>0</v>
      </c>
      <c r="BP47" s="7">
        <f t="shared" si="79"/>
        <v>0</v>
      </c>
      <c r="BQ47" s="7">
        <f t="shared" si="79"/>
        <v>0</v>
      </c>
      <c r="BR47" s="7">
        <f t="shared" si="79"/>
        <v>0</v>
      </c>
      <c r="BS47" s="7">
        <f t="shared" si="79"/>
        <v>0</v>
      </c>
      <c r="BT47" s="7">
        <f t="shared" si="79"/>
        <v>0</v>
      </c>
      <c r="BU47" s="7">
        <f t="shared" si="79"/>
        <v>0</v>
      </c>
      <c r="BV47" s="7">
        <f t="shared" si="79"/>
        <v>0</v>
      </c>
      <c r="BW47">
        <f>0</f>
        <v>0</v>
      </c>
      <c r="BX47">
        <v>165.56799999999998</v>
      </c>
    </row>
    <row r="48" spans="1:76" x14ac:dyDescent="0.25">
      <c r="A48" s="5" t="s">
        <v>162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>
        <v>207.67599999999999</v>
      </c>
      <c r="M48" s="6"/>
      <c r="N48" s="6">
        <v>6.3449999999999998</v>
      </c>
      <c r="O48" s="6"/>
      <c r="P48" s="6">
        <v>52</v>
      </c>
      <c r="Q48" s="6"/>
      <c r="R48" s="6"/>
      <c r="S48" s="6">
        <v>99.399999999999991</v>
      </c>
      <c r="T48" s="6"/>
      <c r="U48" s="6">
        <v>165.83099999999999</v>
      </c>
      <c r="V48" s="6"/>
      <c r="W48" s="6"/>
      <c r="X48" s="6">
        <v>115.381</v>
      </c>
      <c r="Y48" s="6"/>
      <c r="Z48" s="6"/>
      <c r="AA48" s="6"/>
      <c r="AB48" s="6">
        <v>67.86</v>
      </c>
      <c r="AC48" s="6"/>
      <c r="AD48" s="6"/>
      <c r="AE48" s="6"/>
      <c r="AF48" s="6"/>
      <c r="AG48" s="6"/>
      <c r="AH48" s="6"/>
      <c r="AI48" s="6"/>
      <c r="AJ48" s="6"/>
      <c r="AK48" s="6">
        <v>714.49299999999994</v>
      </c>
      <c r="AN48" t="s">
        <v>162</v>
      </c>
      <c r="AO48" s="7">
        <f t="shared" ref="AO48:AX48" si="80">(0)/714.493</f>
        <v>0</v>
      </c>
      <c r="AP48" s="7">
        <f t="shared" si="80"/>
        <v>0</v>
      </c>
      <c r="AQ48" s="7">
        <f t="shared" si="80"/>
        <v>0</v>
      </c>
      <c r="AR48" s="7">
        <f t="shared" si="80"/>
        <v>0</v>
      </c>
      <c r="AS48" s="7">
        <f t="shared" si="80"/>
        <v>0</v>
      </c>
      <c r="AT48" s="7">
        <f t="shared" si="80"/>
        <v>0</v>
      </c>
      <c r="AU48" s="7">
        <f t="shared" si="80"/>
        <v>0</v>
      </c>
      <c r="AV48" s="7">
        <f t="shared" si="80"/>
        <v>0</v>
      </c>
      <c r="AW48" s="7">
        <f t="shared" si="80"/>
        <v>0</v>
      </c>
      <c r="AX48" s="7">
        <f t="shared" si="80"/>
        <v>0</v>
      </c>
      <c r="AY48" s="7">
        <v>0.29066204987312683</v>
      </c>
      <c r="AZ48" s="7">
        <f>(0)/714.493</f>
        <v>0</v>
      </c>
      <c r="BA48" s="7">
        <v>8.8804229012740508E-3</v>
      </c>
      <c r="BB48" s="7">
        <f>(0)/714.493</f>
        <v>0</v>
      </c>
      <c r="BC48" s="7">
        <v>7.2778879569149038E-2</v>
      </c>
      <c r="BD48" s="7">
        <f>(0)/714.493</f>
        <v>0</v>
      </c>
      <c r="BE48" s="7">
        <f>(0)/714.493</f>
        <v>0</v>
      </c>
      <c r="BF48" s="7">
        <v>0.13911962748410411</v>
      </c>
      <c r="BG48" s="7">
        <f>(0)/714.493</f>
        <v>0</v>
      </c>
      <c r="BH48" s="7">
        <v>0.23209604572752987</v>
      </c>
      <c r="BI48" s="7">
        <f>(0)/714.493</f>
        <v>0</v>
      </c>
      <c r="BJ48" s="7">
        <f>(0)/714.493</f>
        <v>0</v>
      </c>
      <c r="BK48" s="7">
        <v>0.16148653660707665</v>
      </c>
      <c r="BL48" s="7">
        <f>(0)/714.493</f>
        <v>0</v>
      </c>
      <c r="BM48" s="7">
        <f>(0)/714.493</f>
        <v>0</v>
      </c>
      <c r="BN48" s="7">
        <f>(0)/714.493</f>
        <v>0</v>
      </c>
      <c r="BO48" s="7">
        <v>9.49764378377395E-2</v>
      </c>
      <c r="BP48" s="7">
        <f t="shared" ref="BP48:BV48" si="81">(0)/714.493</f>
        <v>0</v>
      </c>
      <c r="BQ48" s="7">
        <f t="shared" si="81"/>
        <v>0</v>
      </c>
      <c r="BR48" s="7">
        <f t="shared" si="81"/>
        <v>0</v>
      </c>
      <c r="BS48" s="7">
        <f t="shared" si="81"/>
        <v>0</v>
      </c>
      <c r="BT48" s="7">
        <f t="shared" si="81"/>
        <v>0</v>
      </c>
      <c r="BU48" s="7">
        <f t="shared" si="81"/>
        <v>0</v>
      </c>
      <c r="BV48" s="7">
        <f t="shared" si="81"/>
        <v>0</v>
      </c>
      <c r="BW48">
        <f>0</f>
        <v>0</v>
      </c>
      <c r="BX48">
        <v>714.49299999999994</v>
      </c>
    </row>
    <row r="49" spans="1:76" x14ac:dyDescent="0.25">
      <c r="A49" s="5" t="s">
        <v>79</v>
      </c>
      <c r="B49" s="6"/>
      <c r="C49" s="6"/>
      <c r="D49" s="6"/>
      <c r="E49" s="6"/>
      <c r="F49" s="6"/>
      <c r="G49" s="6">
        <v>128</v>
      </c>
      <c r="H49" s="6"/>
      <c r="I49" s="6"/>
      <c r="J49" s="6"/>
      <c r="K49" s="6"/>
      <c r="L49" s="6"/>
      <c r="M49" s="6">
        <v>245.62</v>
      </c>
      <c r="N49" s="6">
        <v>175.33600000000001</v>
      </c>
      <c r="O49" s="6"/>
      <c r="P49" s="6">
        <v>42.108000000000004</v>
      </c>
      <c r="Q49" s="6"/>
      <c r="R49" s="6"/>
      <c r="S49" s="6">
        <v>57.637999999999991</v>
      </c>
      <c r="T49" s="6"/>
      <c r="U49" s="6">
        <v>54.9</v>
      </c>
      <c r="V49" s="6"/>
      <c r="W49" s="6"/>
      <c r="X49" s="6">
        <v>14.751999999999999</v>
      </c>
      <c r="Y49" s="6">
        <v>942.80900000000008</v>
      </c>
      <c r="Z49" s="6">
        <v>2.1659999999999999</v>
      </c>
      <c r="AA49" s="6"/>
      <c r="AB49" s="6"/>
      <c r="AC49" s="6"/>
      <c r="AD49" s="6"/>
      <c r="AE49" s="6">
        <v>530.11</v>
      </c>
      <c r="AF49" s="6"/>
      <c r="AG49" s="6"/>
      <c r="AH49" s="6">
        <v>8376.2979999999989</v>
      </c>
      <c r="AI49" s="6"/>
      <c r="AJ49" s="6"/>
      <c r="AK49" s="6">
        <v>10569.736999999999</v>
      </c>
      <c r="AN49" t="s">
        <v>79</v>
      </c>
      <c r="AO49" s="7">
        <f>(0)/10569.737</f>
        <v>0</v>
      </c>
      <c r="AP49" s="7">
        <f>(0)/10569.737</f>
        <v>0</v>
      </c>
      <c r="AQ49" s="7">
        <f>(0)/10569.737</f>
        <v>0</v>
      </c>
      <c r="AR49" s="7">
        <f>(0)/10569.737</f>
        <v>0</v>
      </c>
      <c r="AS49" s="7">
        <f>(0)/10569.737</f>
        <v>0</v>
      </c>
      <c r="AT49" s="7">
        <v>1.2110045879098034E-2</v>
      </c>
      <c r="AU49" s="7">
        <f>(0)/10569.737</f>
        <v>0</v>
      </c>
      <c r="AV49" s="7">
        <f>(0)/10569.737</f>
        <v>0</v>
      </c>
      <c r="AW49" s="7">
        <f>(0)/10569.737</f>
        <v>0</v>
      </c>
      <c r="AX49" s="7">
        <f>(0)/10569.737</f>
        <v>0</v>
      </c>
      <c r="AY49" s="7">
        <f>(0)/10569.737</f>
        <v>0</v>
      </c>
      <c r="AZ49" s="7">
        <v>2.3238042725187962E-2</v>
      </c>
      <c r="BA49" s="7">
        <v>1.6588492220761974E-2</v>
      </c>
      <c r="BB49" s="7">
        <f>(0)/10569.737</f>
        <v>0</v>
      </c>
      <c r="BC49" s="7">
        <v>3.9838266552895312E-3</v>
      </c>
      <c r="BD49" s="7">
        <f>(0)/10569.737</f>
        <v>0</v>
      </c>
      <c r="BE49" s="7">
        <f>(0)/10569.737</f>
        <v>0</v>
      </c>
      <c r="BF49" s="7">
        <v>5.4531158154644717E-3</v>
      </c>
      <c r="BG49" s="7">
        <f>(0)/10569.737</f>
        <v>0</v>
      </c>
      <c r="BH49" s="7">
        <v>5.1940743653318905E-3</v>
      </c>
      <c r="BI49" s="7">
        <f>(0)/10569.737</f>
        <v>0</v>
      </c>
      <c r="BJ49" s="7">
        <f>(0)/10569.737</f>
        <v>0</v>
      </c>
      <c r="BK49" s="7">
        <v>1.3956827875660483E-3</v>
      </c>
      <c r="BL49" s="7">
        <v>8.9198908165832327E-2</v>
      </c>
      <c r="BM49" s="7">
        <v>2.0492468261036203E-4</v>
      </c>
      <c r="BN49" s="7">
        <f>(0)/10569.737</f>
        <v>0</v>
      </c>
      <c r="BO49" s="7">
        <f>(0)/10569.737</f>
        <v>0</v>
      </c>
      <c r="BP49" s="7">
        <f>(0)/10569.737</f>
        <v>0</v>
      </c>
      <c r="BQ49" s="7">
        <f>(0)/10569.737</f>
        <v>0</v>
      </c>
      <c r="BR49" s="7">
        <v>5.0153565788817647E-2</v>
      </c>
      <c r="BS49" s="7">
        <f>(0)/10569.737</f>
        <v>0</v>
      </c>
      <c r="BT49" s="7">
        <f>(0)/10569.737</f>
        <v>0</v>
      </c>
      <c r="BU49" s="7">
        <v>0.79247932091403972</v>
      </c>
      <c r="BV49" s="7">
        <f>(0)/10569.737</f>
        <v>0</v>
      </c>
      <c r="BW49">
        <f>0</f>
        <v>0</v>
      </c>
      <c r="BX49">
        <v>10569.736999999999</v>
      </c>
    </row>
    <row r="50" spans="1:76" x14ac:dyDescent="0.25">
      <c r="A50" s="5" t="s">
        <v>187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>
        <v>125</v>
      </c>
      <c r="N50" s="6"/>
      <c r="O50" s="6"/>
      <c r="P50" s="6"/>
      <c r="Q50" s="6"/>
      <c r="R50" s="6"/>
      <c r="S50" s="6"/>
      <c r="T50" s="6"/>
      <c r="U50" s="6">
        <v>12.154</v>
      </c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>
        <v>137.154</v>
      </c>
      <c r="AN50" t="s">
        <v>187</v>
      </c>
      <c r="AO50" s="7">
        <f t="shared" ref="AO50:AY50" si="82">(0)/137.154</f>
        <v>0</v>
      </c>
      <c r="AP50" s="7">
        <f t="shared" si="82"/>
        <v>0</v>
      </c>
      <c r="AQ50" s="7">
        <f t="shared" si="82"/>
        <v>0</v>
      </c>
      <c r="AR50" s="7">
        <f t="shared" si="82"/>
        <v>0</v>
      </c>
      <c r="AS50" s="7">
        <f t="shared" si="82"/>
        <v>0</v>
      </c>
      <c r="AT50" s="7">
        <f t="shared" si="82"/>
        <v>0</v>
      </c>
      <c r="AU50" s="7">
        <f t="shared" si="82"/>
        <v>0</v>
      </c>
      <c r="AV50" s="7">
        <f t="shared" si="82"/>
        <v>0</v>
      </c>
      <c r="AW50" s="7">
        <f t="shared" si="82"/>
        <v>0</v>
      </c>
      <c r="AX50" s="7">
        <f t="shared" si="82"/>
        <v>0</v>
      </c>
      <c r="AY50" s="7">
        <f t="shared" si="82"/>
        <v>0</v>
      </c>
      <c r="AZ50" s="7">
        <v>0.9113842833603103</v>
      </c>
      <c r="BA50" s="7">
        <f t="shared" ref="BA50:BG50" si="83">(0)/137.154</f>
        <v>0</v>
      </c>
      <c r="BB50" s="7">
        <f t="shared" si="83"/>
        <v>0</v>
      </c>
      <c r="BC50" s="7">
        <f t="shared" si="83"/>
        <v>0</v>
      </c>
      <c r="BD50" s="7">
        <f t="shared" si="83"/>
        <v>0</v>
      </c>
      <c r="BE50" s="7">
        <f t="shared" si="83"/>
        <v>0</v>
      </c>
      <c r="BF50" s="7">
        <f t="shared" si="83"/>
        <v>0</v>
      </c>
      <c r="BG50" s="7">
        <f t="shared" si="83"/>
        <v>0</v>
      </c>
      <c r="BH50" s="7">
        <v>8.8615716639689687E-2</v>
      </c>
      <c r="BI50" s="7">
        <f t="shared" ref="BI50:BV50" si="84">(0)/137.154</f>
        <v>0</v>
      </c>
      <c r="BJ50" s="7">
        <f t="shared" si="84"/>
        <v>0</v>
      </c>
      <c r="BK50" s="7">
        <f t="shared" si="84"/>
        <v>0</v>
      </c>
      <c r="BL50" s="7">
        <f t="shared" si="84"/>
        <v>0</v>
      </c>
      <c r="BM50" s="7">
        <f t="shared" si="84"/>
        <v>0</v>
      </c>
      <c r="BN50" s="7">
        <f t="shared" si="84"/>
        <v>0</v>
      </c>
      <c r="BO50" s="7">
        <f t="shared" si="84"/>
        <v>0</v>
      </c>
      <c r="BP50" s="7">
        <f t="shared" si="84"/>
        <v>0</v>
      </c>
      <c r="BQ50" s="7">
        <f t="shared" si="84"/>
        <v>0</v>
      </c>
      <c r="BR50" s="7">
        <f t="shared" si="84"/>
        <v>0</v>
      </c>
      <c r="BS50" s="7">
        <f t="shared" si="84"/>
        <v>0</v>
      </c>
      <c r="BT50" s="7">
        <f t="shared" si="84"/>
        <v>0</v>
      </c>
      <c r="BU50" s="7">
        <f t="shared" si="84"/>
        <v>0</v>
      </c>
      <c r="BV50" s="7">
        <f t="shared" si="84"/>
        <v>0</v>
      </c>
      <c r="BW50">
        <f>0</f>
        <v>0</v>
      </c>
      <c r="BX50">
        <v>137.154</v>
      </c>
    </row>
    <row r="51" spans="1:76" x14ac:dyDescent="0.25">
      <c r="A51" s="5" t="s">
        <v>99</v>
      </c>
      <c r="B51" s="6"/>
      <c r="C51" s="6"/>
      <c r="D51" s="6"/>
      <c r="E51" s="6"/>
      <c r="F51" s="6"/>
      <c r="G51" s="6"/>
      <c r="H51" s="6">
        <v>747.67499999999995</v>
      </c>
      <c r="I51" s="6"/>
      <c r="J51" s="6">
        <v>63.989999999999995</v>
      </c>
      <c r="K51" s="6"/>
      <c r="L51" s="6">
        <v>146.20799999999997</v>
      </c>
      <c r="M51" s="6">
        <v>10.430999999999999</v>
      </c>
      <c r="N51" s="6"/>
      <c r="O51" s="6"/>
      <c r="P51" s="6"/>
      <c r="Q51" s="6"/>
      <c r="R51" s="6"/>
      <c r="S51" s="6"/>
      <c r="T51" s="6"/>
      <c r="U51" s="6">
        <v>7.08</v>
      </c>
      <c r="V51" s="6"/>
      <c r="W51" s="6"/>
      <c r="X51" s="6">
        <v>1023.942</v>
      </c>
      <c r="Y51" s="6"/>
      <c r="Z51" s="6"/>
      <c r="AA51" s="6">
        <v>27.610999999999997</v>
      </c>
      <c r="AB51" s="6"/>
      <c r="AC51" s="6"/>
      <c r="AD51" s="6"/>
      <c r="AE51" s="6"/>
      <c r="AF51" s="6"/>
      <c r="AG51" s="6"/>
      <c r="AH51" s="6"/>
      <c r="AI51" s="6"/>
      <c r="AJ51" s="6"/>
      <c r="AK51" s="6">
        <v>2026.9370000000001</v>
      </c>
      <c r="AN51" t="s">
        <v>99</v>
      </c>
      <c r="AO51" s="7">
        <f t="shared" ref="AO51:AT51" si="85">(0)/2026.937</f>
        <v>0</v>
      </c>
      <c r="AP51" s="7">
        <f t="shared" si="85"/>
        <v>0</v>
      </c>
      <c r="AQ51" s="7">
        <f t="shared" si="85"/>
        <v>0</v>
      </c>
      <c r="AR51" s="7">
        <f t="shared" si="85"/>
        <v>0</v>
      </c>
      <c r="AS51" s="7">
        <f t="shared" si="85"/>
        <v>0</v>
      </c>
      <c r="AT51" s="7">
        <f t="shared" si="85"/>
        <v>0</v>
      </c>
      <c r="AU51" s="7">
        <v>0.36886938271885111</v>
      </c>
      <c r="AV51" s="7">
        <f>(0)/2026.937</f>
        <v>0</v>
      </c>
      <c r="AW51" s="7">
        <v>3.1569802120144826E-2</v>
      </c>
      <c r="AX51" s="7">
        <f>(0)/2026.937</f>
        <v>0</v>
      </c>
      <c r="AY51" s="7">
        <v>7.2132483644040221E-2</v>
      </c>
      <c r="AZ51" s="7">
        <v>5.1461885593878836E-3</v>
      </c>
      <c r="BA51" s="7">
        <f t="shared" ref="BA51:BG51" si="86">(0)/2026.937</f>
        <v>0</v>
      </c>
      <c r="BB51" s="7">
        <f t="shared" si="86"/>
        <v>0</v>
      </c>
      <c r="BC51" s="7">
        <f t="shared" si="86"/>
        <v>0</v>
      </c>
      <c r="BD51" s="7">
        <f t="shared" si="86"/>
        <v>0</v>
      </c>
      <c r="BE51" s="7">
        <f t="shared" si="86"/>
        <v>0</v>
      </c>
      <c r="BF51" s="7">
        <f t="shared" si="86"/>
        <v>0</v>
      </c>
      <c r="BG51" s="7">
        <f t="shared" si="86"/>
        <v>0</v>
      </c>
      <c r="BH51" s="7">
        <v>3.4929551337806748E-3</v>
      </c>
      <c r="BI51" s="7">
        <f>(0)/2026.937</f>
        <v>0</v>
      </c>
      <c r="BJ51" s="7">
        <f>(0)/2026.937</f>
        <v>0</v>
      </c>
      <c r="BK51" s="7">
        <v>0.50516715615729546</v>
      </c>
      <c r="BL51" s="7">
        <f>(0)/2026.937</f>
        <v>0</v>
      </c>
      <c r="BM51" s="7">
        <f>(0)/2026.937</f>
        <v>0</v>
      </c>
      <c r="BN51" s="7">
        <v>1.3622031666499746E-2</v>
      </c>
      <c r="BO51" s="7">
        <f t="shared" ref="BO51:BV51" si="87">(0)/2026.937</f>
        <v>0</v>
      </c>
      <c r="BP51" s="7">
        <f t="shared" si="87"/>
        <v>0</v>
      </c>
      <c r="BQ51" s="7">
        <f t="shared" si="87"/>
        <v>0</v>
      </c>
      <c r="BR51" s="7">
        <f t="shared" si="87"/>
        <v>0</v>
      </c>
      <c r="BS51" s="7">
        <f t="shared" si="87"/>
        <v>0</v>
      </c>
      <c r="BT51" s="7">
        <f t="shared" si="87"/>
        <v>0</v>
      </c>
      <c r="BU51" s="7">
        <f t="shared" si="87"/>
        <v>0</v>
      </c>
      <c r="BV51" s="7">
        <f t="shared" si="87"/>
        <v>0</v>
      </c>
      <c r="BW51">
        <f>0</f>
        <v>0</v>
      </c>
      <c r="BX51">
        <v>2026.9370000000001</v>
      </c>
    </row>
    <row r="52" spans="1:76" x14ac:dyDescent="0.25">
      <c r="A52" s="5" t="s">
        <v>113</v>
      </c>
      <c r="B52" s="6"/>
      <c r="C52" s="6"/>
      <c r="D52" s="6"/>
      <c r="E52" s="6"/>
      <c r="F52" s="6"/>
      <c r="G52" s="6"/>
      <c r="H52" s="6">
        <v>2.0460000000000003</v>
      </c>
      <c r="I52" s="6"/>
      <c r="J52" s="6"/>
      <c r="K52" s="6"/>
      <c r="L52" s="6"/>
      <c r="M52" s="6">
        <v>61.405999999999999</v>
      </c>
      <c r="N52" s="6"/>
      <c r="O52" s="6"/>
      <c r="P52" s="6"/>
      <c r="Q52" s="6"/>
      <c r="R52" s="6"/>
      <c r="S52" s="6"/>
      <c r="T52" s="6"/>
      <c r="U52" s="6"/>
      <c r="V52" s="6"/>
      <c r="W52" s="6"/>
      <c r="X52" s="6">
        <v>35.006999999999998</v>
      </c>
      <c r="Y52" s="6"/>
      <c r="Z52" s="6"/>
      <c r="AA52" s="6">
        <v>2.3460000000000001</v>
      </c>
      <c r="AB52" s="6"/>
      <c r="AC52" s="6"/>
      <c r="AD52" s="6"/>
      <c r="AE52" s="6"/>
      <c r="AF52" s="6"/>
      <c r="AG52" s="6"/>
      <c r="AH52" s="6"/>
      <c r="AI52" s="6"/>
      <c r="AJ52" s="6"/>
      <c r="AK52" s="6">
        <v>100.80500000000001</v>
      </c>
      <c r="AN52" t="s">
        <v>113</v>
      </c>
      <c r="AO52" s="7">
        <f t="shared" ref="AO52:AT52" si="88">(0)/100.805</f>
        <v>0</v>
      </c>
      <c r="AP52" s="7">
        <f t="shared" si="88"/>
        <v>0</v>
      </c>
      <c r="AQ52" s="7">
        <f t="shared" si="88"/>
        <v>0</v>
      </c>
      <c r="AR52" s="7">
        <f t="shared" si="88"/>
        <v>0</v>
      </c>
      <c r="AS52" s="7">
        <f t="shared" si="88"/>
        <v>0</v>
      </c>
      <c r="AT52" s="7">
        <f t="shared" si="88"/>
        <v>0</v>
      </c>
      <c r="AU52" s="7">
        <v>2.0296612271216707E-2</v>
      </c>
      <c r="AV52" s="7">
        <f>(0)/100.805</f>
        <v>0</v>
      </c>
      <c r="AW52" s="7">
        <f>(0)/100.805</f>
        <v>0</v>
      </c>
      <c r="AX52" s="7">
        <f>(0)/100.805</f>
        <v>0</v>
      </c>
      <c r="AY52" s="7">
        <f>(0)/100.805</f>
        <v>0</v>
      </c>
      <c r="AZ52" s="7">
        <v>0.6091562918506026</v>
      </c>
      <c r="BA52" s="7">
        <f t="shared" ref="BA52:BJ52" si="89">(0)/100.805</f>
        <v>0</v>
      </c>
      <c r="BB52" s="7">
        <f t="shared" si="89"/>
        <v>0</v>
      </c>
      <c r="BC52" s="7">
        <f t="shared" si="89"/>
        <v>0</v>
      </c>
      <c r="BD52" s="7">
        <f t="shared" si="89"/>
        <v>0</v>
      </c>
      <c r="BE52" s="7">
        <f t="shared" si="89"/>
        <v>0</v>
      </c>
      <c r="BF52" s="7">
        <f t="shared" si="89"/>
        <v>0</v>
      </c>
      <c r="BG52" s="7">
        <f t="shared" si="89"/>
        <v>0</v>
      </c>
      <c r="BH52" s="7">
        <f t="shared" si="89"/>
        <v>0</v>
      </c>
      <c r="BI52" s="7">
        <f t="shared" si="89"/>
        <v>0</v>
      </c>
      <c r="BJ52" s="7">
        <f t="shared" si="89"/>
        <v>0</v>
      </c>
      <c r="BK52" s="7">
        <v>0.3472744407519468</v>
      </c>
      <c r="BL52" s="7">
        <f>(0)/100.805</f>
        <v>0</v>
      </c>
      <c r="BM52" s="7">
        <f>(0)/100.805</f>
        <v>0</v>
      </c>
      <c r="BN52" s="7">
        <v>2.3272655126233818E-2</v>
      </c>
      <c r="BO52" s="7">
        <f t="shared" ref="BO52:BV52" si="90">(0)/100.805</f>
        <v>0</v>
      </c>
      <c r="BP52" s="7">
        <f t="shared" si="90"/>
        <v>0</v>
      </c>
      <c r="BQ52" s="7">
        <f t="shared" si="90"/>
        <v>0</v>
      </c>
      <c r="BR52" s="7">
        <f t="shared" si="90"/>
        <v>0</v>
      </c>
      <c r="BS52" s="7">
        <f t="shared" si="90"/>
        <v>0</v>
      </c>
      <c r="BT52" s="7">
        <f t="shared" si="90"/>
        <v>0</v>
      </c>
      <c r="BU52" s="7">
        <f t="shared" si="90"/>
        <v>0</v>
      </c>
      <c r="BV52" s="7">
        <f t="shared" si="90"/>
        <v>0</v>
      </c>
      <c r="BW52">
        <f>0</f>
        <v>0</v>
      </c>
      <c r="BX52">
        <v>100.80500000000001</v>
      </c>
    </row>
    <row r="53" spans="1:76" x14ac:dyDescent="0.25">
      <c r="A53" s="5" t="s">
        <v>147</v>
      </c>
      <c r="B53" s="6"/>
      <c r="C53" s="6"/>
      <c r="D53" s="6"/>
      <c r="E53" s="6"/>
      <c r="F53" s="6"/>
      <c r="G53" s="6"/>
      <c r="H53" s="6"/>
      <c r="I53" s="6"/>
      <c r="J53" s="6">
        <v>2</v>
      </c>
      <c r="K53" s="6">
        <v>22.041</v>
      </c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>
        <v>65.153999999999996</v>
      </c>
      <c r="Y53" s="6"/>
      <c r="Z53" s="6"/>
      <c r="AA53" s="6">
        <v>2084.6039999999998</v>
      </c>
      <c r="AB53" s="6"/>
      <c r="AC53" s="6"/>
      <c r="AD53" s="6"/>
      <c r="AE53" s="6"/>
      <c r="AF53" s="6"/>
      <c r="AG53" s="6"/>
      <c r="AH53" s="6"/>
      <c r="AI53" s="6"/>
      <c r="AJ53" s="6"/>
      <c r="AK53" s="6">
        <v>2173.799</v>
      </c>
      <c r="AN53" t="s">
        <v>147</v>
      </c>
      <c r="AO53" s="7">
        <f t="shared" ref="AO53:AV53" si="91">(0)/2173.799</f>
        <v>0</v>
      </c>
      <c r="AP53" s="7">
        <f t="shared" si="91"/>
        <v>0</v>
      </c>
      <c r="AQ53" s="7">
        <f t="shared" si="91"/>
        <v>0</v>
      </c>
      <c r="AR53" s="7">
        <f t="shared" si="91"/>
        <v>0</v>
      </c>
      <c r="AS53" s="7">
        <f t="shared" si="91"/>
        <v>0</v>
      </c>
      <c r="AT53" s="7">
        <f t="shared" si="91"/>
        <v>0</v>
      </c>
      <c r="AU53" s="7">
        <f t="shared" si="91"/>
        <v>0</v>
      </c>
      <c r="AV53" s="7">
        <f t="shared" si="91"/>
        <v>0</v>
      </c>
      <c r="AW53" s="7">
        <v>9.2004826573202029E-4</v>
      </c>
      <c r="AX53" s="7">
        <v>1.013939191249973E-2</v>
      </c>
      <c r="AY53" s="7">
        <f t="shared" ref="AY53:BJ53" si="92">(0)/2173.799</f>
        <v>0</v>
      </c>
      <c r="AZ53" s="7">
        <f t="shared" si="92"/>
        <v>0</v>
      </c>
      <c r="BA53" s="7">
        <f t="shared" si="92"/>
        <v>0</v>
      </c>
      <c r="BB53" s="7">
        <f t="shared" si="92"/>
        <v>0</v>
      </c>
      <c r="BC53" s="7">
        <f t="shared" si="92"/>
        <v>0</v>
      </c>
      <c r="BD53" s="7">
        <f t="shared" si="92"/>
        <v>0</v>
      </c>
      <c r="BE53" s="7">
        <f t="shared" si="92"/>
        <v>0</v>
      </c>
      <c r="BF53" s="7">
        <f t="shared" si="92"/>
        <v>0</v>
      </c>
      <c r="BG53" s="7">
        <f t="shared" si="92"/>
        <v>0</v>
      </c>
      <c r="BH53" s="7">
        <f t="shared" si="92"/>
        <v>0</v>
      </c>
      <c r="BI53" s="7">
        <f t="shared" si="92"/>
        <v>0</v>
      </c>
      <c r="BJ53" s="7">
        <f t="shared" si="92"/>
        <v>0</v>
      </c>
      <c r="BK53" s="7">
        <v>2.9972412352752022E-2</v>
      </c>
      <c r="BL53" s="7">
        <f>(0)/2173.799</f>
        <v>0</v>
      </c>
      <c r="BM53" s="7">
        <f>(0)/2173.799</f>
        <v>0</v>
      </c>
      <c r="BN53" s="7">
        <v>0.95896814746901615</v>
      </c>
      <c r="BO53" s="7">
        <f t="shared" ref="BO53:BV53" si="93">(0)/2173.799</f>
        <v>0</v>
      </c>
      <c r="BP53" s="7">
        <f t="shared" si="93"/>
        <v>0</v>
      </c>
      <c r="BQ53" s="7">
        <f t="shared" si="93"/>
        <v>0</v>
      </c>
      <c r="BR53" s="7">
        <f t="shared" si="93"/>
        <v>0</v>
      </c>
      <c r="BS53" s="7">
        <f t="shared" si="93"/>
        <v>0</v>
      </c>
      <c r="BT53" s="7">
        <f t="shared" si="93"/>
        <v>0</v>
      </c>
      <c r="BU53" s="7">
        <f t="shared" si="93"/>
        <v>0</v>
      </c>
      <c r="BV53" s="7">
        <f t="shared" si="93"/>
        <v>0</v>
      </c>
      <c r="BW53">
        <f>0</f>
        <v>0</v>
      </c>
      <c r="BX53">
        <v>2173.799</v>
      </c>
    </row>
    <row r="54" spans="1:76" x14ac:dyDescent="0.25">
      <c r="A54" s="5" t="s">
        <v>194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>
        <v>31.122000000000003</v>
      </c>
      <c r="N54" s="6"/>
      <c r="O54" s="6"/>
      <c r="P54" s="6"/>
      <c r="Q54" s="6"/>
      <c r="R54" s="6"/>
      <c r="S54" s="6"/>
      <c r="T54" s="6"/>
      <c r="U54" s="6"/>
      <c r="V54" s="6"/>
      <c r="W54" s="6"/>
      <c r="X54" s="6">
        <v>200.28799999999998</v>
      </c>
      <c r="Y54" s="6"/>
      <c r="Z54" s="6"/>
      <c r="AA54" s="6">
        <v>2121.0500000000002</v>
      </c>
      <c r="AB54" s="6"/>
      <c r="AC54" s="6"/>
      <c r="AD54" s="6"/>
      <c r="AE54" s="6"/>
      <c r="AF54" s="6"/>
      <c r="AG54" s="6"/>
      <c r="AH54" s="6"/>
      <c r="AI54" s="6"/>
      <c r="AJ54" s="6"/>
      <c r="AK54" s="6">
        <v>2352.46</v>
      </c>
      <c r="AN54" t="s">
        <v>194</v>
      </c>
      <c r="AO54" s="7">
        <f t="shared" ref="AO54:AY54" si="94">(0)/2352.46</f>
        <v>0</v>
      </c>
      <c r="AP54" s="7">
        <f t="shared" si="94"/>
        <v>0</v>
      </c>
      <c r="AQ54" s="7">
        <f t="shared" si="94"/>
        <v>0</v>
      </c>
      <c r="AR54" s="7">
        <f t="shared" si="94"/>
        <v>0</v>
      </c>
      <c r="AS54" s="7">
        <f t="shared" si="94"/>
        <v>0</v>
      </c>
      <c r="AT54" s="7">
        <f t="shared" si="94"/>
        <v>0</v>
      </c>
      <c r="AU54" s="7">
        <f t="shared" si="94"/>
        <v>0</v>
      </c>
      <c r="AV54" s="7">
        <f t="shared" si="94"/>
        <v>0</v>
      </c>
      <c r="AW54" s="7">
        <f t="shared" si="94"/>
        <v>0</v>
      </c>
      <c r="AX54" s="7">
        <f t="shared" si="94"/>
        <v>0</v>
      </c>
      <c r="AY54" s="7">
        <f t="shared" si="94"/>
        <v>0</v>
      </c>
      <c r="AZ54" s="7">
        <v>1.3229555444088317E-2</v>
      </c>
      <c r="BA54" s="7">
        <f t="shared" ref="BA54:BJ54" si="95">(0)/2352.46</f>
        <v>0</v>
      </c>
      <c r="BB54" s="7">
        <f t="shared" si="95"/>
        <v>0</v>
      </c>
      <c r="BC54" s="7">
        <f t="shared" si="95"/>
        <v>0</v>
      </c>
      <c r="BD54" s="7">
        <f t="shared" si="95"/>
        <v>0</v>
      </c>
      <c r="BE54" s="7">
        <f t="shared" si="95"/>
        <v>0</v>
      </c>
      <c r="BF54" s="7">
        <f t="shared" si="95"/>
        <v>0</v>
      </c>
      <c r="BG54" s="7">
        <f t="shared" si="95"/>
        <v>0</v>
      </c>
      <c r="BH54" s="7">
        <f t="shared" si="95"/>
        <v>0</v>
      </c>
      <c r="BI54" s="7">
        <f t="shared" si="95"/>
        <v>0</v>
      </c>
      <c r="BJ54" s="7">
        <f t="shared" si="95"/>
        <v>0</v>
      </c>
      <c r="BK54" s="7">
        <v>8.5139811091368173E-2</v>
      </c>
      <c r="BL54" s="7">
        <f>(0)/2352.46</f>
        <v>0</v>
      </c>
      <c r="BM54" s="7">
        <f>(0)/2352.46</f>
        <v>0</v>
      </c>
      <c r="BN54" s="7">
        <v>0.90163063346454353</v>
      </c>
      <c r="BO54" s="7">
        <f t="shared" ref="BO54:BV54" si="96">(0)/2352.46</f>
        <v>0</v>
      </c>
      <c r="BP54" s="7">
        <f t="shared" si="96"/>
        <v>0</v>
      </c>
      <c r="BQ54" s="7">
        <f t="shared" si="96"/>
        <v>0</v>
      </c>
      <c r="BR54" s="7">
        <f t="shared" si="96"/>
        <v>0</v>
      </c>
      <c r="BS54" s="7">
        <f t="shared" si="96"/>
        <v>0</v>
      </c>
      <c r="BT54" s="7">
        <f t="shared" si="96"/>
        <v>0</v>
      </c>
      <c r="BU54" s="7">
        <f t="shared" si="96"/>
        <v>0</v>
      </c>
      <c r="BV54" s="7">
        <f t="shared" si="96"/>
        <v>0</v>
      </c>
      <c r="BW54">
        <f>0</f>
        <v>0</v>
      </c>
      <c r="BX54">
        <v>2352.46</v>
      </c>
    </row>
    <row r="55" spans="1:76" x14ac:dyDescent="0.25">
      <c r="A55" s="5" t="s">
        <v>107</v>
      </c>
      <c r="B55" s="6"/>
      <c r="C55" s="6"/>
      <c r="D55" s="6"/>
      <c r="E55" s="6"/>
      <c r="F55" s="6"/>
      <c r="G55" s="6"/>
      <c r="H55" s="6">
        <v>348.77300000000002</v>
      </c>
      <c r="I55" s="6"/>
      <c r="J55" s="6"/>
      <c r="K55" s="6"/>
      <c r="L55" s="6"/>
      <c r="M55" s="6">
        <v>192.9</v>
      </c>
      <c r="N55" s="6">
        <v>51.32</v>
      </c>
      <c r="O55" s="6"/>
      <c r="P55" s="6"/>
      <c r="Q55" s="6"/>
      <c r="R55" s="6"/>
      <c r="S55" s="6">
        <v>2</v>
      </c>
      <c r="T55" s="6">
        <v>10</v>
      </c>
      <c r="U55" s="6">
        <v>37.572000000000003</v>
      </c>
      <c r="V55" s="6"/>
      <c r="W55" s="6"/>
      <c r="X55" s="6">
        <v>64.310999999999993</v>
      </c>
      <c r="Y55" s="6"/>
      <c r="Z55" s="6">
        <v>1</v>
      </c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>
        <v>707.87600000000009</v>
      </c>
      <c r="AN55" t="s">
        <v>107</v>
      </c>
      <c r="AO55" s="7">
        <f t="shared" ref="AO55:AT55" si="97">(0)/707.876</f>
        <v>0</v>
      </c>
      <c r="AP55" s="7">
        <f t="shared" si="97"/>
        <v>0</v>
      </c>
      <c r="AQ55" s="7">
        <f t="shared" si="97"/>
        <v>0</v>
      </c>
      <c r="AR55" s="7">
        <f t="shared" si="97"/>
        <v>0</v>
      </c>
      <c r="AS55" s="7">
        <f t="shared" si="97"/>
        <v>0</v>
      </c>
      <c r="AT55" s="7">
        <f t="shared" si="97"/>
        <v>0</v>
      </c>
      <c r="AU55" s="7">
        <v>0.4927035243460719</v>
      </c>
      <c r="AV55" s="7">
        <f>(0)/707.876</f>
        <v>0</v>
      </c>
      <c r="AW55" s="7">
        <f>(0)/707.876</f>
        <v>0</v>
      </c>
      <c r="AX55" s="7">
        <f>(0)/707.876</f>
        <v>0</v>
      </c>
      <c r="AY55" s="7">
        <f>(0)/707.876</f>
        <v>0</v>
      </c>
      <c r="AZ55" s="7">
        <v>0.27250535404505871</v>
      </c>
      <c r="BA55" s="7">
        <v>7.2498573196435531E-2</v>
      </c>
      <c r="BB55" s="7">
        <f>(0)/707.876</f>
        <v>0</v>
      </c>
      <c r="BC55" s="7">
        <f>(0)/707.876</f>
        <v>0</v>
      </c>
      <c r="BD55" s="7">
        <f>(0)/707.876</f>
        <v>0</v>
      </c>
      <c r="BE55" s="7">
        <f>(0)/707.876</f>
        <v>0</v>
      </c>
      <c r="BF55" s="7">
        <v>2.8253535930021639E-3</v>
      </c>
      <c r="BG55" s="7">
        <v>1.412676796501082E-2</v>
      </c>
      <c r="BH55" s="7">
        <v>5.3077092598138656E-2</v>
      </c>
      <c r="BI55" s="7">
        <f>(0)/707.876</f>
        <v>0</v>
      </c>
      <c r="BJ55" s="7">
        <f>(0)/707.876</f>
        <v>0</v>
      </c>
      <c r="BK55" s="7">
        <v>9.0850657459781076E-2</v>
      </c>
      <c r="BL55" s="7">
        <f>(0)/707.876</f>
        <v>0</v>
      </c>
      <c r="BM55" s="7">
        <v>1.412676796501082E-3</v>
      </c>
      <c r="BN55" s="7">
        <f t="shared" ref="BN55:BV55" si="98">(0)/707.876</f>
        <v>0</v>
      </c>
      <c r="BO55" s="7">
        <f t="shared" si="98"/>
        <v>0</v>
      </c>
      <c r="BP55" s="7">
        <f t="shared" si="98"/>
        <v>0</v>
      </c>
      <c r="BQ55" s="7">
        <f t="shared" si="98"/>
        <v>0</v>
      </c>
      <c r="BR55" s="7">
        <f t="shared" si="98"/>
        <v>0</v>
      </c>
      <c r="BS55" s="7">
        <f t="shared" si="98"/>
        <v>0</v>
      </c>
      <c r="BT55" s="7">
        <f t="shared" si="98"/>
        <v>0</v>
      </c>
      <c r="BU55" s="7">
        <f t="shared" si="98"/>
        <v>0</v>
      </c>
      <c r="BV55" s="7">
        <f t="shared" si="98"/>
        <v>0</v>
      </c>
      <c r="BW55">
        <f>0</f>
        <v>0</v>
      </c>
      <c r="BX55">
        <v>707.87600000000009</v>
      </c>
    </row>
    <row r="56" spans="1:76" x14ac:dyDescent="0.25">
      <c r="A56" s="5" t="s">
        <v>127</v>
      </c>
      <c r="B56" s="6"/>
      <c r="C56" s="6"/>
      <c r="D56" s="6"/>
      <c r="E56" s="6"/>
      <c r="F56" s="6"/>
      <c r="G56" s="6"/>
      <c r="H56" s="6">
        <v>318.66800000000001</v>
      </c>
      <c r="I56" s="6"/>
      <c r="J56" s="6"/>
      <c r="K56" s="6"/>
      <c r="L56" s="6">
        <v>112.571</v>
      </c>
      <c r="M56" s="6"/>
      <c r="N56" s="6">
        <v>5</v>
      </c>
      <c r="O56" s="6"/>
      <c r="P56" s="6">
        <v>5.8319999999999999</v>
      </c>
      <c r="Q56" s="6"/>
      <c r="R56" s="6"/>
      <c r="S56" s="6"/>
      <c r="T56" s="6"/>
      <c r="U56" s="6">
        <v>68.2</v>
      </c>
      <c r="V56" s="6"/>
      <c r="W56" s="6">
        <v>6</v>
      </c>
      <c r="X56" s="6">
        <v>543.43000000000006</v>
      </c>
      <c r="Y56" s="6"/>
      <c r="Z56" s="6">
        <v>3.6719999999999997</v>
      </c>
      <c r="AA56" s="6">
        <v>2.2439999999999998</v>
      </c>
      <c r="AB56" s="6"/>
      <c r="AC56" s="6"/>
      <c r="AD56" s="6"/>
      <c r="AE56" s="6"/>
      <c r="AF56" s="6"/>
      <c r="AG56" s="6"/>
      <c r="AH56" s="6"/>
      <c r="AI56" s="6"/>
      <c r="AJ56" s="6"/>
      <c r="AK56" s="6">
        <v>1065.617</v>
      </c>
      <c r="AN56" t="s">
        <v>127</v>
      </c>
      <c r="AO56" s="7">
        <f t="shared" ref="AO56:AT56" si="99">(0)/1065.617</f>
        <v>0</v>
      </c>
      <c r="AP56" s="7">
        <f t="shared" si="99"/>
        <v>0</v>
      </c>
      <c r="AQ56" s="7">
        <f t="shared" si="99"/>
        <v>0</v>
      </c>
      <c r="AR56" s="7">
        <f t="shared" si="99"/>
        <v>0</v>
      </c>
      <c r="AS56" s="7">
        <f t="shared" si="99"/>
        <v>0</v>
      </c>
      <c r="AT56" s="7">
        <f t="shared" si="99"/>
        <v>0</v>
      </c>
      <c r="AU56" s="7">
        <v>0.29904552949136509</v>
      </c>
      <c r="AV56" s="7">
        <f>(0)/1065.617</f>
        <v>0</v>
      </c>
      <c r="AW56" s="7">
        <f>(0)/1065.617</f>
        <v>0</v>
      </c>
      <c r="AX56" s="7">
        <f>(0)/1065.617</f>
        <v>0</v>
      </c>
      <c r="AY56" s="7">
        <v>0.10563926814230629</v>
      </c>
      <c r="AZ56" s="7">
        <f>(0)/1065.617</f>
        <v>0</v>
      </c>
      <c r="BA56" s="7">
        <v>4.6921173367166632E-3</v>
      </c>
      <c r="BB56" s="7">
        <f>(0)/1065.617</f>
        <v>0</v>
      </c>
      <c r="BC56" s="7">
        <v>5.4728856615463154E-3</v>
      </c>
      <c r="BD56" s="7">
        <f>(0)/1065.617</f>
        <v>0</v>
      </c>
      <c r="BE56" s="7">
        <f>(0)/1065.617</f>
        <v>0</v>
      </c>
      <c r="BF56" s="7">
        <f>(0)/1065.617</f>
        <v>0</v>
      </c>
      <c r="BG56" s="7">
        <f>(0)/1065.617</f>
        <v>0</v>
      </c>
      <c r="BH56" s="7">
        <v>6.4000480472815285E-2</v>
      </c>
      <c r="BI56" s="7">
        <f>(0)/1065.617</f>
        <v>0</v>
      </c>
      <c r="BJ56" s="7">
        <v>5.6305408040599955E-3</v>
      </c>
      <c r="BK56" s="7">
        <v>0.50996746485838729</v>
      </c>
      <c r="BL56" s="7">
        <f>(0)/1065.617</f>
        <v>0</v>
      </c>
      <c r="BM56" s="7">
        <v>3.445890972084717E-3</v>
      </c>
      <c r="BN56" s="7">
        <v>2.105822260718438E-3</v>
      </c>
      <c r="BO56" s="7">
        <f t="shared" ref="BO56:BV56" si="100">(0)/1065.617</f>
        <v>0</v>
      </c>
      <c r="BP56" s="7">
        <f t="shared" si="100"/>
        <v>0</v>
      </c>
      <c r="BQ56" s="7">
        <f t="shared" si="100"/>
        <v>0</v>
      </c>
      <c r="BR56" s="7">
        <f t="shared" si="100"/>
        <v>0</v>
      </c>
      <c r="BS56" s="7">
        <f t="shared" si="100"/>
        <v>0</v>
      </c>
      <c r="BT56" s="7">
        <f t="shared" si="100"/>
        <v>0</v>
      </c>
      <c r="BU56" s="7">
        <f t="shared" si="100"/>
        <v>0</v>
      </c>
      <c r="BV56" s="7">
        <f t="shared" si="100"/>
        <v>0</v>
      </c>
      <c r="BW56">
        <f>0</f>
        <v>0</v>
      </c>
      <c r="BX56">
        <v>1065.617</v>
      </c>
    </row>
    <row r="57" spans="1:76" x14ac:dyDescent="0.25">
      <c r="A57" s="5" t="s">
        <v>320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>
        <v>88.83</v>
      </c>
      <c r="O57" s="6"/>
      <c r="P57" s="6"/>
      <c r="Q57" s="6"/>
      <c r="R57" s="6"/>
      <c r="S57" s="6"/>
      <c r="T57" s="6"/>
      <c r="U57" s="6"/>
      <c r="V57" s="6"/>
      <c r="W57" s="6"/>
      <c r="X57" s="6">
        <v>52.134999999999991</v>
      </c>
      <c r="Y57" s="6"/>
      <c r="Z57" s="6">
        <v>0.97199999999999998</v>
      </c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>
        <v>141.93699999999998</v>
      </c>
      <c r="AN57" t="s">
        <v>320</v>
      </c>
      <c r="AO57" s="7">
        <f t="shared" ref="AO57:AZ57" si="101">(0)/141.937</f>
        <v>0</v>
      </c>
      <c r="AP57" s="7">
        <f t="shared" si="101"/>
        <v>0</v>
      </c>
      <c r="AQ57" s="7">
        <f t="shared" si="101"/>
        <v>0</v>
      </c>
      <c r="AR57" s="7">
        <f t="shared" si="101"/>
        <v>0</v>
      </c>
      <c r="AS57" s="7">
        <f t="shared" si="101"/>
        <v>0</v>
      </c>
      <c r="AT57" s="7">
        <f t="shared" si="101"/>
        <v>0</v>
      </c>
      <c r="AU57" s="7">
        <f t="shared" si="101"/>
        <v>0</v>
      </c>
      <c r="AV57" s="7">
        <f t="shared" si="101"/>
        <v>0</v>
      </c>
      <c r="AW57" s="7">
        <f t="shared" si="101"/>
        <v>0</v>
      </c>
      <c r="AX57" s="7">
        <f t="shared" si="101"/>
        <v>0</v>
      </c>
      <c r="AY57" s="7">
        <f t="shared" si="101"/>
        <v>0</v>
      </c>
      <c r="AZ57" s="7">
        <f t="shared" si="101"/>
        <v>0</v>
      </c>
      <c r="BA57" s="7">
        <v>0.62584104215250436</v>
      </c>
      <c r="BB57" s="7">
        <f t="shared" ref="BB57:BJ57" si="102">(0)/141.937</f>
        <v>0</v>
      </c>
      <c r="BC57" s="7">
        <f t="shared" si="102"/>
        <v>0</v>
      </c>
      <c r="BD57" s="7">
        <f t="shared" si="102"/>
        <v>0</v>
      </c>
      <c r="BE57" s="7">
        <f t="shared" si="102"/>
        <v>0</v>
      </c>
      <c r="BF57" s="7">
        <f t="shared" si="102"/>
        <v>0</v>
      </c>
      <c r="BG57" s="7">
        <f t="shared" si="102"/>
        <v>0</v>
      </c>
      <c r="BH57" s="7">
        <f t="shared" si="102"/>
        <v>0</v>
      </c>
      <c r="BI57" s="7">
        <f t="shared" si="102"/>
        <v>0</v>
      </c>
      <c r="BJ57" s="7">
        <f t="shared" si="102"/>
        <v>0</v>
      </c>
      <c r="BK57" s="7">
        <v>0.36731084917956558</v>
      </c>
      <c r="BL57" s="7">
        <f>(0)/141.937</f>
        <v>0</v>
      </c>
      <c r="BM57" s="7">
        <v>6.8481086679301386E-3</v>
      </c>
      <c r="BN57" s="7">
        <f t="shared" ref="BN57:BV57" si="103">(0)/141.937</f>
        <v>0</v>
      </c>
      <c r="BO57" s="7">
        <f t="shared" si="103"/>
        <v>0</v>
      </c>
      <c r="BP57" s="7">
        <f t="shared" si="103"/>
        <v>0</v>
      </c>
      <c r="BQ57" s="7">
        <f t="shared" si="103"/>
        <v>0</v>
      </c>
      <c r="BR57" s="7">
        <f t="shared" si="103"/>
        <v>0</v>
      </c>
      <c r="BS57" s="7">
        <f t="shared" si="103"/>
        <v>0</v>
      </c>
      <c r="BT57" s="7">
        <f t="shared" si="103"/>
        <v>0</v>
      </c>
      <c r="BU57" s="7">
        <f t="shared" si="103"/>
        <v>0</v>
      </c>
      <c r="BV57" s="7">
        <f t="shared" si="103"/>
        <v>0</v>
      </c>
      <c r="BW57">
        <f>0</f>
        <v>0</v>
      </c>
      <c r="BX57">
        <v>141.93699999999998</v>
      </c>
    </row>
    <row r="58" spans="1:76" x14ac:dyDescent="0.25">
      <c r="A58" s="5" t="s">
        <v>126</v>
      </c>
      <c r="B58" s="6"/>
      <c r="C58" s="6"/>
      <c r="D58" s="6"/>
      <c r="E58" s="6"/>
      <c r="F58" s="6"/>
      <c r="G58" s="6"/>
      <c r="H58" s="6">
        <v>17.556000000000001</v>
      </c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>
        <v>7.8319999999999999</v>
      </c>
      <c r="Y58" s="6"/>
      <c r="Z58" s="6">
        <v>1.98</v>
      </c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>
        <v>27.368000000000002</v>
      </c>
      <c r="AN58" t="s">
        <v>126</v>
      </c>
      <c r="AO58" s="7">
        <f t="shared" ref="AO58:AT58" si="104">(0)/27.368</f>
        <v>0</v>
      </c>
      <c r="AP58" s="7">
        <f t="shared" si="104"/>
        <v>0</v>
      </c>
      <c r="AQ58" s="7">
        <f t="shared" si="104"/>
        <v>0</v>
      </c>
      <c r="AR58" s="7">
        <f t="shared" si="104"/>
        <v>0</v>
      </c>
      <c r="AS58" s="7">
        <f t="shared" si="104"/>
        <v>0</v>
      </c>
      <c r="AT58" s="7">
        <f t="shared" si="104"/>
        <v>0</v>
      </c>
      <c r="AU58" s="7">
        <v>0.64147909967845662</v>
      </c>
      <c r="AV58" s="7">
        <f t="shared" ref="AV58:BJ58" si="105">(0)/27.368</f>
        <v>0</v>
      </c>
      <c r="AW58" s="7">
        <f t="shared" si="105"/>
        <v>0</v>
      </c>
      <c r="AX58" s="7">
        <f t="shared" si="105"/>
        <v>0</v>
      </c>
      <c r="AY58" s="7">
        <f t="shared" si="105"/>
        <v>0</v>
      </c>
      <c r="AZ58" s="7">
        <f t="shared" si="105"/>
        <v>0</v>
      </c>
      <c r="BA58" s="7">
        <f t="shared" si="105"/>
        <v>0</v>
      </c>
      <c r="BB58" s="7">
        <f t="shared" si="105"/>
        <v>0</v>
      </c>
      <c r="BC58" s="7">
        <f t="shared" si="105"/>
        <v>0</v>
      </c>
      <c r="BD58" s="7">
        <f t="shared" si="105"/>
        <v>0</v>
      </c>
      <c r="BE58" s="7">
        <f t="shared" si="105"/>
        <v>0</v>
      </c>
      <c r="BF58" s="7">
        <f t="shared" si="105"/>
        <v>0</v>
      </c>
      <c r="BG58" s="7">
        <f t="shared" si="105"/>
        <v>0</v>
      </c>
      <c r="BH58" s="7">
        <f t="shared" si="105"/>
        <v>0</v>
      </c>
      <c r="BI58" s="7">
        <f t="shared" si="105"/>
        <v>0</v>
      </c>
      <c r="BJ58" s="7">
        <f t="shared" si="105"/>
        <v>0</v>
      </c>
      <c r="BK58" s="7">
        <v>0.28617363344051444</v>
      </c>
      <c r="BL58" s="7">
        <f>(0)/27.368</f>
        <v>0</v>
      </c>
      <c r="BM58" s="7">
        <v>7.2347266881028938E-2</v>
      </c>
      <c r="BN58" s="7">
        <f t="shared" ref="BN58:BV58" si="106">(0)/27.368</f>
        <v>0</v>
      </c>
      <c r="BO58" s="7">
        <f t="shared" si="106"/>
        <v>0</v>
      </c>
      <c r="BP58" s="7">
        <f t="shared" si="106"/>
        <v>0</v>
      </c>
      <c r="BQ58" s="7">
        <f t="shared" si="106"/>
        <v>0</v>
      </c>
      <c r="BR58" s="7">
        <f t="shared" si="106"/>
        <v>0</v>
      </c>
      <c r="BS58" s="7">
        <f t="shared" si="106"/>
        <v>0</v>
      </c>
      <c r="BT58" s="7">
        <f t="shared" si="106"/>
        <v>0</v>
      </c>
      <c r="BU58" s="7">
        <f t="shared" si="106"/>
        <v>0</v>
      </c>
      <c r="BV58" s="7">
        <f t="shared" si="106"/>
        <v>0</v>
      </c>
      <c r="BW58">
        <f>0</f>
        <v>0</v>
      </c>
      <c r="BX58">
        <v>27.368000000000002</v>
      </c>
    </row>
    <row r="59" spans="1:76" x14ac:dyDescent="0.25">
      <c r="A59" s="5" t="s">
        <v>437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>
        <v>199.30099999999999</v>
      </c>
      <c r="Y59" s="6"/>
      <c r="Z59" s="6"/>
      <c r="AA59" s="6">
        <v>2.448</v>
      </c>
      <c r="AB59" s="6"/>
      <c r="AC59" s="6"/>
      <c r="AD59" s="6"/>
      <c r="AE59" s="6"/>
      <c r="AF59" s="6">
        <v>91</v>
      </c>
      <c r="AG59" s="6"/>
      <c r="AH59" s="6"/>
      <c r="AI59" s="6"/>
      <c r="AJ59" s="6"/>
      <c r="AK59" s="6">
        <v>292.74900000000002</v>
      </c>
      <c r="AN59" t="s">
        <v>437</v>
      </c>
      <c r="AO59" s="7">
        <f t="shared" ref="AO59:BJ59" si="107">(0)/292.749</f>
        <v>0</v>
      </c>
      <c r="AP59" s="7">
        <f t="shared" si="107"/>
        <v>0</v>
      </c>
      <c r="AQ59" s="7">
        <f t="shared" si="107"/>
        <v>0</v>
      </c>
      <c r="AR59" s="7">
        <f t="shared" si="107"/>
        <v>0</v>
      </c>
      <c r="AS59" s="7">
        <f t="shared" si="107"/>
        <v>0</v>
      </c>
      <c r="AT59" s="7">
        <f t="shared" si="107"/>
        <v>0</v>
      </c>
      <c r="AU59" s="7">
        <f t="shared" si="107"/>
        <v>0</v>
      </c>
      <c r="AV59" s="7">
        <f t="shared" si="107"/>
        <v>0</v>
      </c>
      <c r="AW59" s="7">
        <f t="shared" si="107"/>
        <v>0</v>
      </c>
      <c r="AX59" s="7">
        <f t="shared" si="107"/>
        <v>0</v>
      </c>
      <c r="AY59" s="7">
        <f t="shared" si="107"/>
        <v>0</v>
      </c>
      <c r="AZ59" s="7">
        <f t="shared" si="107"/>
        <v>0</v>
      </c>
      <c r="BA59" s="7">
        <f t="shared" si="107"/>
        <v>0</v>
      </c>
      <c r="BB59" s="7">
        <f t="shared" si="107"/>
        <v>0</v>
      </c>
      <c r="BC59" s="7">
        <f t="shared" si="107"/>
        <v>0</v>
      </c>
      <c r="BD59" s="7">
        <f t="shared" si="107"/>
        <v>0</v>
      </c>
      <c r="BE59" s="7">
        <f t="shared" si="107"/>
        <v>0</v>
      </c>
      <c r="BF59" s="7">
        <f t="shared" si="107"/>
        <v>0</v>
      </c>
      <c r="BG59" s="7">
        <f t="shared" si="107"/>
        <v>0</v>
      </c>
      <c r="BH59" s="7">
        <f t="shared" si="107"/>
        <v>0</v>
      </c>
      <c r="BI59" s="7">
        <f t="shared" si="107"/>
        <v>0</v>
      </c>
      <c r="BJ59" s="7">
        <f t="shared" si="107"/>
        <v>0</v>
      </c>
      <c r="BK59" s="7">
        <v>0.68079139467598515</v>
      </c>
      <c r="BL59" s="7">
        <f>(0)/292.749</f>
        <v>0</v>
      </c>
      <c r="BM59" s="7">
        <f>(0)/292.749</f>
        <v>0</v>
      </c>
      <c r="BN59" s="7">
        <v>8.3621122531588477E-3</v>
      </c>
      <c r="BO59" s="7">
        <f>(0)/292.749</f>
        <v>0</v>
      </c>
      <c r="BP59" s="7">
        <f>(0)/292.749</f>
        <v>0</v>
      </c>
      <c r="BQ59" s="7">
        <f>(0)/292.749</f>
        <v>0</v>
      </c>
      <c r="BR59" s="7">
        <f>(0)/292.749</f>
        <v>0</v>
      </c>
      <c r="BS59" s="7">
        <v>0.31084649307085588</v>
      </c>
      <c r="BT59" s="7">
        <f>(0)/292.749</f>
        <v>0</v>
      </c>
      <c r="BU59" s="7">
        <f>(0)/292.749</f>
        <v>0</v>
      </c>
      <c r="BV59" s="7">
        <f>(0)/292.749</f>
        <v>0</v>
      </c>
      <c r="BW59">
        <f>0</f>
        <v>0</v>
      </c>
      <c r="BX59">
        <v>292.74900000000002</v>
      </c>
    </row>
    <row r="60" spans="1:76" x14ac:dyDescent="0.25">
      <c r="A60" s="5" t="s">
        <v>85</v>
      </c>
      <c r="B60" s="6"/>
      <c r="C60" s="6"/>
      <c r="D60" s="6"/>
      <c r="E60" s="6"/>
      <c r="F60" s="6"/>
      <c r="G60" s="6">
        <v>52</v>
      </c>
      <c r="H60" s="6">
        <v>23.88</v>
      </c>
      <c r="I60" s="6"/>
      <c r="J60" s="6">
        <v>53.540999999999997</v>
      </c>
      <c r="K60" s="6"/>
      <c r="L60" s="6">
        <v>3.5639999999999996</v>
      </c>
      <c r="M60" s="6">
        <v>5964.2530000000006</v>
      </c>
      <c r="N60" s="6">
        <v>70</v>
      </c>
      <c r="O60" s="6"/>
      <c r="P60" s="6"/>
      <c r="Q60" s="6"/>
      <c r="R60" s="6"/>
      <c r="S60" s="6"/>
      <c r="T60" s="6"/>
      <c r="U60" s="6">
        <v>120.104</v>
      </c>
      <c r="V60" s="6"/>
      <c r="W60" s="6">
        <v>162.69200000000001</v>
      </c>
      <c r="X60" s="6">
        <v>1213.5630000000001</v>
      </c>
      <c r="Y60" s="6"/>
      <c r="Z60" s="6">
        <v>16</v>
      </c>
      <c r="AA60" s="6">
        <v>79.152000000000001</v>
      </c>
      <c r="AB60" s="6"/>
      <c r="AC60" s="6"/>
      <c r="AD60" s="6"/>
      <c r="AE60" s="6"/>
      <c r="AF60" s="6"/>
      <c r="AG60" s="6"/>
      <c r="AH60" s="6"/>
      <c r="AI60" s="6"/>
      <c r="AJ60" s="6"/>
      <c r="AK60" s="6">
        <v>7758.7490000000007</v>
      </c>
      <c r="AN60" t="s">
        <v>85</v>
      </c>
      <c r="AO60" s="7">
        <f>(0)/7758.749</f>
        <v>0</v>
      </c>
      <c r="AP60" s="7">
        <f>(0)/7758.749</f>
        <v>0</v>
      </c>
      <c r="AQ60" s="7">
        <f>(0)/7758.749</f>
        <v>0</v>
      </c>
      <c r="AR60" s="7">
        <f>(0)/7758.749</f>
        <v>0</v>
      </c>
      <c r="AS60" s="7">
        <f>(0)/7758.749</f>
        <v>0</v>
      </c>
      <c r="AT60" s="7">
        <v>6.7021113841935079E-3</v>
      </c>
      <c r="AU60" s="7">
        <v>3.0778157664334799E-3</v>
      </c>
      <c r="AV60" s="7">
        <f>(0)/7758.749</f>
        <v>0</v>
      </c>
      <c r="AW60" s="7">
        <v>6.9007258773289342E-3</v>
      </c>
      <c r="AX60" s="7">
        <f>(0)/7758.749</f>
        <v>0</v>
      </c>
      <c r="AY60" s="7">
        <v>4.5935240333203189E-4</v>
      </c>
      <c r="AZ60" s="7">
        <v>0.76871322941365938</v>
      </c>
      <c r="BA60" s="7">
        <v>9.022073017183569E-3</v>
      </c>
      <c r="BB60" s="7">
        <f t="shared" ref="BB60:BG60" si="108">(0)/7758.749</f>
        <v>0</v>
      </c>
      <c r="BC60" s="7">
        <f t="shared" si="108"/>
        <v>0</v>
      </c>
      <c r="BD60" s="7">
        <f t="shared" si="108"/>
        <v>0</v>
      </c>
      <c r="BE60" s="7">
        <f t="shared" si="108"/>
        <v>0</v>
      </c>
      <c r="BF60" s="7">
        <f t="shared" si="108"/>
        <v>0</v>
      </c>
      <c r="BG60" s="7">
        <f t="shared" si="108"/>
        <v>0</v>
      </c>
      <c r="BH60" s="7">
        <v>1.5479815109368789E-2</v>
      </c>
      <c r="BI60" s="7">
        <f>(0)/7758.749</f>
        <v>0</v>
      </c>
      <c r="BJ60" s="7">
        <v>2.0968844333023273E-2</v>
      </c>
      <c r="BK60" s="7">
        <v>0.15641219995646205</v>
      </c>
      <c r="BL60" s="7">
        <f>(0)/7758.749</f>
        <v>0</v>
      </c>
      <c r="BM60" s="7">
        <v>2.062188118213387E-3</v>
      </c>
      <c r="BN60" s="7">
        <v>1.0201644620801626E-2</v>
      </c>
      <c r="BO60" s="7">
        <f t="shared" ref="BO60:BV60" si="109">(0)/7758.749</f>
        <v>0</v>
      </c>
      <c r="BP60" s="7">
        <f t="shared" si="109"/>
        <v>0</v>
      </c>
      <c r="BQ60" s="7">
        <f t="shared" si="109"/>
        <v>0</v>
      </c>
      <c r="BR60" s="7">
        <f t="shared" si="109"/>
        <v>0</v>
      </c>
      <c r="BS60" s="7">
        <f t="shared" si="109"/>
        <v>0</v>
      </c>
      <c r="BT60" s="7">
        <f t="shared" si="109"/>
        <v>0</v>
      </c>
      <c r="BU60" s="7">
        <f t="shared" si="109"/>
        <v>0</v>
      </c>
      <c r="BV60" s="7">
        <f t="shared" si="109"/>
        <v>0</v>
      </c>
      <c r="BW60">
        <f>0</f>
        <v>0</v>
      </c>
      <c r="BX60">
        <v>7758.7490000000007</v>
      </c>
    </row>
    <row r="61" spans="1:76" x14ac:dyDescent="0.25">
      <c r="A61" s="5" t="s">
        <v>89</v>
      </c>
      <c r="B61" s="6"/>
      <c r="C61" s="6"/>
      <c r="D61" s="6"/>
      <c r="E61" s="6"/>
      <c r="F61" s="6"/>
      <c r="G61" s="6">
        <v>417.06</v>
      </c>
      <c r="H61" s="6">
        <v>25.536000000000001</v>
      </c>
      <c r="I61" s="6"/>
      <c r="J61" s="6"/>
      <c r="K61" s="6">
        <v>688.24799999999993</v>
      </c>
      <c r="L61" s="6">
        <v>140.04299999999998</v>
      </c>
      <c r="M61" s="6">
        <v>30</v>
      </c>
      <c r="N61" s="6">
        <v>2.472</v>
      </c>
      <c r="O61" s="6"/>
      <c r="P61" s="6">
        <v>33.432000000000002</v>
      </c>
      <c r="Q61" s="6"/>
      <c r="R61" s="6"/>
      <c r="S61" s="6">
        <v>434.577</v>
      </c>
      <c r="T61" s="6"/>
      <c r="U61" s="6">
        <v>127.02800000000001</v>
      </c>
      <c r="V61" s="6"/>
      <c r="W61" s="6"/>
      <c r="X61" s="6">
        <v>267.20300000000003</v>
      </c>
      <c r="Y61" s="6"/>
      <c r="Z61" s="6">
        <v>1.292</v>
      </c>
      <c r="AA61" s="6"/>
      <c r="AB61" s="6"/>
      <c r="AC61" s="6"/>
      <c r="AD61" s="6"/>
      <c r="AE61" s="6"/>
      <c r="AF61" s="6"/>
      <c r="AG61" s="6"/>
      <c r="AH61" s="6">
        <v>124.5</v>
      </c>
      <c r="AI61" s="6"/>
      <c r="AJ61" s="6"/>
      <c r="AK61" s="6">
        <v>2291.3910000000001</v>
      </c>
      <c r="AN61" t="s">
        <v>89</v>
      </c>
      <c r="AO61" s="7">
        <f>(0)/2291.391</f>
        <v>0</v>
      </c>
      <c r="AP61" s="7">
        <f>(0)/2291.391</f>
        <v>0</v>
      </c>
      <c r="AQ61" s="7">
        <f>(0)/2291.391</f>
        <v>0</v>
      </c>
      <c r="AR61" s="7">
        <f>(0)/2291.391</f>
        <v>0</v>
      </c>
      <c r="AS61" s="7">
        <f>(0)/2291.391</f>
        <v>0</v>
      </c>
      <c r="AT61" s="7">
        <v>0.18201171253618434</v>
      </c>
      <c r="AU61" s="7">
        <v>1.1144322378851972E-2</v>
      </c>
      <c r="AV61" s="7">
        <f>(0)/2291.391</f>
        <v>0</v>
      </c>
      <c r="AW61" s="7">
        <f>(0)/2291.391</f>
        <v>0</v>
      </c>
      <c r="AX61" s="7">
        <v>0.30036253088189657</v>
      </c>
      <c r="AY61" s="7">
        <v>6.1117024549716729E-2</v>
      </c>
      <c r="AZ61" s="7">
        <v>1.3092483997711433E-2</v>
      </c>
      <c r="BA61" s="7">
        <v>1.0788206814114222E-3</v>
      </c>
      <c r="BB61" s="7">
        <f>(0)/2291.391</f>
        <v>0</v>
      </c>
      <c r="BC61" s="7">
        <v>1.4590264167049623E-2</v>
      </c>
      <c r="BD61" s="7">
        <f>(0)/2291.391</f>
        <v>0</v>
      </c>
      <c r="BE61" s="7">
        <f>(0)/2291.391</f>
        <v>0</v>
      </c>
      <c r="BF61" s="7">
        <v>0.18965641394244806</v>
      </c>
      <c r="BG61" s="7">
        <f>(0)/2291.391</f>
        <v>0</v>
      </c>
      <c r="BH61" s="7">
        <v>5.5437068575376267E-2</v>
      </c>
      <c r="BI61" s="7">
        <f>(0)/2291.391</f>
        <v>0</v>
      </c>
      <c r="BJ61" s="7">
        <f>(0)/2291.391</f>
        <v>0</v>
      </c>
      <c r="BK61" s="7">
        <v>0.11661170005468295</v>
      </c>
      <c r="BL61" s="7">
        <f>(0)/2291.391</f>
        <v>0</v>
      </c>
      <c r="BM61" s="7">
        <v>5.6384964416810574E-4</v>
      </c>
      <c r="BN61" s="7">
        <f t="shared" ref="BN61:BT61" si="110">(0)/2291.391</f>
        <v>0</v>
      </c>
      <c r="BO61" s="7">
        <f t="shared" si="110"/>
        <v>0</v>
      </c>
      <c r="BP61" s="7">
        <f t="shared" si="110"/>
        <v>0</v>
      </c>
      <c r="BQ61" s="7">
        <f t="shared" si="110"/>
        <v>0</v>
      </c>
      <c r="BR61" s="7">
        <f t="shared" si="110"/>
        <v>0</v>
      </c>
      <c r="BS61" s="7">
        <f t="shared" si="110"/>
        <v>0</v>
      </c>
      <c r="BT61" s="7">
        <f t="shared" si="110"/>
        <v>0</v>
      </c>
      <c r="BU61" s="7">
        <v>5.433380859050245E-2</v>
      </c>
      <c r="BV61" s="7">
        <f>(0)/2291.391</f>
        <v>0</v>
      </c>
      <c r="BW61">
        <f>0</f>
        <v>0</v>
      </c>
      <c r="BX61">
        <v>2291.3910000000001</v>
      </c>
    </row>
    <row r="62" spans="1:76" x14ac:dyDescent="0.25">
      <c r="A62" s="5" t="s">
        <v>596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>
        <v>95.4</v>
      </c>
      <c r="AI62" s="6"/>
      <c r="AJ62" s="6"/>
      <c r="AK62" s="6">
        <v>95.4</v>
      </c>
      <c r="AN62" t="s">
        <v>596</v>
      </c>
      <c r="AO62" s="7">
        <f t="shared" ref="AO62:BT62" si="111">(0)/95.4</f>
        <v>0</v>
      </c>
      <c r="AP62" s="7">
        <f t="shared" si="111"/>
        <v>0</v>
      </c>
      <c r="AQ62" s="7">
        <f t="shared" si="111"/>
        <v>0</v>
      </c>
      <c r="AR62" s="7">
        <f t="shared" si="111"/>
        <v>0</v>
      </c>
      <c r="AS62" s="7">
        <f t="shared" si="111"/>
        <v>0</v>
      </c>
      <c r="AT62" s="7">
        <f t="shared" si="111"/>
        <v>0</v>
      </c>
      <c r="AU62" s="7">
        <f t="shared" si="111"/>
        <v>0</v>
      </c>
      <c r="AV62" s="7">
        <f t="shared" si="111"/>
        <v>0</v>
      </c>
      <c r="AW62" s="7">
        <f t="shared" si="111"/>
        <v>0</v>
      </c>
      <c r="AX62" s="7">
        <f t="shared" si="111"/>
        <v>0</v>
      </c>
      <c r="AY62" s="7">
        <f t="shared" si="111"/>
        <v>0</v>
      </c>
      <c r="AZ62" s="7">
        <f t="shared" si="111"/>
        <v>0</v>
      </c>
      <c r="BA62" s="7">
        <f t="shared" si="111"/>
        <v>0</v>
      </c>
      <c r="BB62" s="7">
        <f t="shared" si="111"/>
        <v>0</v>
      </c>
      <c r="BC62" s="7">
        <f t="shared" si="111"/>
        <v>0</v>
      </c>
      <c r="BD62" s="7">
        <f t="shared" si="111"/>
        <v>0</v>
      </c>
      <c r="BE62" s="7">
        <f t="shared" si="111"/>
        <v>0</v>
      </c>
      <c r="BF62" s="7">
        <f t="shared" si="111"/>
        <v>0</v>
      </c>
      <c r="BG62" s="7">
        <f t="shared" si="111"/>
        <v>0</v>
      </c>
      <c r="BH62" s="7">
        <f t="shared" si="111"/>
        <v>0</v>
      </c>
      <c r="BI62" s="7">
        <f t="shared" si="111"/>
        <v>0</v>
      </c>
      <c r="BJ62" s="7">
        <f t="shared" si="111"/>
        <v>0</v>
      </c>
      <c r="BK62" s="7">
        <f t="shared" si="111"/>
        <v>0</v>
      </c>
      <c r="BL62" s="7">
        <f t="shared" si="111"/>
        <v>0</v>
      </c>
      <c r="BM62" s="7">
        <f t="shared" si="111"/>
        <v>0</v>
      </c>
      <c r="BN62" s="7">
        <f t="shared" si="111"/>
        <v>0</v>
      </c>
      <c r="BO62" s="7">
        <f t="shared" si="111"/>
        <v>0</v>
      </c>
      <c r="BP62" s="7">
        <f t="shared" si="111"/>
        <v>0</v>
      </c>
      <c r="BQ62" s="7">
        <f t="shared" si="111"/>
        <v>0</v>
      </c>
      <c r="BR62" s="7">
        <f t="shared" si="111"/>
        <v>0</v>
      </c>
      <c r="BS62" s="7">
        <f t="shared" si="111"/>
        <v>0</v>
      </c>
      <c r="BT62" s="7">
        <f t="shared" si="111"/>
        <v>0</v>
      </c>
      <c r="BU62" s="7">
        <v>1</v>
      </c>
      <c r="BV62" s="7">
        <f>(0)/95.4</f>
        <v>0</v>
      </c>
      <c r="BW62">
        <f>0</f>
        <v>0</v>
      </c>
      <c r="BX62">
        <v>95.4</v>
      </c>
    </row>
    <row r="63" spans="1:76" x14ac:dyDescent="0.25">
      <c r="A63" s="5" t="s">
        <v>92</v>
      </c>
      <c r="B63" s="6"/>
      <c r="C63" s="6"/>
      <c r="D63" s="6"/>
      <c r="E63" s="6"/>
      <c r="F63" s="6"/>
      <c r="G63" s="6">
        <v>1252.9169999999999</v>
      </c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>
        <v>1252.9169999999999</v>
      </c>
      <c r="AN63" t="s">
        <v>92</v>
      </c>
      <c r="AO63" s="7">
        <f>(0)/1252.917</f>
        <v>0</v>
      </c>
      <c r="AP63" s="7">
        <f>(0)/1252.917</f>
        <v>0</v>
      </c>
      <c r="AQ63" s="7">
        <f>(0)/1252.917</f>
        <v>0</v>
      </c>
      <c r="AR63" s="7">
        <f>(0)/1252.917</f>
        <v>0</v>
      </c>
      <c r="AS63" s="7">
        <f>(0)/1252.917</f>
        <v>0</v>
      </c>
      <c r="AT63" s="7">
        <v>1</v>
      </c>
      <c r="AU63" s="7">
        <f t="shared" ref="AU63:BV63" si="112">(0)/1252.917</f>
        <v>0</v>
      </c>
      <c r="AV63" s="7">
        <f t="shared" si="112"/>
        <v>0</v>
      </c>
      <c r="AW63" s="7">
        <f t="shared" si="112"/>
        <v>0</v>
      </c>
      <c r="AX63" s="7">
        <f t="shared" si="112"/>
        <v>0</v>
      </c>
      <c r="AY63" s="7">
        <f t="shared" si="112"/>
        <v>0</v>
      </c>
      <c r="AZ63" s="7">
        <f t="shared" si="112"/>
        <v>0</v>
      </c>
      <c r="BA63" s="7">
        <f t="shared" si="112"/>
        <v>0</v>
      </c>
      <c r="BB63" s="7">
        <f t="shared" si="112"/>
        <v>0</v>
      </c>
      <c r="BC63" s="7">
        <f t="shared" si="112"/>
        <v>0</v>
      </c>
      <c r="BD63" s="7">
        <f t="shared" si="112"/>
        <v>0</v>
      </c>
      <c r="BE63" s="7">
        <f t="shared" si="112"/>
        <v>0</v>
      </c>
      <c r="BF63" s="7">
        <f t="shared" si="112"/>
        <v>0</v>
      </c>
      <c r="BG63" s="7">
        <f t="shared" si="112"/>
        <v>0</v>
      </c>
      <c r="BH63" s="7">
        <f t="shared" si="112"/>
        <v>0</v>
      </c>
      <c r="BI63" s="7">
        <f t="shared" si="112"/>
        <v>0</v>
      </c>
      <c r="BJ63" s="7">
        <f t="shared" si="112"/>
        <v>0</v>
      </c>
      <c r="BK63" s="7">
        <f t="shared" si="112"/>
        <v>0</v>
      </c>
      <c r="BL63" s="7">
        <f t="shared" si="112"/>
        <v>0</v>
      </c>
      <c r="BM63" s="7">
        <f t="shared" si="112"/>
        <v>0</v>
      </c>
      <c r="BN63" s="7">
        <f t="shared" si="112"/>
        <v>0</v>
      </c>
      <c r="BO63" s="7">
        <f t="shared" si="112"/>
        <v>0</v>
      </c>
      <c r="BP63" s="7">
        <f t="shared" si="112"/>
        <v>0</v>
      </c>
      <c r="BQ63" s="7">
        <f t="shared" si="112"/>
        <v>0</v>
      </c>
      <c r="BR63" s="7">
        <f t="shared" si="112"/>
        <v>0</v>
      </c>
      <c r="BS63" s="7">
        <f t="shared" si="112"/>
        <v>0</v>
      </c>
      <c r="BT63" s="7">
        <f t="shared" si="112"/>
        <v>0</v>
      </c>
      <c r="BU63" s="7">
        <f t="shared" si="112"/>
        <v>0</v>
      </c>
      <c r="BV63" s="7">
        <f t="shared" si="112"/>
        <v>0</v>
      </c>
      <c r="BW63">
        <f>0</f>
        <v>0</v>
      </c>
      <c r="BX63">
        <v>1252.9169999999999</v>
      </c>
    </row>
    <row r="64" spans="1:76" x14ac:dyDescent="0.25">
      <c r="A64" s="5" t="s">
        <v>505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>
        <v>110.364</v>
      </c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>
        <v>110.364</v>
      </c>
      <c r="AN64" t="s">
        <v>505</v>
      </c>
      <c r="AO64" s="7">
        <f t="shared" ref="AO64:BL64" si="113">(0)/110.364</f>
        <v>0</v>
      </c>
      <c r="AP64" s="7">
        <f t="shared" si="113"/>
        <v>0</v>
      </c>
      <c r="AQ64" s="7">
        <f t="shared" si="113"/>
        <v>0</v>
      </c>
      <c r="AR64" s="7">
        <f t="shared" si="113"/>
        <v>0</v>
      </c>
      <c r="AS64" s="7">
        <f t="shared" si="113"/>
        <v>0</v>
      </c>
      <c r="AT64" s="7">
        <f t="shared" si="113"/>
        <v>0</v>
      </c>
      <c r="AU64" s="7">
        <f t="shared" si="113"/>
        <v>0</v>
      </c>
      <c r="AV64" s="7">
        <f t="shared" si="113"/>
        <v>0</v>
      </c>
      <c r="AW64" s="7">
        <f t="shared" si="113"/>
        <v>0</v>
      </c>
      <c r="AX64" s="7">
        <f t="shared" si="113"/>
        <v>0</v>
      </c>
      <c r="AY64" s="7">
        <f t="shared" si="113"/>
        <v>0</v>
      </c>
      <c r="AZ64" s="7">
        <f t="shared" si="113"/>
        <v>0</v>
      </c>
      <c r="BA64" s="7">
        <f t="shared" si="113"/>
        <v>0</v>
      </c>
      <c r="BB64" s="7">
        <f t="shared" si="113"/>
        <v>0</v>
      </c>
      <c r="BC64" s="7">
        <f t="shared" si="113"/>
        <v>0</v>
      </c>
      <c r="BD64" s="7">
        <f t="shared" si="113"/>
        <v>0</v>
      </c>
      <c r="BE64" s="7">
        <f t="shared" si="113"/>
        <v>0</v>
      </c>
      <c r="BF64" s="7">
        <f t="shared" si="113"/>
        <v>0</v>
      </c>
      <c r="BG64" s="7">
        <f t="shared" si="113"/>
        <v>0</v>
      </c>
      <c r="BH64" s="7">
        <f t="shared" si="113"/>
        <v>0</v>
      </c>
      <c r="BI64" s="7">
        <f t="shared" si="113"/>
        <v>0</v>
      </c>
      <c r="BJ64" s="7">
        <f t="shared" si="113"/>
        <v>0</v>
      </c>
      <c r="BK64" s="7">
        <f t="shared" si="113"/>
        <v>0</v>
      </c>
      <c r="BL64" s="7">
        <f t="shared" si="113"/>
        <v>0</v>
      </c>
      <c r="BM64" s="7">
        <v>1</v>
      </c>
      <c r="BN64" s="7">
        <f t="shared" ref="BN64:BV64" si="114">(0)/110.364</f>
        <v>0</v>
      </c>
      <c r="BO64" s="7">
        <f t="shared" si="114"/>
        <v>0</v>
      </c>
      <c r="BP64" s="7">
        <f t="shared" si="114"/>
        <v>0</v>
      </c>
      <c r="BQ64" s="7">
        <f t="shared" si="114"/>
        <v>0</v>
      </c>
      <c r="BR64" s="7">
        <f t="shared" si="114"/>
        <v>0</v>
      </c>
      <c r="BS64" s="7">
        <f t="shared" si="114"/>
        <v>0</v>
      </c>
      <c r="BT64" s="7">
        <f t="shared" si="114"/>
        <v>0</v>
      </c>
      <c r="BU64" s="7">
        <f t="shared" si="114"/>
        <v>0</v>
      </c>
      <c r="BV64" s="7">
        <f t="shared" si="114"/>
        <v>0</v>
      </c>
      <c r="BW64">
        <f>0</f>
        <v>0</v>
      </c>
      <c r="BX64">
        <v>110.364</v>
      </c>
    </row>
    <row r="65" spans="1:76" x14ac:dyDescent="0.25">
      <c r="A65" s="5" t="s">
        <v>163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>
        <v>41.527999999999999</v>
      </c>
      <c r="M65" s="6"/>
      <c r="N65" s="6">
        <v>8.2929999999999993</v>
      </c>
      <c r="O65" s="6"/>
      <c r="P65" s="6">
        <v>15.792</v>
      </c>
      <c r="Q65" s="6">
        <v>139.69200000000001</v>
      </c>
      <c r="R65" s="6"/>
      <c r="S65" s="6">
        <v>4.609</v>
      </c>
      <c r="T65" s="6"/>
      <c r="U65" s="6">
        <v>49.59</v>
      </c>
      <c r="V65" s="6"/>
      <c r="W65" s="6"/>
      <c r="X65" s="6">
        <v>20.571999999999999</v>
      </c>
      <c r="Y65" s="6"/>
      <c r="Z65" s="6">
        <v>2.6520000000000001</v>
      </c>
      <c r="AA65" s="6"/>
      <c r="AB65" s="6"/>
      <c r="AC65" s="6"/>
      <c r="AD65" s="6">
        <v>49.122</v>
      </c>
      <c r="AE65" s="6"/>
      <c r="AF65" s="6"/>
      <c r="AG65" s="6"/>
      <c r="AH65" s="6">
        <v>0</v>
      </c>
      <c r="AI65" s="6"/>
      <c r="AJ65" s="6"/>
      <c r="AK65" s="6">
        <v>331.85</v>
      </c>
      <c r="AN65" t="s">
        <v>163</v>
      </c>
      <c r="AO65" s="7">
        <f t="shared" ref="AO65:AX65" si="115">(0)/331.85</f>
        <v>0</v>
      </c>
      <c r="AP65" s="7">
        <f t="shared" si="115"/>
        <v>0</v>
      </c>
      <c r="AQ65" s="7">
        <f t="shared" si="115"/>
        <v>0</v>
      </c>
      <c r="AR65" s="7">
        <f t="shared" si="115"/>
        <v>0</v>
      </c>
      <c r="AS65" s="7">
        <f t="shared" si="115"/>
        <v>0</v>
      </c>
      <c r="AT65" s="7">
        <f t="shared" si="115"/>
        <v>0</v>
      </c>
      <c r="AU65" s="7">
        <f t="shared" si="115"/>
        <v>0</v>
      </c>
      <c r="AV65" s="7">
        <f t="shared" si="115"/>
        <v>0</v>
      </c>
      <c r="AW65" s="7">
        <f t="shared" si="115"/>
        <v>0</v>
      </c>
      <c r="AX65" s="7">
        <f t="shared" si="115"/>
        <v>0</v>
      </c>
      <c r="AY65" s="7">
        <v>0.12514087690221484</v>
      </c>
      <c r="AZ65" s="7">
        <f>(0)/331.85</f>
        <v>0</v>
      </c>
      <c r="BA65" s="7">
        <v>2.4990206418562599E-2</v>
      </c>
      <c r="BB65" s="7">
        <f>(0)/331.85</f>
        <v>0</v>
      </c>
      <c r="BC65" s="7">
        <v>4.7587765556727432E-2</v>
      </c>
      <c r="BD65" s="7">
        <v>0.42094922404700919</v>
      </c>
      <c r="BE65" s="7">
        <f>(0)/331.85</f>
        <v>0</v>
      </c>
      <c r="BF65" s="7">
        <v>1.3888805183064637E-2</v>
      </c>
      <c r="BG65" s="7">
        <f>(0)/331.85</f>
        <v>0</v>
      </c>
      <c r="BH65" s="7">
        <v>0.14943498568630406</v>
      </c>
      <c r="BI65" s="7">
        <f>(0)/331.85</f>
        <v>0</v>
      </c>
      <c r="BJ65" s="7">
        <f>(0)/331.85</f>
        <v>0</v>
      </c>
      <c r="BK65" s="7">
        <v>6.1991863793882773E-2</v>
      </c>
      <c r="BL65" s="7">
        <f>(0)/331.85</f>
        <v>0</v>
      </c>
      <c r="BM65" s="7">
        <v>7.9915624529154732E-3</v>
      </c>
      <c r="BN65" s="7">
        <f>(0)/331.85</f>
        <v>0</v>
      </c>
      <c r="BO65" s="7">
        <f>(0)/331.85</f>
        <v>0</v>
      </c>
      <c r="BP65" s="7">
        <f>(0)/331.85</f>
        <v>0</v>
      </c>
      <c r="BQ65" s="7">
        <v>0.14802470995931896</v>
      </c>
      <c r="BR65" s="7">
        <f>(0)/331.85</f>
        <v>0</v>
      </c>
      <c r="BS65" s="7">
        <f>(0)/331.85</f>
        <v>0</v>
      </c>
      <c r="BT65" s="7">
        <f>(0)/331.85</f>
        <v>0</v>
      </c>
      <c r="BU65" s="7">
        <v>0</v>
      </c>
      <c r="BV65" s="7">
        <f>(0)/331.85</f>
        <v>0</v>
      </c>
      <c r="BW65">
        <f>0</f>
        <v>0</v>
      </c>
      <c r="BX65">
        <v>331.85</v>
      </c>
    </row>
    <row r="66" spans="1:76" x14ac:dyDescent="0.25">
      <c r="A66" s="5" t="s">
        <v>160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>
        <v>3.12</v>
      </c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>
        <v>1.292</v>
      </c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>
        <v>4.4119999999999999</v>
      </c>
      <c r="AN66" t="s">
        <v>160</v>
      </c>
      <c r="AO66" s="7">
        <f t="shared" ref="AO66:AX66" si="116">(0)/4.412</f>
        <v>0</v>
      </c>
      <c r="AP66" s="7">
        <f t="shared" si="116"/>
        <v>0</v>
      </c>
      <c r="AQ66" s="7">
        <f t="shared" si="116"/>
        <v>0</v>
      </c>
      <c r="AR66" s="7">
        <f t="shared" si="116"/>
        <v>0</v>
      </c>
      <c r="AS66" s="7">
        <f t="shared" si="116"/>
        <v>0</v>
      </c>
      <c r="AT66" s="7">
        <f t="shared" si="116"/>
        <v>0</v>
      </c>
      <c r="AU66" s="7">
        <f t="shared" si="116"/>
        <v>0</v>
      </c>
      <c r="AV66" s="7">
        <f t="shared" si="116"/>
        <v>0</v>
      </c>
      <c r="AW66" s="7">
        <f t="shared" si="116"/>
        <v>0</v>
      </c>
      <c r="AX66" s="7">
        <f t="shared" si="116"/>
        <v>0</v>
      </c>
      <c r="AY66" s="7">
        <v>0.70716228467815057</v>
      </c>
      <c r="AZ66" s="7">
        <f t="shared" ref="AZ66:BL66" si="117">(0)/4.412</f>
        <v>0</v>
      </c>
      <c r="BA66" s="7">
        <f t="shared" si="117"/>
        <v>0</v>
      </c>
      <c r="BB66" s="7">
        <f t="shared" si="117"/>
        <v>0</v>
      </c>
      <c r="BC66" s="7">
        <f t="shared" si="117"/>
        <v>0</v>
      </c>
      <c r="BD66" s="7">
        <f t="shared" si="117"/>
        <v>0</v>
      </c>
      <c r="BE66" s="7">
        <f t="shared" si="117"/>
        <v>0</v>
      </c>
      <c r="BF66" s="7">
        <f t="shared" si="117"/>
        <v>0</v>
      </c>
      <c r="BG66" s="7">
        <f t="shared" si="117"/>
        <v>0</v>
      </c>
      <c r="BH66" s="7">
        <f t="shared" si="117"/>
        <v>0</v>
      </c>
      <c r="BI66" s="7">
        <f t="shared" si="117"/>
        <v>0</v>
      </c>
      <c r="BJ66" s="7">
        <f t="shared" si="117"/>
        <v>0</v>
      </c>
      <c r="BK66" s="7">
        <f t="shared" si="117"/>
        <v>0</v>
      </c>
      <c r="BL66" s="7">
        <f t="shared" si="117"/>
        <v>0</v>
      </c>
      <c r="BM66" s="7">
        <v>0.29283771532184949</v>
      </c>
      <c r="BN66" s="7">
        <f t="shared" ref="BN66:BV66" si="118">(0)/4.412</f>
        <v>0</v>
      </c>
      <c r="BO66" s="7">
        <f t="shared" si="118"/>
        <v>0</v>
      </c>
      <c r="BP66" s="7">
        <f t="shared" si="118"/>
        <v>0</v>
      </c>
      <c r="BQ66" s="7">
        <f t="shared" si="118"/>
        <v>0</v>
      </c>
      <c r="BR66" s="7">
        <f t="shared" si="118"/>
        <v>0</v>
      </c>
      <c r="BS66" s="7">
        <f t="shared" si="118"/>
        <v>0</v>
      </c>
      <c r="BT66" s="7">
        <f t="shared" si="118"/>
        <v>0</v>
      </c>
      <c r="BU66" s="7">
        <f t="shared" si="118"/>
        <v>0</v>
      </c>
      <c r="BV66" s="7">
        <f t="shared" si="118"/>
        <v>0</v>
      </c>
      <c r="BW66">
        <f>0</f>
        <v>0</v>
      </c>
      <c r="BX66">
        <v>4.4119999999999999</v>
      </c>
    </row>
    <row r="67" spans="1:76" x14ac:dyDescent="0.25">
      <c r="A67" s="5" t="s">
        <v>346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>
        <v>1041.55</v>
      </c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>
        <v>1041.55</v>
      </c>
      <c r="AN67" t="s">
        <v>346</v>
      </c>
      <c r="AO67" s="7">
        <f t="shared" ref="AO67:BC67" si="119">(0)/1041.55</f>
        <v>0</v>
      </c>
      <c r="AP67" s="7">
        <f t="shared" si="119"/>
        <v>0</v>
      </c>
      <c r="AQ67" s="7">
        <f t="shared" si="119"/>
        <v>0</v>
      </c>
      <c r="AR67" s="7">
        <f t="shared" si="119"/>
        <v>0</v>
      </c>
      <c r="AS67" s="7">
        <f t="shared" si="119"/>
        <v>0</v>
      </c>
      <c r="AT67" s="7">
        <f t="shared" si="119"/>
        <v>0</v>
      </c>
      <c r="AU67" s="7">
        <f t="shared" si="119"/>
        <v>0</v>
      </c>
      <c r="AV67" s="7">
        <f t="shared" si="119"/>
        <v>0</v>
      </c>
      <c r="AW67" s="7">
        <f t="shared" si="119"/>
        <v>0</v>
      </c>
      <c r="AX67" s="7">
        <f t="shared" si="119"/>
        <v>0</v>
      </c>
      <c r="AY67" s="7">
        <f t="shared" si="119"/>
        <v>0</v>
      </c>
      <c r="AZ67" s="7">
        <f t="shared" si="119"/>
        <v>0</v>
      </c>
      <c r="BA67" s="7">
        <f t="shared" si="119"/>
        <v>0</v>
      </c>
      <c r="BB67" s="7">
        <f t="shared" si="119"/>
        <v>0</v>
      </c>
      <c r="BC67" s="7">
        <f t="shared" si="119"/>
        <v>0</v>
      </c>
      <c r="BD67" s="7">
        <v>1</v>
      </c>
      <c r="BE67" s="7">
        <f t="shared" ref="BE67:BV67" si="120">(0)/1041.55</f>
        <v>0</v>
      </c>
      <c r="BF67" s="7">
        <f t="shared" si="120"/>
        <v>0</v>
      </c>
      <c r="BG67" s="7">
        <f t="shared" si="120"/>
        <v>0</v>
      </c>
      <c r="BH67" s="7">
        <f t="shared" si="120"/>
        <v>0</v>
      </c>
      <c r="BI67" s="7">
        <f t="shared" si="120"/>
        <v>0</v>
      </c>
      <c r="BJ67" s="7">
        <f t="shared" si="120"/>
        <v>0</v>
      </c>
      <c r="BK67" s="7">
        <f t="shared" si="120"/>
        <v>0</v>
      </c>
      <c r="BL67" s="7">
        <f t="shared" si="120"/>
        <v>0</v>
      </c>
      <c r="BM67" s="7">
        <f t="shared" si="120"/>
        <v>0</v>
      </c>
      <c r="BN67" s="7">
        <f t="shared" si="120"/>
        <v>0</v>
      </c>
      <c r="BO67" s="7">
        <f t="shared" si="120"/>
        <v>0</v>
      </c>
      <c r="BP67" s="7">
        <f t="shared" si="120"/>
        <v>0</v>
      </c>
      <c r="BQ67" s="7">
        <f t="shared" si="120"/>
        <v>0</v>
      </c>
      <c r="BR67" s="7">
        <f t="shared" si="120"/>
        <v>0</v>
      </c>
      <c r="BS67" s="7">
        <f t="shared" si="120"/>
        <v>0</v>
      </c>
      <c r="BT67" s="7">
        <f t="shared" si="120"/>
        <v>0</v>
      </c>
      <c r="BU67" s="7">
        <f t="shared" si="120"/>
        <v>0</v>
      </c>
      <c r="BV67" s="7">
        <f t="shared" si="120"/>
        <v>0</v>
      </c>
      <c r="BW67">
        <f>0</f>
        <v>0</v>
      </c>
      <c r="BX67">
        <v>1041.55</v>
      </c>
    </row>
    <row r="68" spans="1:76" x14ac:dyDescent="0.25">
      <c r="A68" s="5" t="s">
        <v>538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>
        <v>140.00799999999998</v>
      </c>
      <c r="AB68" s="6"/>
      <c r="AC68" s="6"/>
      <c r="AD68" s="6"/>
      <c r="AE68" s="6"/>
      <c r="AF68" s="6"/>
      <c r="AG68" s="6"/>
      <c r="AH68" s="6"/>
      <c r="AI68" s="6"/>
      <c r="AJ68" s="6"/>
      <c r="AK68" s="6">
        <v>140.00799999999998</v>
      </c>
      <c r="AN68" t="s">
        <v>538</v>
      </c>
      <c r="AO68" s="7">
        <f t="shared" ref="AO68:BM68" si="121">(0)/140.008</f>
        <v>0</v>
      </c>
      <c r="AP68" s="7">
        <f t="shared" si="121"/>
        <v>0</v>
      </c>
      <c r="AQ68" s="7">
        <f t="shared" si="121"/>
        <v>0</v>
      </c>
      <c r="AR68" s="7">
        <f t="shared" si="121"/>
        <v>0</v>
      </c>
      <c r="AS68" s="7">
        <f t="shared" si="121"/>
        <v>0</v>
      </c>
      <c r="AT68" s="7">
        <f t="shared" si="121"/>
        <v>0</v>
      </c>
      <c r="AU68" s="7">
        <f t="shared" si="121"/>
        <v>0</v>
      </c>
      <c r="AV68" s="7">
        <f t="shared" si="121"/>
        <v>0</v>
      </c>
      <c r="AW68" s="7">
        <f t="shared" si="121"/>
        <v>0</v>
      </c>
      <c r="AX68" s="7">
        <f t="shared" si="121"/>
        <v>0</v>
      </c>
      <c r="AY68" s="7">
        <f t="shared" si="121"/>
        <v>0</v>
      </c>
      <c r="AZ68" s="7">
        <f t="shared" si="121"/>
        <v>0</v>
      </c>
      <c r="BA68" s="7">
        <f t="shared" si="121"/>
        <v>0</v>
      </c>
      <c r="BB68" s="7">
        <f t="shared" si="121"/>
        <v>0</v>
      </c>
      <c r="BC68" s="7">
        <f t="shared" si="121"/>
        <v>0</v>
      </c>
      <c r="BD68" s="7">
        <f t="shared" si="121"/>
        <v>0</v>
      </c>
      <c r="BE68" s="7">
        <f t="shared" si="121"/>
        <v>0</v>
      </c>
      <c r="BF68" s="7">
        <f t="shared" si="121"/>
        <v>0</v>
      </c>
      <c r="BG68" s="7">
        <f t="shared" si="121"/>
        <v>0</v>
      </c>
      <c r="BH68" s="7">
        <f t="shared" si="121"/>
        <v>0</v>
      </c>
      <c r="BI68" s="7">
        <f t="shared" si="121"/>
        <v>0</v>
      </c>
      <c r="BJ68" s="7">
        <f t="shared" si="121"/>
        <v>0</v>
      </c>
      <c r="BK68" s="7">
        <f t="shared" si="121"/>
        <v>0</v>
      </c>
      <c r="BL68" s="7">
        <f t="shared" si="121"/>
        <v>0</v>
      </c>
      <c r="BM68" s="7">
        <f t="shared" si="121"/>
        <v>0</v>
      </c>
      <c r="BN68" s="7">
        <v>1</v>
      </c>
      <c r="BO68" s="7">
        <f t="shared" ref="BO68:BV68" si="122">(0)/140.008</f>
        <v>0</v>
      </c>
      <c r="BP68" s="7">
        <f t="shared" si="122"/>
        <v>0</v>
      </c>
      <c r="BQ68" s="7">
        <f t="shared" si="122"/>
        <v>0</v>
      </c>
      <c r="BR68" s="7">
        <f t="shared" si="122"/>
        <v>0</v>
      </c>
      <c r="BS68" s="7">
        <f t="shared" si="122"/>
        <v>0</v>
      </c>
      <c r="BT68" s="7">
        <f t="shared" si="122"/>
        <v>0</v>
      </c>
      <c r="BU68" s="7">
        <f t="shared" si="122"/>
        <v>0</v>
      </c>
      <c r="BV68" s="7">
        <f t="shared" si="122"/>
        <v>0</v>
      </c>
      <c r="BW68">
        <f>0</f>
        <v>0</v>
      </c>
      <c r="BX68">
        <v>140.00799999999998</v>
      </c>
    </row>
    <row r="69" spans="1:76" x14ac:dyDescent="0.25">
      <c r="A69" s="5" t="s">
        <v>24</v>
      </c>
      <c r="B69" s="6">
        <v>27</v>
      </c>
      <c r="C69" s="6"/>
      <c r="D69" s="6"/>
      <c r="E69" s="6">
        <v>12.265000000000001</v>
      </c>
      <c r="F69" s="6"/>
      <c r="G69" s="6">
        <v>9</v>
      </c>
      <c r="H69" s="6"/>
      <c r="I69" s="6"/>
      <c r="J69" s="6"/>
      <c r="K69" s="6"/>
      <c r="L69" s="6">
        <v>74.558000000000007</v>
      </c>
      <c r="M69" s="6">
        <v>15.877000000000001</v>
      </c>
      <c r="N69" s="6">
        <v>2.2680000000000002</v>
      </c>
      <c r="O69" s="6">
        <v>11.79</v>
      </c>
      <c r="P69" s="6"/>
      <c r="Q69" s="6"/>
      <c r="R69" s="6"/>
      <c r="S69" s="6"/>
      <c r="T69" s="6"/>
      <c r="U69" s="6">
        <v>7</v>
      </c>
      <c r="V69" s="6"/>
      <c r="W69" s="6">
        <v>2</v>
      </c>
      <c r="X69" s="6">
        <v>48</v>
      </c>
      <c r="Y69" s="6">
        <v>4.68</v>
      </c>
      <c r="Z69" s="6"/>
      <c r="AA69" s="6"/>
      <c r="AB69" s="6"/>
      <c r="AC69" s="6"/>
      <c r="AD69" s="6"/>
      <c r="AE69" s="6"/>
      <c r="AF69" s="6"/>
      <c r="AG69" s="6"/>
      <c r="AH69" s="6">
        <v>7</v>
      </c>
      <c r="AI69" s="6"/>
      <c r="AJ69" s="6"/>
      <c r="AK69" s="6">
        <v>221.43800000000002</v>
      </c>
      <c r="AN69" t="s">
        <v>24</v>
      </c>
      <c r="AO69" s="7">
        <v>0.12193029200046965</v>
      </c>
      <c r="AP69" s="7">
        <f>(0)/221.438</f>
        <v>0</v>
      </c>
      <c r="AQ69" s="7">
        <f>(0)/221.438</f>
        <v>0</v>
      </c>
      <c r="AR69" s="7">
        <v>5.538796412539853E-2</v>
      </c>
      <c r="AS69" s="7">
        <f>(0)/221.438</f>
        <v>0</v>
      </c>
      <c r="AT69" s="7">
        <v>4.0643430666823216E-2</v>
      </c>
      <c r="AU69" s="7">
        <f>(0)/221.438</f>
        <v>0</v>
      </c>
      <c r="AV69" s="7">
        <f>(0)/221.438</f>
        <v>0</v>
      </c>
      <c r="AW69" s="7">
        <f>(0)/221.438</f>
        <v>0</v>
      </c>
      <c r="AX69" s="7">
        <f>(0)/221.438</f>
        <v>0</v>
      </c>
      <c r="AY69" s="7">
        <v>0.33669921151744509</v>
      </c>
      <c r="AZ69" s="7">
        <v>7.1699527633016916E-2</v>
      </c>
      <c r="BA69" s="7">
        <v>1.0242144528039452E-2</v>
      </c>
      <c r="BB69" s="7">
        <v>5.3242894173538412E-2</v>
      </c>
      <c r="BC69" s="7">
        <f>(0)/221.438</f>
        <v>0</v>
      </c>
      <c r="BD69" s="7">
        <f>(0)/221.438</f>
        <v>0</v>
      </c>
      <c r="BE69" s="7">
        <f>(0)/221.438</f>
        <v>0</v>
      </c>
      <c r="BF69" s="7">
        <f>(0)/221.438</f>
        <v>0</v>
      </c>
      <c r="BG69" s="7">
        <f>(0)/221.438</f>
        <v>0</v>
      </c>
      <c r="BH69" s="7">
        <v>3.1611557185306949E-2</v>
      </c>
      <c r="BI69" s="7">
        <f>(0)/221.438</f>
        <v>0</v>
      </c>
      <c r="BJ69" s="7">
        <v>9.0318734815162706E-3</v>
      </c>
      <c r="BK69" s="7">
        <v>0.21676496355639049</v>
      </c>
      <c r="BL69" s="7">
        <v>2.1134583946748071E-2</v>
      </c>
      <c r="BM69" s="7">
        <f t="shared" ref="BM69:BT69" si="123">(0)/221.438</f>
        <v>0</v>
      </c>
      <c r="BN69" s="7">
        <f t="shared" si="123"/>
        <v>0</v>
      </c>
      <c r="BO69" s="7">
        <f t="shared" si="123"/>
        <v>0</v>
      </c>
      <c r="BP69" s="7">
        <f t="shared" si="123"/>
        <v>0</v>
      </c>
      <c r="BQ69" s="7">
        <f t="shared" si="123"/>
        <v>0</v>
      </c>
      <c r="BR69" s="7">
        <f t="shared" si="123"/>
        <v>0</v>
      </c>
      <c r="BS69" s="7">
        <f t="shared" si="123"/>
        <v>0</v>
      </c>
      <c r="BT69" s="7">
        <f t="shared" si="123"/>
        <v>0</v>
      </c>
      <c r="BU69" s="7">
        <v>3.1611557185306949E-2</v>
      </c>
      <c r="BV69" s="7">
        <f>(0)/221.438</f>
        <v>0</v>
      </c>
      <c r="BW69">
        <f>0</f>
        <v>0</v>
      </c>
      <c r="BX69">
        <v>221.43800000000002</v>
      </c>
    </row>
    <row r="70" spans="1:76" x14ac:dyDescent="0.25">
      <c r="A70" s="5" t="s">
        <v>296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>
        <v>2.2680000000000002</v>
      </c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>
        <v>2.2680000000000002</v>
      </c>
      <c r="AN70" t="s">
        <v>296</v>
      </c>
      <c r="AO70" s="7">
        <f t="shared" ref="AO70:AZ70" si="124">(0)/2.268</f>
        <v>0</v>
      </c>
      <c r="AP70" s="7">
        <f t="shared" si="124"/>
        <v>0</v>
      </c>
      <c r="AQ70" s="7">
        <f t="shared" si="124"/>
        <v>0</v>
      </c>
      <c r="AR70" s="7">
        <f t="shared" si="124"/>
        <v>0</v>
      </c>
      <c r="AS70" s="7">
        <f t="shared" si="124"/>
        <v>0</v>
      </c>
      <c r="AT70" s="7">
        <f t="shared" si="124"/>
        <v>0</v>
      </c>
      <c r="AU70" s="7">
        <f t="shared" si="124"/>
        <v>0</v>
      </c>
      <c r="AV70" s="7">
        <f t="shared" si="124"/>
        <v>0</v>
      </c>
      <c r="AW70" s="7">
        <f t="shared" si="124"/>
        <v>0</v>
      </c>
      <c r="AX70" s="7">
        <f t="shared" si="124"/>
        <v>0</v>
      </c>
      <c r="AY70" s="7">
        <f t="shared" si="124"/>
        <v>0</v>
      </c>
      <c r="AZ70" s="7">
        <f t="shared" si="124"/>
        <v>0</v>
      </c>
      <c r="BA70" s="7">
        <v>1</v>
      </c>
      <c r="BB70" s="7">
        <f t="shared" ref="BB70:BV70" si="125">(0)/2.268</f>
        <v>0</v>
      </c>
      <c r="BC70" s="7">
        <f t="shared" si="125"/>
        <v>0</v>
      </c>
      <c r="BD70" s="7">
        <f t="shared" si="125"/>
        <v>0</v>
      </c>
      <c r="BE70" s="7">
        <f t="shared" si="125"/>
        <v>0</v>
      </c>
      <c r="BF70" s="7">
        <f t="shared" si="125"/>
        <v>0</v>
      </c>
      <c r="BG70" s="7">
        <f t="shared" si="125"/>
        <v>0</v>
      </c>
      <c r="BH70" s="7">
        <f t="shared" si="125"/>
        <v>0</v>
      </c>
      <c r="BI70" s="7">
        <f t="shared" si="125"/>
        <v>0</v>
      </c>
      <c r="BJ70" s="7">
        <f t="shared" si="125"/>
        <v>0</v>
      </c>
      <c r="BK70" s="7">
        <f t="shared" si="125"/>
        <v>0</v>
      </c>
      <c r="BL70" s="7">
        <f t="shared" si="125"/>
        <v>0</v>
      </c>
      <c r="BM70" s="7">
        <f t="shared" si="125"/>
        <v>0</v>
      </c>
      <c r="BN70" s="7">
        <f t="shared" si="125"/>
        <v>0</v>
      </c>
      <c r="BO70" s="7">
        <f t="shared" si="125"/>
        <v>0</v>
      </c>
      <c r="BP70" s="7">
        <f t="shared" si="125"/>
        <v>0</v>
      </c>
      <c r="BQ70" s="7">
        <f t="shared" si="125"/>
        <v>0</v>
      </c>
      <c r="BR70" s="7">
        <f t="shared" si="125"/>
        <v>0</v>
      </c>
      <c r="BS70" s="7">
        <f t="shared" si="125"/>
        <v>0</v>
      </c>
      <c r="BT70" s="7">
        <f t="shared" si="125"/>
        <v>0</v>
      </c>
      <c r="BU70" s="7">
        <f t="shared" si="125"/>
        <v>0</v>
      </c>
      <c r="BV70" s="7">
        <f t="shared" si="125"/>
        <v>0</v>
      </c>
      <c r="BW70">
        <f>0</f>
        <v>0</v>
      </c>
      <c r="BX70">
        <v>2.2680000000000002</v>
      </c>
    </row>
    <row r="71" spans="1:76" x14ac:dyDescent="0.25">
      <c r="A71" s="5" t="s">
        <v>71</v>
      </c>
      <c r="B71" s="6"/>
      <c r="C71" s="6"/>
      <c r="D71" s="6"/>
      <c r="E71" s="6"/>
      <c r="F71" s="6">
        <v>19</v>
      </c>
      <c r="G71" s="6"/>
      <c r="H71" s="6"/>
      <c r="I71" s="6"/>
      <c r="J71" s="6">
        <v>13.608000000000001</v>
      </c>
      <c r="K71" s="6"/>
      <c r="L71" s="6"/>
      <c r="M71" s="6">
        <v>20.658999999999999</v>
      </c>
      <c r="N71" s="6">
        <v>20.626000000000001</v>
      </c>
      <c r="O71" s="6">
        <v>6.7479999999999993</v>
      </c>
      <c r="P71" s="6"/>
      <c r="Q71" s="6"/>
      <c r="R71" s="6"/>
      <c r="S71" s="6"/>
      <c r="T71" s="6"/>
      <c r="U71" s="6">
        <v>10.501999999999999</v>
      </c>
      <c r="V71" s="6"/>
      <c r="W71" s="6">
        <v>15.327999999999999</v>
      </c>
      <c r="X71" s="6">
        <v>152.09800000000001</v>
      </c>
      <c r="Y71" s="6"/>
      <c r="Z71" s="6">
        <v>1.292</v>
      </c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>
        <v>259.86099999999999</v>
      </c>
      <c r="AN71" t="s">
        <v>71</v>
      </c>
      <c r="AO71" s="7">
        <f>(0)/259.861</f>
        <v>0</v>
      </c>
      <c r="AP71" s="7">
        <f>(0)/259.861</f>
        <v>0</v>
      </c>
      <c r="AQ71" s="7">
        <f>(0)/259.861</f>
        <v>0</v>
      </c>
      <c r="AR71" s="7">
        <f>(0)/259.861</f>
        <v>0</v>
      </c>
      <c r="AS71" s="7">
        <v>7.3116012021811658E-2</v>
      </c>
      <c r="AT71" s="7">
        <f>(0)/259.861</f>
        <v>0</v>
      </c>
      <c r="AU71" s="7">
        <f>(0)/259.861</f>
        <v>0</v>
      </c>
      <c r="AV71" s="7">
        <f>(0)/259.861</f>
        <v>0</v>
      </c>
      <c r="AW71" s="7">
        <v>5.2366457452253323E-2</v>
      </c>
      <c r="AX71" s="7">
        <f>(0)/259.861</f>
        <v>0</v>
      </c>
      <c r="AY71" s="7">
        <f>(0)/259.861</f>
        <v>0</v>
      </c>
      <c r="AZ71" s="7">
        <v>7.9500194334663529E-2</v>
      </c>
      <c r="BA71" s="7">
        <v>7.9373203366415124E-2</v>
      </c>
      <c r="BB71" s="7">
        <v>2.5967728901220268E-2</v>
      </c>
      <c r="BC71" s="7">
        <f>(0)/259.861</f>
        <v>0</v>
      </c>
      <c r="BD71" s="7">
        <f>(0)/259.861</f>
        <v>0</v>
      </c>
      <c r="BE71" s="7">
        <f>(0)/259.861</f>
        <v>0</v>
      </c>
      <c r="BF71" s="7">
        <f>(0)/259.861</f>
        <v>0</v>
      </c>
      <c r="BG71" s="7">
        <f>(0)/259.861</f>
        <v>0</v>
      </c>
      <c r="BH71" s="7">
        <v>4.0413913592266634E-2</v>
      </c>
      <c r="BI71" s="7">
        <f>(0)/259.861</f>
        <v>0</v>
      </c>
      <c r="BJ71" s="7">
        <v>5.8985380645806794E-2</v>
      </c>
      <c r="BK71" s="7">
        <v>0.58530522086807957</v>
      </c>
      <c r="BL71" s="7">
        <f>(0)/259.861</f>
        <v>0</v>
      </c>
      <c r="BM71" s="7">
        <v>4.9718888174831929E-3</v>
      </c>
      <c r="BN71" s="7">
        <f t="shared" ref="BN71:BV71" si="126">(0)/259.861</f>
        <v>0</v>
      </c>
      <c r="BO71" s="7">
        <f t="shared" si="126"/>
        <v>0</v>
      </c>
      <c r="BP71" s="7">
        <f t="shared" si="126"/>
        <v>0</v>
      </c>
      <c r="BQ71" s="7">
        <f t="shared" si="126"/>
        <v>0</v>
      </c>
      <c r="BR71" s="7">
        <f t="shared" si="126"/>
        <v>0</v>
      </c>
      <c r="BS71" s="7">
        <f t="shared" si="126"/>
        <v>0</v>
      </c>
      <c r="BT71" s="7">
        <f t="shared" si="126"/>
        <v>0</v>
      </c>
      <c r="BU71" s="7">
        <f t="shared" si="126"/>
        <v>0</v>
      </c>
      <c r="BV71" s="7">
        <f t="shared" si="126"/>
        <v>0</v>
      </c>
      <c r="BW71">
        <f>0</f>
        <v>0</v>
      </c>
      <c r="BX71">
        <v>259.86099999999999</v>
      </c>
    </row>
    <row r="72" spans="1:76" x14ac:dyDescent="0.25">
      <c r="A72" s="5" t="s">
        <v>572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>
        <v>36.765000000000001</v>
      </c>
      <c r="AF72" s="6"/>
      <c r="AG72" s="6"/>
      <c r="AH72" s="6"/>
      <c r="AI72" s="6"/>
      <c r="AJ72" s="6"/>
      <c r="AK72" s="6">
        <v>36.765000000000001</v>
      </c>
      <c r="AN72" t="s">
        <v>572</v>
      </c>
      <c r="AO72" s="7">
        <f t="shared" ref="AO72:BQ72" si="127">(0)/36.765</f>
        <v>0</v>
      </c>
      <c r="AP72" s="7">
        <f t="shared" si="127"/>
        <v>0</v>
      </c>
      <c r="AQ72" s="7">
        <f t="shared" si="127"/>
        <v>0</v>
      </c>
      <c r="AR72" s="7">
        <f t="shared" si="127"/>
        <v>0</v>
      </c>
      <c r="AS72" s="7">
        <f t="shared" si="127"/>
        <v>0</v>
      </c>
      <c r="AT72" s="7">
        <f t="shared" si="127"/>
        <v>0</v>
      </c>
      <c r="AU72" s="7">
        <f t="shared" si="127"/>
        <v>0</v>
      </c>
      <c r="AV72" s="7">
        <f t="shared" si="127"/>
        <v>0</v>
      </c>
      <c r="AW72" s="7">
        <f t="shared" si="127"/>
        <v>0</v>
      </c>
      <c r="AX72" s="7">
        <f t="shared" si="127"/>
        <v>0</v>
      </c>
      <c r="AY72" s="7">
        <f t="shared" si="127"/>
        <v>0</v>
      </c>
      <c r="AZ72" s="7">
        <f t="shared" si="127"/>
        <v>0</v>
      </c>
      <c r="BA72" s="7">
        <f t="shared" si="127"/>
        <v>0</v>
      </c>
      <c r="BB72" s="7">
        <f t="shared" si="127"/>
        <v>0</v>
      </c>
      <c r="BC72" s="7">
        <f t="shared" si="127"/>
        <v>0</v>
      </c>
      <c r="BD72" s="7">
        <f t="shared" si="127"/>
        <v>0</v>
      </c>
      <c r="BE72" s="7">
        <f t="shared" si="127"/>
        <v>0</v>
      </c>
      <c r="BF72" s="7">
        <f t="shared" si="127"/>
        <v>0</v>
      </c>
      <c r="BG72" s="7">
        <f t="shared" si="127"/>
        <v>0</v>
      </c>
      <c r="BH72" s="7">
        <f t="shared" si="127"/>
        <v>0</v>
      </c>
      <c r="BI72" s="7">
        <f t="shared" si="127"/>
        <v>0</v>
      </c>
      <c r="BJ72" s="7">
        <f t="shared" si="127"/>
        <v>0</v>
      </c>
      <c r="BK72" s="7">
        <f t="shared" si="127"/>
        <v>0</v>
      </c>
      <c r="BL72" s="7">
        <f t="shared" si="127"/>
        <v>0</v>
      </c>
      <c r="BM72" s="7">
        <f t="shared" si="127"/>
        <v>0</v>
      </c>
      <c r="BN72" s="7">
        <f t="shared" si="127"/>
        <v>0</v>
      </c>
      <c r="BO72" s="7">
        <f t="shared" si="127"/>
        <v>0</v>
      </c>
      <c r="BP72" s="7">
        <f t="shared" si="127"/>
        <v>0</v>
      </c>
      <c r="BQ72" s="7">
        <f t="shared" si="127"/>
        <v>0</v>
      </c>
      <c r="BR72" s="7">
        <v>1</v>
      </c>
      <c r="BS72" s="7">
        <f>(0)/36.765</f>
        <v>0</v>
      </c>
      <c r="BT72" s="7">
        <f>(0)/36.765</f>
        <v>0</v>
      </c>
      <c r="BU72" s="7">
        <f>(0)/36.765</f>
        <v>0</v>
      </c>
      <c r="BV72" s="7">
        <f>(0)/36.765</f>
        <v>0</v>
      </c>
      <c r="BW72">
        <f>0</f>
        <v>0</v>
      </c>
      <c r="BX72">
        <v>36.765000000000001</v>
      </c>
    </row>
    <row r="73" spans="1:76" x14ac:dyDescent="0.25">
      <c r="A73" s="5" t="s">
        <v>509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>
        <v>5.3360000000000003</v>
      </c>
      <c r="AA73" s="6"/>
      <c r="AB73" s="6"/>
      <c r="AC73" s="6"/>
      <c r="AD73" s="6"/>
      <c r="AE73" s="6"/>
      <c r="AF73" s="6"/>
      <c r="AG73" s="6"/>
      <c r="AH73" s="6">
        <v>31.816000000000003</v>
      </c>
      <c r="AI73" s="6"/>
      <c r="AJ73" s="6"/>
      <c r="AK73" s="6">
        <v>37.152000000000001</v>
      </c>
      <c r="AN73" t="s">
        <v>509</v>
      </c>
      <c r="AO73" s="7">
        <f t="shared" ref="AO73:BL73" si="128">(0)/37.152</f>
        <v>0</v>
      </c>
      <c r="AP73" s="7">
        <f t="shared" si="128"/>
        <v>0</v>
      </c>
      <c r="AQ73" s="7">
        <f t="shared" si="128"/>
        <v>0</v>
      </c>
      <c r="AR73" s="7">
        <f t="shared" si="128"/>
        <v>0</v>
      </c>
      <c r="AS73" s="7">
        <f t="shared" si="128"/>
        <v>0</v>
      </c>
      <c r="AT73" s="7">
        <f t="shared" si="128"/>
        <v>0</v>
      </c>
      <c r="AU73" s="7">
        <f t="shared" si="128"/>
        <v>0</v>
      </c>
      <c r="AV73" s="7">
        <f t="shared" si="128"/>
        <v>0</v>
      </c>
      <c r="AW73" s="7">
        <f t="shared" si="128"/>
        <v>0</v>
      </c>
      <c r="AX73" s="7">
        <f t="shared" si="128"/>
        <v>0</v>
      </c>
      <c r="AY73" s="7">
        <f t="shared" si="128"/>
        <v>0</v>
      </c>
      <c r="AZ73" s="7">
        <f t="shared" si="128"/>
        <v>0</v>
      </c>
      <c r="BA73" s="7">
        <f t="shared" si="128"/>
        <v>0</v>
      </c>
      <c r="BB73" s="7">
        <f t="shared" si="128"/>
        <v>0</v>
      </c>
      <c r="BC73" s="7">
        <f t="shared" si="128"/>
        <v>0</v>
      </c>
      <c r="BD73" s="7">
        <f t="shared" si="128"/>
        <v>0</v>
      </c>
      <c r="BE73" s="7">
        <f t="shared" si="128"/>
        <v>0</v>
      </c>
      <c r="BF73" s="7">
        <f t="shared" si="128"/>
        <v>0</v>
      </c>
      <c r="BG73" s="7">
        <f t="shared" si="128"/>
        <v>0</v>
      </c>
      <c r="BH73" s="7">
        <f t="shared" si="128"/>
        <v>0</v>
      </c>
      <c r="BI73" s="7">
        <f t="shared" si="128"/>
        <v>0</v>
      </c>
      <c r="BJ73" s="7">
        <f t="shared" si="128"/>
        <v>0</v>
      </c>
      <c r="BK73" s="7">
        <f t="shared" si="128"/>
        <v>0</v>
      </c>
      <c r="BL73" s="7">
        <f t="shared" si="128"/>
        <v>0</v>
      </c>
      <c r="BM73" s="7">
        <v>0.14362618432385874</v>
      </c>
      <c r="BN73" s="7">
        <f t="shared" ref="BN73:BT73" si="129">(0)/37.152</f>
        <v>0</v>
      </c>
      <c r="BO73" s="7">
        <f t="shared" si="129"/>
        <v>0</v>
      </c>
      <c r="BP73" s="7">
        <f t="shared" si="129"/>
        <v>0</v>
      </c>
      <c r="BQ73" s="7">
        <f t="shared" si="129"/>
        <v>0</v>
      </c>
      <c r="BR73" s="7">
        <f t="shared" si="129"/>
        <v>0</v>
      </c>
      <c r="BS73" s="7">
        <f t="shared" si="129"/>
        <v>0</v>
      </c>
      <c r="BT73" s="7">
        <f t="shared" si="129"/>
        <v>0</v>
      </c>
      <c r="BU73" s="7">
        <v>0.85637381567614135</v>
      </c>
      <c r="BV73" s="7">
        <f>(0)/37.152</f>
        <v>0</v>
      </c>
      <c r="BW73">
        <f>0</f>
        <v>0</v>
      </c>
      <c r="BX73">
        <v>37.152000000000001</v>
      </c>
    </row>
    <row r="74" spans="1:76" x14ac:dyDescent="0.25">
      <c r="A74" s="5" t="s">
        <v>124</v>
      </c>
      <c r="B74" s="6"/>
      <c r="C74" s="6"/>
      <c r="D74" s="6"/>
      <c r="E74" s="6"/>
      <c r="F74" s="6"/>
      <c r="G74" s="6"/>
      <c r="H74" s="6">
        <v>314</v>
      </c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>
        <v>314</v>
      </c>
      <c r="AN74" t="s">
        <v>124</v>
      </c>
      <c r="AO74" s="7">
        <f t="shared" ref="AO74:AT74" si="130">(0)/314</f>
        <v>0</v>
      </c>
      <c r="AP74" s="7">
        <f t="shared" si="130"/>
        <v>0</v>
      </c>
      <c r="AQ74" s="7">
        <f t="shared" si="130"/>
        <v>0</v>
      </c>
      <c r="AR74" s="7">
        <f t="shared" si="130"/>
        <v>0</v>
      </c>
      <c r="AS74" s="7">
        <f t="shared" si="130"/>
        <v>0</v>
      </c>
      <c r="AT74" s="7">
        <f t="shared" si="130"/>
        <v>0</v>
      </c>
      <c r="AU74" s="7">
        <v>1</v>
      </c>
      <c r="AV74" s="7">
        <f t="shared" ref="AV74:BV74" si="131">(0)/314</f>
        <v>0</v>
      </c>
      <c r="AW74" s="7">
        <f t="shared" si="131"/>
        <v>0</v>
      </c>
      <c r="AX74" s="7">
        <f t="shared" si="131"/>
        <v>0</v>
      </c>
      <c r="AY74" s="7">
        <f t="shared" si="131"/>
        <v>0</v>
      </c>
      <c r="AZ74" s="7">
        <f t="shared" si="131"/>
        <v>0</v>
      </c>
      <c r="BA74" s="7">
        <f t="shared" si="131"/>
        <v>0</v>
      </c>
      <c r="BB74" s="7">
        <f t="shared" si="131"/>
        <v>0</v>
      </c>
      <c r="BC74" s="7">
        <f t="shared" si="131"/>
        <v>0</v>
      </c>
      <c r="BD74" s="7">
        <f t="shared" si="131"/>
        <v>0</v>
      </c>
      <c r="BE74" s="7">
        <f t="shared" si="131"/>
        <v>0</v>
      </c>
      <c r="BF74" s="7">
        <f t="shared" si="131"/>
        <v>0</v>
      </c>
      <c r="BG74" s="7">
        <f t="shared" si="131"/>
        <v>0</v>
      </c>
      <c r="BH74" s="7">
        <f t="shared" si="131"/>
        <v>0</v>
      </c>
      <c r="BI74" s="7">
        <f t="shared" si="131"/>
        <v>0</v>
      </c>
      <c r="BJ74" s="7">
        <f t="shared" si="131"/>
        <v>0</v>
      </c>
      <c r="BK74" s="7">
        <f t="shared" si="131"/>
        <v>0</v>
      </c>
      <c r="BL74" s="7">
        <f t="shared" si="131"/>
        <v>0</v>
      </c>
      <c r="BM74" s="7">
        <f t="shared" si="131"/>
        <v>0</v>
      </c>
      <c r="BN74" s="7">
        <f t="shared" si="131"/>
        <v>0</v>
      </c>
      <c r="BO74" s="7">
        <f t="shared" si="131"/>
        <v>0</v>
      </c>
      <c r="BP74" s="7">
        <f t="shared" si="131"/>
        <v>0</v>
      </c>
      <c r="BQ74" s="7">
        <f t="shared" si="131"/>
        <v>0</v>
      </c>
      <c r="BR74" s="7">
        <f t="shared" si="131"/>
        <v>0</v>
      </c>
      <c r="BS74" s="7">
        <f t="shared" si="131"/>
        <v>0</v>
      </c>
      <c r="BT74" s="7">
        <f t="shared" si="131"/>
        <v>0</v>
      </c>
      <c r="BU74" s="7">
        <f t="shared" si="131"/>
        <v>0</v>
      </c>
      <c r="BV74" s="7">
        <f t="shared" si="131"/>
        <v>0</v>
      </c>
      <c r="BW74">
        <f>0</f>
        <v>0</v>
      </c>
      <c r="BX74">
        <v>314</v>
      </c>
    </row>
    <row r="75" spans="1:76" x14ac:dyDescent="0.25">
      <c r="A75" s="5" t="s">
        <v>213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>
        <v>30.96</v>
      </c>
      <c r="N75" s="6"/>
      <c r="O75" s="6"/>
      <c r="P75" s="6"/>
      <c r="Q75" s="6"/>
      <c r="R75" s="6"/>
      <c r="S75" s="6"/>
      <c r="T75" s="6"/>
      <c r="U75" s="6"/>
      <c r="V75" s="6"/>
      <c r="W75" s="6">
        <v>22.138000000000002</v>
      </c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>
        <v>53.097999999999999</v>
      </c>
      <c r="AN75" t="s">
        <v>213</v>
      </c>
      <c r="AO75" s="7">
        <f t="shared" ref="AO75:AY75" si="132">(0)/53.098</f>
        <v>0</v>
      </c>
      <c r="AP75" s="7">
        <f t="shared" si="132"/>
        <v>0</v>
      </c>
      <c r="AQ75" s="7">
        <f t="shared" si="132"/>
        <v>0</v>
      </c>
      <c r="AR75" s="7">
        <f t="shared" si="132"/>
        <v>0</v>
      </c>
      <c r="AS75" s="7">
        <f t="shared" si="132"/>
        <v>0</v>
      </c>
      <c r="AT75" s="7">
        <f t="shared" si="132"/>
        <v>0</v>
      </c>
      <c r="AU75" s="7">
        <f t="shared" si="132"/>
        <v>0</v>
      </c>
      <c r="AV75" s="7">
        <f t="shared" si="132"/>
        <v>0</v>
      </c>
      <c r="AW75" s="7">
        <f t="shared" si="132"/>
        <v>0</v>
      </c>
      <c r="AX75" s="7">
        <f t="shared" si="132"/>
        <v>0</v>
      </c>
      <c r="AY75" s="7">
        <f t="shared" si="132"/>
        <v>0</v>
      </c>
      <c r="AZ75" s="7">
        <v>0.58307280876869183</v>
      </c>
      <c r="BA75" s="7">
        <f t="shared" ref="BA75:BI75" si="133">(0)/53.098</f>
        <v>0</v>
      </c>
      <c r="BB75" s="7">
        <f t="shared" si="133"/>
        <v>0</v>
      </c>
      <c r="BC75" s="7">
        <f t="shared" si="133"/>
        <v>0</v>
      </c>
      <c r="BD75" s="7">
        <f t="shared" si="133"/>
        <v>0</v>
      </c>
      <c r="BE75" s="7">
        <f t="shared" si="133"/>
        <v>0</v>
      </c>
      <c r="BF75" s="7">
        <f t="shared" si="133"/>
        <v>0</v>
      </c>
      <c r="BG75" s="7">
        <f t="shared" si="133"/>
        <v>0</v>
      </c>
      <c r="BH75" s="7">
        <f t="shared" si="133"/>
        <v>0</v>
      </c>
      <c r="BI75" s="7">
        <f t="shared" si="133"/>
        <v>0</v>
      </c>
      <c r="BJ75" s="7">
        <v>0.41692719123130817</v>
      </c>
      <c r="BK75" s="7">
        <f t="shared" ref="BK75:BV75" si="134">(0)/53.098</f>
        <v>0</v>
      </c>
      <c r="BL75" s="7">
        <f t="shared" si="134"/>
        <v>0</v>
      </c>
      <c r="BM75" s="7">
        <f t="shared" si="134"/>
        <v>0</v>
      </c>
      <c r="BN75" s="7">
        <f t="shared" si="134"/>
        <v>0</v>
      </c>
      <c r="BO75" s="7">
        <f t="shared" si="134"/>
        <v>0</v>
      </c>
      <c r="BP75" s="7">
        <f t="shared" si="134"/>
        <v>0</v>
      </c>
      <c r="BQ75" s="7">
        <f t="shared" si="134"/>
        <v>0</v>
      </c>
      <c r="BR75" s="7">
        <f t="shared" si="134"/>
        <v>0</v>
      </c>
      <c r="BS75" s="7">
        <f t="shared" si="134"/>
        <v>0</v>
      </c>
      <c r="BT75" s="7">
        <f t="shared" si="134"/>
        <v>0</v>
      </c>
      <c r="BU75" s="7">
        <f t="shared" si="134"/>
        <v>0</v>
      </c>
      <c r="BV75" s="7">
        <f t="shared" si="134"/>
        <v>0</v>
      </c>
      <c r="BW75">
        <f>0</f>
        <v>0</v>
      </c>
      <c r="BX75">
        <v>53.097999999999999</v>
      </c>
    </row>
    <row r="76" spans="1:76" x14ac:dyDescent="0.25">
      <c r="A76" s="5" t="s">
        <v>582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>
        <v>87</v>
      </c>
      <c r="AH76" s="6"/>
      <c r="AI76" s="6"/>
      <c r="AJ76" s="6"/>
      <c r="AK76" s="6">
        <v>87</v>
      </c>
      <c r="AN76" t="s">
        <v>582</v>
      </c>
      <c r="AO76" s="7">
        <f t="shared" ref="AO76:BS76" si="135">(0)/87</f>
        <v>0</v>
      </c>
      <c r="AP76" s="7">
        <f t="shared" si="135"/>
        <v>0</v>
      </c>
      <c r="AQ76" s="7">
        <f t="shared" si="135"/>
        <v>0</v>
      </c>
      <c r="AR76" s="7">
        <f t="shared" si="135"/>
        <v>0</v>
      </c>
      <c r="AS76" s="7">
        <f t="shared" si="135"/>
        <v>0</v>
      </c>
      <c r="AT76" s="7">
        <f t="shared" si="135"/>
        <v>0</v>
      </c>
      <c r="AU76" s="7">
        <f t="shared" si="135"/>
        <v>0</v>
      </c>
      <c r="AV76" s="7">
        <f t="shared" si="135"/>
        <v>0</v>
      </c>
      <c r="AW76" s="7">
        <f t="shared" si="135"/>
        <v>0</v>
      </c>
      <c r="AX76" s="7">
        <f t="shared" si="135"/>
        <v>0</v>
      </c>
      <c r="AY76" s="7">
        <f t="shared" si="135"/>
        <v>0</v>
      </c>
      <c r="AZ76" s="7">
        <f t="shared" si="135"/>
        <v>0</v>
      </c>
      <c r="BA76" s="7">
        <f t="shared" si="135"/>
        <v>0</v>
      </c>
      <c r="BB76" s="7">
        <f t="shared" si="135"/>
        <v>0</v>
      </c>
      <c r="BC76" s="7">
        <f t="shared" si="135"/>
        <v>0</v>
      </c>
      <c r="BD76" s="7">
        <f t="shared" si="135"/>
        <v>0</v>
      </c>
      <c r="BE76" s="7">
        <f t="shared" si="135"/>
        <v>0</v>
      </c>
      <c r="BF76" s="7">
        <f t="shared" si="135"/>
        <v>0</v>
      </c>
      <c r="BG76" s="7">
        <f t="shared" si="135"/>
        <v>0</v>
      </c>
      <c r="BH76" s="7">
        <f t="shared" si="135"/>
        <v>0</v>
      </c>
      <c r="BI76" s="7">
        <f t="shared" si="135"/>
        <v>0</v>
      </c>
      <c r="BJ76" s="7">
        <f t="shared" si="135"/>
        <v>0</v>
      </c>
      <c r="BK76" s="7">
        <f t="shared" si="135"/>
        <v>0</v>
      </c>
      <c r="BL76" s="7">
        <f t="shared" si="135"/>
        <v>0</v>
      </c>
      <c r="BM76" s="7">
        <f t="shared" si="135"/>
        <v>0</v>
      </c>
      <c r="BN76" s="7">
        <f t="shared" si="135"/>
        <v>0</v>
      </c>
      <c r="BO76" s="7">
        <f t="shared" si="135"/>
        <v>0</v>
      </c>
      <c r="BP76" s="7">
        <f t="shared" si="135"/>
        <v>0</v>
      </c>
      <c r="BQ76" s="7">
        <f t="shared" si="135"/>
        <v>0</v>
      </c>
      <c r="BR76" s="7">
        <f t="shared" si="135"/>
        <v>0</v>
      </c>
      <c r="BS76" s="7">
        <f t="shared" si="135"/>
        <v>0</v>
      </c>
      <c r="BT76" s="7">
        <v>1</v>
      </c>
      <c r="BU76" s="7">
        <f>(0)/87</f>
        <v>0</v>
      </c>
      <c r="BV76" s="7">
        <f>(0)/87</f>
        <v>0</v>
      </c>
      <c r="BW76">
        <f>0</f>
        <v>0</v>
      </c>
      <c r="BX76">
        <v>87</v>
      </c>
    </row>
    <row r="77" spans="1:76" x14ac:dyDescent="0.25">
      <c r="A77" s="5" t="s">
        <v>104</v>
      </c>
      <c r="B77" s="6"/>
      <c r="C77" s="6"/>
      <c r="D77" s="6"/>
      <c r="E77" s="6"/>
      <c r="F77" s="6"/>
      <c r="G77" s="6"/>
      <c r="H77" s="6">
        <v>2440</v>
      </c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>
        <v>2440</v>
      </c>
      <c r="AN77" t="s">
        <v>104</v>
      </c>
      <c r="AO77" s="7">
        <f t="shared" ref="AO77:AT77" si="136">(0)/2440</f>
        <v>0</v>
      </c>
      <c r="AP77" s="7">
        <f t="shared" si="136"/>
        <v>0</v>
      </c>
      <c r="AQ77" s="7">
        <f t="shared" si="136"/>
        <v>0</v>
      </c>
      <c r="AR77" s="7">
        <f t="shared" si="136"/>
        <v>0</v>
      </c>
      <c r="AS77" s="7">
        <f t="shared" si="136"/>
        <v>0</v>
      </c>
      <c r="AT77" s="7">
        <f t="shared" si="136"/>
        <v>0</v>
      </c>
      <c r="AU77" s="7">
        <v>1</v>
      </c>
      <c r="AV77" s="7">
        <f t="shared" ref="AV77:BV77" si="137">(0)/2440</f>
        <v>0</v>
      </c>
      <c r="AW77" s="7">
        <f t="shared" si="137"/>
        <v>0</v>
      </c>
      <c r="AX77" s="7">
        <f t="shared" si="137"/>
        <v>0</v>
      </c>
      <c r="AY77" s="7">
        <f t="shared" si="137"/>
        <v>0</v>
      </c>
      <c r="AZ77" s="7">
        <f t="shared" si="137"/>
        <v>0</v>
      </c>
      <c r="BA77" s="7">
        <f t="shared" si="137"/>
        <v>0</v>
      </c>
      <c r="BB77" s="7">
        <f t="shared" si="137"/>
        <v>0</v>
      </c>
      <c r="BC77" s="7">
        <f t="shared" si="137"/>
        <v>0</v>
      </c>
      <c r="BD77" s="7">
        <f t="shared" si="137"/>
        <v>0</v>
      </c>
      <c r="BE77" s="7">
        <f t="shared" si="137"/>
        <v>0</v>
      </c>
      <c r="BF77" s="7">
        <f t="shared" si="137"/>
        <v>0</v>
      </c>
      <c r="BG77" s="7">
        <f t="shared" si="137"/>
        <v>0</v>
      </c>
      <c r="BH77" s="7">
        <f t="shared" si="137"/>
        <v>0</v>
      </c>
      <c r="BI77" s="7">
        <f t="shared" si="137"/>
        <v>0</v>
      </c>
      <c r="BJ77" s="7">
        <f t="shared" si="137"/>
        <v>0</v>
      </c>
      <c r="BK77" s="7">
        <f t="shared" si="137"/>
        <v>0</v>
      </c>
      <c r="BL77" s="7">
        <f t="shared" si="137"/>
        <v>0</v>
      </c>
      <c r="BM77" s="7">
        <f t="shared" si="137"/>
        <v>0</v>
      </c>
      <c r="BN77" s="7">
        <f t="shared" si="137"/>
        <v>0</v>
      </c>
      <c r="BO77" s="7">
        <f t="shared" si="137"/>
        <v>0</v>
      </c>
      <c r="BP77" s="7">
        <f t="shared" si="137"/>
        <v>0</v>
      </c>
      <c r="BQ77" s="7">
        <f t="shared" si="137"/>
        <v>0</v>
      </c>
      <c r="BR77" s="7">
        <f t="shared" si="137"/>
        <v>0</v>
      </c>
      <c r="BS77" s="7">
        <f t="shared" si="137"/>
        <v>0</v>
      </c>
      <c r="BT77" s="7">
        <f t="shared" si="137"/>
        <v>0</v>
      </c>
      <c r="BU77" s="7">
        <f t="shared" si="137"/>
        <v>0</v>
      </c>
      <c r="BV77" s="7">
        <f t="shared" si="137"/>
        <v>0</v>
      </c>
      <c r="BW77">
        <f>0</f>
        <v>0</v>
      </c>
      <c r="BX77">
        <v>2440</v>
      </c>
    </row>
    <row r="78" spans="1:76" x14ac:dyDescent="0.25">
      <c r="A78" s="5" t="s">
        <v>271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>
        <v>2747.0309999999999</v>
      </c>
      <c r="N78" s="6"/>
      <c r="O78" s="6"/>
      <c r="P78" s="6"/>
      <c r="Q78" s="6"/>
      <c r="R78" s="6"/>
      <c r="S78" s="6"/>
      <c r="T78" s="6"/>
      <c r="U78" s="6"/>
      <c r="V78" s="6"/>
      <c r="W78" s="6">
        <v>139.88</v>
      </c>
      <c r="X78" s="6"/>
      <c r="Y78" s="6"/>
      <c r="Z78" s="6">
        <v>8.9760000000000009</v>
      </c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>
        <v>2895.8870000000002</v>
      </c>
      <c r="AN78" t="s">
        <v>271</v>
      </c>
      <c r="AO78" s="7">
        <f t="shared" ref="AO78:AY78" si="138">(0)/2895.887</f>
        <v>0</v>
      </c>
      <c r="AP78" s="7">
        <f t="shared" si="138"/>
        <v>0</v>
      </c>
      <c r="AQ78" s="7">
        <f t="shared" si="138"/>
        <v>0</v>
      </c>
      <c r="AR78" s="7">
        <f t="shared" si="138"/>
        <v>0</v>
      </c>
      <c r="AS78" s="7">
        <f t="shared" si="138"/>
        <v>0</v>
      </c>
      <c r="AT78" s="7">
        <f t="shared" si="138"/>
        <v>0</v>
      </c>
      <c r="AU78" s="7">
        <f t="shared" si="138"/>
        <v>0</v>
      </c>
      <c r="AV78" s="7">
        <f t="shared" si="138"/>
        <v>0</v>
      </c>
      <c r="AW78" s="7">
        <f t="shared" si="138"/>
        <v>0</v>
      </c>
      <c r="AX78" s="7">
        <f t="shared" si="138"/>
        <v>0</v>
      </c>
      <c r="AY78" s="7">
        <f t="shared" si="138"/>
        <v>0</v>
      </c>
      <c r="AZ78" s="7">
        <v>0.948597441820071</v>
      </c>
      <c r="BA78" s="7">
        <f t="shared" ref="BA78:BI78" si="139">(0)/2895.887</f>
        <v>0</v>
      </c>
      <c r="BB78" s="7">
        <f t="shared" si="139"/>
        <v>0</v>
      </c>
      <c r="BC78" s="7">
        <f t="shared" si="139"/>
        <v>0</v>
      </c>
      <c r="BD78" s="7">
        <f t="shared" si="139"/>
        <v>0</v>
      </c>
      <c r="BE78" s="7">
        <f t="shared" si="139"/>
        <v>0</v>
      </c>
      <c r="BF78" s="7">
        <f t="shared" si="139"/>
        <v>0</v>
      </c>
      <c r="BG78" s="7">
        <f t="shared" si="139"/>
        <v>0</v>
      </c>
      <c r="BH78" s="7">
        <f t="shared" si="139"/>
        <v>0</v>
      </c>
      <c r="BI78" s="7">
        <f t="shared" si="139"/>
        <v>0</v>
      </c>
      <c r="BJ78" s="7">
        <v>4.8302989723010593E-2</v>
      </c>
      <c r="BK78" s="7">
        <f>(0)/2895.887</f>
        <v>0</v>
      </c>
      <c r="BL78" s="7">
        <f>(0)/2895.887</f>
        <v>0</v>
      </c>
      <c r="BM78" s="7">
        <v>3.0995684569183812E-3</v>
      </c>
      <c r="BN78" s="7">
        <f t="shared" ref="BN78:BV78" si="140">(0)/2895.887</f>
        <v>0</v>
      </c>
      <c r="BO78" s="7">
        <f t="shared" si="140"/>
        <v>0</v>
      </c>
      <c r="BP78" s="7">
        <f t="shared" si="140"/>
        <v>0</v>
      </c>
      <c r="BQ78" s="7">
        <f t="shared" si="140"/>
        <v>0</v>
      </c>
      <c r="BR78" s="7">
        <f t="shared" si="140"/>
        <v>0</v>
      </c>
      <c r="BS78" s="7">
        <f t="shared" si="140"/>
        <v>0</v>
      </c>
      <c r="BT78" s="7">
        <f t="shared" si="140"/>
        <v>0</v>
      </c>
      <c r="BU78" s="7">
        <f t="shared" si="140"/>
        <v>0</v>
      </c>
      <c r="BV78" s="7">
        <f t="shared" si="140"/>
        <v>0</v>
      </c>
      <c r="BW78">
        <f>0</f>
        <v>0</v>
      </c>
      <c r="BX78">
        <v>2895.8870000000002</v>
      </c>
    </row>
    <row r="79" spans="1:76" x14ac:dyDescent="0.25">
      <c r="A79" s="5" t="s">
        <v>223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>
        <v>2354.598</v>
      </c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>
        <v>2221.3980000000001</v>
      </c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>
        <v>4575.9960000000001</v>
      </c>
      <c r="AN79" t="s">
        <v>223</v>
      </c>
      <c r="AO79" s="7">
        <f t="shared" ref="AO79:AY79" si="141">(0)/4575.996</f>
        <v>0</v>
      </c>
      <c r="AP79" s="7">
        <f t="shared" si="141"/>
        <v>0</v>
      </c>
      <c r="AQ79" s="7">
        <f t="shared" si="141"/>
        <v>0</v>
      </c>
      <c r="AR79" s="7">
        <f t="shared" si="141"/>
        <v>0</v>
      </c>
      <c r="AS79" s="7">
        <f t="shared" si="141"/>
        <v>0</v>
      </c>
      <c r="AT79" s="7">
        <f t="shared" si="141"/>
        <v>0</v>
      </c>
      <c r="AU79" s="7">
        <f t="shared" si="141"/>
        <v>0</v>
      </c>
      <c r="AV79" s="7">
        <f t="shared" si="141"/>
        <v>0</v>
      </c>
      <c r="AW79" s="7">
        <f t="shared" si="141"/>
        <v>0</v>
      </c>
      <c r="AX79" s="7">
        <f t="shared" si="141"/>
        <v>0</v>
      </c>
      <c r="AY79" s="7">
        <f t="shared" si="141"/>
        <v>0</v>
      </c>
      <c r="AZ79" s="7">
        <v>0.51455420852640599</v>
      </c>
      <c r="BA79" s="7">
        <f t="shared" ref="BA79:BL79" si="142">(0)/4575.996</f>
        <v>0</v>
      </c>
      <c r="BB79" s="7">
        <f t="shared" si="142"/>
        <v>0</v>
      </c>
      <c r="BC79" s="7">
        <f t="shared" si="142"/>
        <v>0</v>
      </c>
      <c r="BD79" s="7">
        <f t="shared" si="142"/>
        <v>0</v>
      </c>
      <c r="BE79" s="7">
        <f t="shared" si="142"/>
        <v>0</v>
      </c>
      <c r="BF79" s="7">
        <f t="shared" si="142"/>
        <v>0</v>
      </c>
      <c r="BG79" s="7">
        <f t="shared" si="142"/>
        <v>0</v>
      </c>
      <c r="BH79" s="7">
        <f t="shared" si="142"/>
        <v>0</v>
      </c>
      <c r="BI79" s="7">
        <f t="shared" si="142"/>
        <v>0</v>
      </c>
      <c r="BJ79" s="7">
        <f t="shared" si="142"/>
        <v>0</v>
      </c>
      <c r="BK79" s="7">
        <f t="shared" si="142"/>
        <v>0</v>
      </c>
      <c r="BL79" s="7">
        <f t="shared" si="142"/>
        <v>0</v>
      </c>
      <c r="BM79" s="7">
        <v>0.48544579147359396</v>
      </c>
      <c r="BN79" s="7">
        <f t="shared" ref="BN79:BV79" si="143">(0)/4575.996</f>
        <v>0</v>
      </c>
      <c r="BO79" s="7">
        <f t="shared" si="143"/>
        <v>0</v>
      </c>
      <c r="BP79" s="7">
        <f t="shared" si="143"/>
        <v>0</v>
      </c>
      <c r="BQ79" s="7">
        <f t="shared" si="143"/>
        <v>0</v>
      </c>
      <c r="BR79" s="7">
        <f t="shared" si="143"/>
        <v>0</v>
      </c>
      <c r="BS79" s="7">
        <f t="shared" si="143"/>
        <v>0</v>
      </c>
      <c r="BT79" s="7">
        <f t="shared" si="143"/>
        <v>0</v>
      </c>
      <c r="BU79" s="7">
        <f t="shared" si="143"/>
        <v>0</v>
      </c>
      <c r="BV79" s="7">
        <f t="shared" si="143"/>
        <v>0</v>
      </c>
      <c r="BW79">
        <f>0</f>
        <v>0</v>
      </c>
      <c r="BX79">
        <v>4575.9960000000001</v>
      </c>
    </row>
    <row r="80" spans="1:76" x14ac:dyDescent="0.25">
      <c r="A80" s="5" t="s">
        <v>215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>
        <v>915.67700000000002</v>
      </c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>
        <v>883.78200000000004</v>
      </c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>
        <v>1799.4590000000001</v>
      </c>
      <c r="AN80" t="s">
        <v>215</v>
      </c>
      <c r="AO80" s="7">
        <f t="shared" ref="AO80:AY80" si="144">(0)/1799.459</f>
        <v>0</v>
      </c>
      <c r="AP80" s="7">
        <f t="shared" si="144"/>
        <v>0</v>
      </c>
      <c r="AQ80" s="7">
        <f t="shared" si="144"/>
        <v>0</v>
      </c>
      <c r="AR80" s="7">
        <f t="shared" si="144"/>
        <v>0</v>
      </c>
      <c r="AS80" s="7">
        <f t="shared" si="144"/>
        <v>0</v>
      </c>
      <c r="AT80" s="7">
        <f t="shared" si="144"/>
        <v>0</v>
      </c>
      <c r="AU80" s="7">
        <f t="shared" si="144"/>
        <v>0</v>
      </c>
      <c r="AV80" s="7">
        <f t="shared" si="144"/>
        <v>0</v>
      </c>
      <c r="AW80" s="7">
        <f t="shared" si="144"/>
        <v>0</v>
      </c>
      <c r="AX80" s="7">
        <f t="shared" si="144"/>
        <v>0</v>
      </c>
      <c r="AY80" s="7">
        <f t="shared" si="144"/>
        <v>0</v>
      </c>
      <c r="AZ80" s="7">
        <v>0.50886238586152832</v>
      </c>
      <c r="BA80" s="7">
        <f t="shared" ref="BA80:BL80" si="145">(0)/1799.459</f>
        <v>0</v>
      </c>
      <c r="BB80" s="7">
        <f t="shared" si="145"/>
        <v>0</v>
      </c>
      <c r="BC80" s="7">
        <f t="shared" si="145"/>
        <v>0</v>
      </c>
      <c r="BD80" s="7">
        <f t="shared" si="145"/>
        <v>0</v>
      </c>
      <c r="BE80" s="7">
        <f t="shared" si="145"/>
        <v>0</v>
      </c>
      <c r="BF80" s="7">
        <f t="shared" si="145"/>
        <v>0</v>
      </c>
      <c r="BG80" s="7">
        <f t="shared" si="145"/>
        <v>0</v>
      </c>
      <c r="BH80" s="7">
        <f t="shared" si="145"/>
        <v>0</v>
      </c>
      <c r="BI80" s="7">
        <f t="shared" si="145"/>
        <v>0</v>
      </c>
      <c r="BJ80" s="7">
        <f t="shared" si="145"/>
        <v>0</v>
      </c>
      <c r="BK80" s="7">
        <f t="shared" si="145"/>
        <v>0</v>
      </c>
      <c r="BL80" s="7">
        <f t="shared" si="145"/>
        <v>0</v>
      </c>
      <c r="BM80" s="7">
        <v>0.49113761413847162</v>
      </c>
      <c r="BN80" s="7">
        <f t="shared" ref="BN80:BV80" si="146">(0)/1799.459</f>
        <v>0</v>
      </c>
      <c r="BO80" s="7">
        <f t="shared" si="146"/>
        <v>0</v>
      </c>
      <c r="BP80" s="7">
        <f t="shared" si="146"/>
        <v>0</v>
      </c>
      <c r="BQ80" s="7">
        <f t="shared" si="146"/>
        <v>0</v>
      </c>
      <c r="BR80" s="7">
        <f t="shared" si="146"/>
        <v>0</v>
      </c>
      <c r="BS80" s="7">
        <f t="shared" si="146"/>
        <v>0</v>
      </c>
      <c r="BT80" s="7">
        <f t="shared" si="146"/>
        <v>0</v>
      </c>
      <c r="BU80" s="7">
        <f t="shared" si="146"/>
        <v>0</v>
      </c>
      <c r="BV80" s="7">
        <f t="shared" si="146"/>
        <v>0</v>
      </c>
      <c r="BW80">
        <f>0</f>
        <v>0</v>
      </c>
      <c r="BX80">
        <v>1799.4590000000001</v>
      </c>
    </row>
    <row r="81" spans="1:76" x14ac:dyDescent="0.25">
      <c r="A81" s="5" t="s">
        <v>216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>
        <v>130.81100000000001</v>
      </c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>
        <v>127.392</v>
      </c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>
        <v>258.20299999999997</v>
      </c>
      <c r="AN81" t="s">
        <v>216</v>
      </c>
      <c r="AO81" s="7">
        <f t="shared" ref="AO81:AY81" si="147">(0)/258.203</f>
        <v>0</v>
      </c>
      <c r="AP81" s="7">
        <f t="shared" si="147"/>
        <v>0</v>
      </c>
      <c r="AQ81" s="7">
        <f t="shared" si="147"/>
        <v>0</v>
      </c>
      <c r="AR81" s="7">
        <f t="shared" si="147"/>
        <v>0</v>
      </c>
      <c r="AS81" s="7">
        <f t="shared" si="147"/>
        <v>0</v>
      </c>
      <c r="AT81" s="7">
        <f t="shared" si="147"/>
        <v>0</v>
      </c>
      <c r="AU81" s="7">
        <f t="shared" si="147"/>
        <v>0</v>
      </c>
      <c r="AV81" s="7">
        <f t="shared" si="147"/>
        <v>0</v>
      </c>
      <c r="AW81" s="7">
        <f t="shared" si="147"/>
        <v>0</v>
      </c>
      <c r="AX81" s="7">
        <f t="shared" si="147"/>
        <v>0</v>
      </c>
      <c r="AY81" s="7">
        <f t="shared" si="147"/>
        <v>0</v>
      </c>
      <c r="AZ81" s="7">
        <v>0.50662075963486097</v>
      </c>
      <c r="BA81" s="7">
        <f t="shared" ref="BA81:BL81" si="148">(0)/258.203</f>
        <v>0</v>
      </c>
      <c r="BB81" s="7">
        <f t="shared" si="148"/>
        <v>0</v>
      </c>
      <c r="BC81" s="7">
        <f t="shared" si="148"/>
        <v>0</v>
      </c>
      <c r="BD81" s="7">
        <f t="shared" si="148"/>
        <v>0</v>
      </c>
      <c r="BE81" s="7">
        <f t="shared" si="148"/>
        <v>0</v>
      </c>
      <c r="BF81" s="7">
        <f t="shared" si="148"/>
        <v>0</v>
      </c>
      <c r="BG81" s="7">
        <f t="shared" si="148"/>
        <v>0</v>
      </c>
      <c r="BH81" s="7">
        <f t="shared" si="148"/>
        <v>0</v>
      </c>
      <c r="BI81" s="7">
        <f t="shared" si="148"/>
        <v>0</v>
      </c>
      <c r="BJ81" s="7">
        <f t="shared" si="148"/>
        <v>0</v>
      </c>
      <c r="BK81" s="7">
        <f t="shared" si="148"/>
        <v>0</v>
      </c>
      <c r="BL81" s="7">
        <f t="shared" si="148"/>
        <v>0</v>
      </c>
      <c r="BM81" s="7">
        <v>0.49337924036513908</v>
      </c>
      <c r="BN81" s="7">
        <f t="shared" ref="BN81:BV81" si="149">(0)/258.203</f>
        <v>0</v>
      </c>
      <c r="BO81" s="7">
        <f t="shared" si="149"/>
        <v>0</v>
      </c>
      <c r="BP81" s="7">
        <f t="shared" si="149"/>
        <v>0</v>
      </c>
      <c r="BQ81" s="7">
        <f t="shared" si="149"/>
        <v>0</v>
      </c>
      <c r="BR81" s="7">
        <f t="shared" si="149"/>
        <v>0</v>
      </c>
      <c r="BS81" s="7">
        <f t="shared" si="149"/>
        <v>0</v>
      </c>
      <c r="BT81" s="7">
        <f t="shared" si="149"/>
        <v>0</v>
      </c>
      <c r="BU81" s="7">
        <f t="shared" si="149"/>
        <v>0</v>
      </c>
      <c r="BV81" s="7">
        <f t="shared" si="149"/>
        <v>0</v>
      </c>
      <c r="BW81">
        <f>0</f>
        <v>0</v>
      </c>
      <c r="BX81">
        <v>258.20299999999997</v>
      </c>
    </row>
    <row r="82" spans="1:76" x14ac:dyDescent="0.25">
      <c r="A82" s="5" t="s">
        <v>221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>
        <v>0</v>
      </c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>
        <v>47.771999999999998</v>
      </c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>
        <v>47.771999999999998</v>
      </c>
      <c r="AN82" t="s">
        <v>221</v>
      </c>
      <c r="AO82" s="7">
        <f t="shared" ref="AO82:AY82" si="150">(0)/47.772</f>
        <v>0</v>
      </c>
      <c r="AP82" s="7">
        <f t="shared" si="150"/>
        <v>0</v>
      </c>
      <c r="AQ82" s="7">
        <f t="shared" si="150"/>
        <v>0</v>
      </c>
      <c r="AR82" s="7">
        <f t="shared" si="150"/>
        <v>0</v>
      </c>
      <c r="AS82" s="7">
        <f t="shared" si="150"/>
        <v>0</v>
      </c>
      <c r="AT82" s="7">
        <f t="shared" si="150"/>
        <v>0</v>
      </c>
      <c r="AU82" s="7">
        <f t="shared" si="150"/>
        <v>0</v>
      </c>
      <c r="AV82" s="7">
        <f t="shared" si="150"/>
        <v>0</v>
      </c>
      <c r="AW82" s="7">
        <f t="shared" si="150"/>
        <v>0</v>
      </c>
      <c r="AX82" s="7">
        <f t="shared" si="150"/>
        <v>0</v>
      </c>
      <c r="AY82" s="7">
        <f t="shared" si="150"/>
        <v>0</v>
      </c>
      <c r="AZ82" s="7">
        <v>0</v>
      </c>
      <c r="BA82" s="7">
        <f t="shared" ref="BA82:BL82" si="151">(0)/47.772</f>
        <v>0</v>
      </c>
      <c r="BB82" s="7">
        <f t="shared" si="151"/>
        <v>0</v>
      </c>
      <c r="BC82" s="7">
        <f t="shared" si="151"/>
        <v>0</v>
      </c>
      <c r="BD82" s="7">
        <f t="shared" si="151"/>
        <v>0</v>
      </c>
      <c r="BE82" s="7">
        <f t="shared" si="151"/>
        <v>0</v>
      </c>
      <c r="BF82" s="7">
        <f t="shared" si="151"/>
        <v>0</v>
      </c>
      <c r="BG82" s="7">
        <f t="shared" si="151"/>
        <v>0</v>
      </c>
      <c r="BH82" s="7">
        <f t="shared" si="151"/>
        <v>0</v>
      </c>
      <c r="BI82" s="7">
        <f t="shared" si="151"/>
        <v>0</v>
      </c>
      <c r="BJ82" s="7">
        <f t="shared" si="151"/>
        <v>0</v>
      </c>
      <c r="BK82" s="7">
        <f t="shared" si="151"/>
        <v>0</v>
      </c>
      <c r="BL82" s="7">
        <f t="shared" si="151"/>
        <v>0</v>
      </c>
      <c r="BM82" s="7">
        <v>1</v>
      </c>
      <c r="BN82" s="7">
        <f t="shared" ref="BN82:BV82" si="152">(0)/47.772</f>
        <v>0</v>
      </c>
      <c r="BO82" s="7">
        <f t="shared" si="152"/>
        <v>0</v>
      </c>
      <c r="BP82" s="7">
        <f t="shared" si="152"/>
        <v>0</v>
      </c>
      <c r="BQ82" s="7">
        <f t="shared" si="152"/>
        <v>0</v>
      </c>
      <c r="BR82" s="7">
        <f t="shared" si="152"/>
        <v>0</v>
      </c>
      <c r="BS82" s="7">
        <f t="shared" si="152"/>
        <v>0</v>
      </c>
      <c r="BT82" s="7">
        <f t="shared" si="152"/>
        <v>0</v>
      </c>
      <c r="BU82" s="7">
        <f t="shared" si="152"/>
        <v>0</v>
      </c>
      <c r="BV82" s="7">
        <f t="shared" si="152"/>
        <v>0</v>
      </c>
      <c r="BW82">
        <f>0</f>
        <v>0</v>
      </c>
      <c r="BX82">
        <v>47.771999999999998</v>
      </c>
    </row>
    <row r="83" spans="1:76" x14ac:dyDescent="0.25">
      <c r="A83" s="5" t="s">
        <v>217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>
        <v>784.86599999999999</v>
      </c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>
        <v>756.39</v>
      </c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>
        <v>1541.2559999999999</v>
      </c>
      <c r="AN83" t="s">
        <v>217</v>
      </c>
      <c r="AO83" s="7">
        <f t="shared" ref="AO83:AY83" si="153">(0)/1541.256</f>
        <v>0</v>
      </c>
      <c r="AP83" s="7">
        <f t="shared" si="153"/>
        <v>0</v>
      </c>
      <c r="AQ83" s="7">
        <f t="shared" si="153"/>
        <v>0</v>
      </c>
      <c r="AR83" s="7">
        <f t="shared" si="153"/>
        <v>0</v>
      </c>
      <c r="AS83" s="7">
        <f t="shared" si="153"/>
        <v>0</v>
      </c>
      <c r="AT83" s="7">
        <f t="shared" si="153"/>
        <v>0</v>
      </c>
      <c r="AU83" s="7">
        <f t="shared" si="153"/>
        <v>0</v>
      </c>
      <c r="AV83" s="7">
        <f t="shared" si="153"/>
        <v>0</v>
      </c>
      <c r="AW83" s="7">
        <f t="shared" si="153"/>
        <v>0</v>
      </c>
      <c r="AX83" s="7">
        <f t="shared" si="153"/>
        <v>0</v>
      </c>
      <c r="AY83" s="7">
        <f t="shared" si="153"/>
        <v>0</v>
      </c>
      <c r="AZ83" s="7">
        <v>0.50923792024167303</v>
      </c>
      <c r="BA83" s="7">
        <f t="shared" ref="BA83:BL83" si="154">(0)/1541.256</f>
        <v>0</v>
      </c>
      <c r="BB83" s="7">
        <f t="shared" si="154"/>
        <v>0</v>
      </c>
      <c r="BC83" s="7">
        <f t="shared" si="154"/>
        <v>0</v>
      </c>
      <c r="BD83" s="7">
        <f t="shared" si="154"/>
        <v>0</v>
      </c>
      <c r="BE83" s="7">
        <f t="shared" si="154"/>
        <v>0</v>
      </c>
      <c r="BF83" s="7">
        <f t="shared" si="154"/>
        <v>0</v>
      </c>
      <c r="BG83" s="7">
        <f t="shared" si="154"/>
        <v>0</v>
      </c>
      <c r="BH83" s="7">
        <f t="shared" si="154"/>
        <v>0</v>
      </c>
      <c r="BI83" s="7">
        <f t="shared" si="154"/>
        <v>0</v>
      </c>
      <c r="BJ83" s="7">
        <f t="shared" si="154"/>
        <v>0</v>
      </c>
      <c r="BK83" s="7">
        <f t="shared" si="154"/>
        <v>0</v>
      </c>
      <c r="BL83" s="7">
        <f t="shared" si="154"/>
        <v>0</v>
      </c>
      <c r="BM83" s="7">
        <v>0.49076207975832703</v>
      </c>
      <c r="BN83" s="7">
        <f t="shared" ref="BN83:BV83" si="155">(0)/1541.256</f>
        <v>0</v>
      </c>
      <c r="BO83" s="7">
        <f t="shared" si="155"/>
        <v>0</v>
      </c>
      <c r="BP83" s="7">
        <f t="shared" si="155"/>
        <v>0</v>
      </c>
      <c r="BQ83" s="7">
        <f t="shared" si="155"/>
        <v>0</v>
      </c>
      <c r="BR83" s="7">
        <f t="shared" si="155"/>
        <v>0</v>
      </c>
      <c r="BS83" s="7">
        <f t="shared" si="155"/>
        <v>0</v>
      </c>
      <c r="BT83" s="7">
        <f t="shared" si="155"/>
        <v>0</v>
      </c>
      <c r="BU83" s="7">
        <f t="shared" si="155"/>
        <v>0</v>
      </c>
      <c r="BV83" s="7">
        <f t="shared" si="155"/>
        <v>0</v>
      </c>
      <c r="BW83">
        <f>0</f>
        <v>0</v>
      </c>
      <c r="BX83">
        <v>1541.2559999999999</v>
      </c>
    </row>
    <row r="84" spans="1:76" x14ac:dyDescent="0.25">
      <c r="A84" s="5" t="s">
        <v>218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>
        <v>1962.165</v>
      </c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>
        <v>1934.7659999999998</v>
      </c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>
        <v>3896.9309999999996</v>
      </c>
      <c r="AN84" t="s">
        <v>218</v>
      </c>
      <c r="AO84" s="7">
        <f t="shared" ref="AO84:AY84" si="156">(0)/3896.931</f>
        <v>0</v>
      </c>
      <c r="AP84" s="7">
        <f t="shared" si="156"/>
        <v>0</v>
      </c>
      <c r="AQ84" s="7">
        <f t="shared" si="156"/>
        <v>0</v>
      </c>
      <c r="AR84" s="7">
        <f t="shared" si="156"/>
        <v>0</v>
      </c>
      <c r="AS84" s="7">
        <f t="shared" si="156"/>
        <v>0</v>
      </c>
      <c r="AT84" s="7">
        <f t="shared" si="156"/>
        <v>0</v>
      </c>
      <c r="AU84" s="7">
        <f t="shared" si="156"/>
        <v>0</v>
      </c>
      <c r="AV84" s="7">
        <f t="shared" si="156"/>
        <v>0</v>
      </c>
      <c r="AW84" s="7">
        <f t="shared" si="156"/>
        <v>0</v>
      </c>
      <c r="AX84" s="7">
        <f t="shared" si="156"/>
        <v>0</v>
      </c>
      <c r="AY84" s="7">
        <f t="shared" si="156"/>
        <v>0</v>
      </c>
      <c r="AZ84" s="7">
        <v>0.50351545870327197</v>
      </c>
      <c r="BA84" s="7">
        <f t="shared" ref="BA84:BL84" si="157">(0)/3896.931</f>
        <v>0</v>
      </c>
      <c r="BB84" s="7">
        <f t="shared" si="157"/>
        <v>0</v>
      </c>
      <c r="BC84" s="7">
        <f t="shared" si="157"/>
        <v>0</v>
      </c>
      <c r="BD84" s="7">
        <f t="shared" si="157"/>
        <v>0</v>
      </c>
      <c r="BE84" s="7">
        <f t="shared" si="157"/>
        <v>0</v>
      </c>
      <c r="BF84" s="7">
        <f t="shared" si="157"/>
        <v>0</v>
      </c>
      <c r="BG84" s="7">
        <f t="shared" si="157"/>
        <v>0</v>
      </c>
      <c r="BH84" s="7">
        <f t="shared" si="157"/>
        <v>0</v>
      </c>
      <c r="BI84" s="7">
        <f t="shared" si="157"/>
        <v>0</v>
      </c>
      <c r="BJ84" s="7">
        <f t="shared" si="157"/>
        <v>0</v>
      </c>
      <c r="BK84" s="7">
        <f t="shared" si="157"/>
        <v>0</v>
      </c>
      <c r="BL84" s="7">
        <f t="shared" si="157"/>
        <v>0</v>
      </c>
      <c r="BM84" s="7">
        <v>0.49648454129672814</v>
      </c>
      <c r="BN84" s="7">
        <f t="shared" ref="BN84:BV84" si="158">(0)/3896.931</f>
        <v>0</v>
      </c>
      <c r="BO84" s="7">
        <f t="shared" si="158"/>
        <v>0</v>
      </c>
      <c r="BP84" s="7">
        <f t="shared" si="158"/>
        <v>0</v>
      </c>
      <c r="BQ84" s="7">
        <f t="shared" si="158"/>
        <v>0</v>
      </c>
      <c r="BR84" s="7">
        <f t="shared" si="158"/>
        <v>0</v>
      </c>
      <c r="BS84" s="7">
        <f t="shared" si="158"/>
        <v>0</v>
      </c>
      <c r="BT84" s="7">
        <f t="shared" si="158"/>
        <v>0</v>
      </c>
      <c r="BU84" s="7">
        <f t="shared" si="158"/>
        <v>0</v>
      </c>
      <c r="BV84" s="7">
        <f t="shared" si="158"/>
        <v>0</v>
      </c>
      <c r="BW84">
        <f>0</f>
        <v>0</v>
      </c>
      <c r="BX84">
        <v>3896.9309999999996</v>
      </c>
    </row>
    <row r="85" spans="1:76" x14ac:dyDescent="0.25">
      <c r="A85" s="5" t="s">
        <v>219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>
        <v>0</v>
      </c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>
        <v>39.81</v>
      </c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>
        <v>39.81</v>
      </c>
      <c r="AN85" t="s">
        <v>219</v>
      </c>
      <c r="AO85" s="7">
        <f t="shared" ref="AO85:AY85" si="159">(0)/39.81</f>
        <v>0</v>
      </c>
      <c r="AP85" s="7">
        <f t="shared" si="159"/>
        <v>0</v>
      </c>
      <c r="AQ85" s="7">
        <f t="shared" si="159"/>
        <v>0</v>
      </c>
      <c r="AR85" s="7">
        <f t="shared" si="159"/>
        <v>0</v>
      </c>
      <c r="AS85" s="7">
        <f t="shared" si="159"/>
        <v>0</v>
      </c>
      <c r="AT85" s="7">
        <f t="shared" si="159"/>
        <v>0</v>
      </c>
      <c r="AU85" s="7">
        <f t="shared" si="159"/>
        <v>0</v>
      </c>
      <c r="AV85" s="7">
        <f t="shared" si="159"/>
        <v>0</v>
      </c>
      <c r="AW85" s="7">
        <f t="shared" si="159"/>
        <v>0</v>
      </c>
      <c r="AX85" s="7">
        <f t="shared" si="159"/>
        <v>0</v>
      </c>
      <c r="AY85" s="7">
        <f t="shared" si="159"/>
        <v>0</v>
      </c>
      <c r="AZ85" s="7">
        <v>0</v>
      </c>
      <c r="BA85" s="7">
        <f t="shared" ref="BA85:BL85" si="160">(0)/39.81</f>
        <v>0</v>
      </c>
      <c r="BB85" s="7">
        <f t="shared" si="160"/>
        <v>0</v>
      </c>
      <c r="BC85" s="7">
        <f t="shared" si="160"/>
        <v>0</v>
      </c>
      <c r="BD85" s="7">
        <f t="shared" si="160"/>
        <v>0</v>
      </c>
      <c r="BE85" s="7">
        <f t="shared" si="160"/>
        <v>0</v>
      </c>
      <c r="BF85" s="7">
        <f t="shared" si="160"/>
        <v>0</v>
      </c>
      <c r="BG85" s="7">
        <f t="shared" si="160"/>
        <v>0</v>
      </c>
      <c r="BH85" s="7">
        <f t="shared" si="160"/>
        <v>0</v>
      </c>
      <c r="BI85" s="7">
        <f t="shared" si="160"/>
        <v>0</v>
      </c>
      <c r="BJ85" s="7">
        <f t="shared" si="160"/>
        <v>0</v>
      </c>
      <c r="BK85" s="7">
        <f t="shared" si="160"/>
        <v>0</v>
      </c>
      <c r="BL85" s="7">
        <f t="shared" si="160"/>
        <v>0</v>
      </c>
      <c r="BM85" s="7">
        <v>1</v>
      </c>
      <c r="BN85" s="7">
        <f t="shared" ref="BN85:BV85" si="161">(0)/39.81</f>
        <v>0</v>
      </c>
      <c r="BO85" s="7">
        <f t="shared" si="161"/>
        <v>0</v>
      </c>
      <c r="BP85" s="7">
        <f t="shared" si="161"/>
        <v>0</v>
      </c>
      <c r="BQ85" s="7">
        <f t="shared" si="161"/>
        <v>0</v>
      </c>
      <c r="BR85" s="7">
        <f t="shared" si="161"/>
        <v>0</v>
      </c>
      <c r="BS85" s="7">
        <f t="shared" si="161"/>
        <v>0</v>
      </c>
      <c r="BT85" s="7">
        <f t="shared" si="161"/>
        <v>0</v>
      </c>
      <c r="BU85" s="7">
        <f t="shared" si="161"/>
        <v>0</v>
      </c>
      <c r="BV85" s="7">
        <f t="shared" si="161"/>
        <v>0</v>
      </c>
      <c r="BW85">
        <f>0</f>
        <v>0</v>
      </c>
      <c r="BX85">
        <v>39.81</v>
      </c>
    </row>
    <row r="86" spans="1:76" x14ac:dyDescent="0.25">
      <c r="A86" s="5" t="s">
        <v>220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>
        <v>1569.732</v>
      </c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>
        <v>1536.6659999999999</v>
      </c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>
        <v>3106.3980000000001</v>
      </c>
      <c r="AN86" t="s">
        <v>220</v>
      </c>
      <c r="AO86" s="7">
        <f t="shared" ref="AO86:AY86" si="162">(0)/3106.398</f>
        <v>0</v>
      </c>
      <c r="AP86" s="7">
        <f t="shared" si="162"/>
        <v>0</v>
      </c>
      <c r="AQ86" s="7">
        <f t="shared" si="162"/>
        <v>0</v>
      </c>
      <c r="AR86" s="7">
        <f t="shared" si="162"/>
        <v>0</v>
      </c>
      <c r="AS86" s="7">
        <f t="shared" si="162"/>
        <v>0</v>
      </c>
      <c r="AT86" s="7">
        <f t="shared" si="162"/>
        <v>0</v>
      </c>
      <c r="AU86" s="7">
        <f t="shared" si="162"/>
        <v>0</v>
      </c>
      <c r="AV86" s="7">
        <f t="shared" si="162"/>
        <v>0</v>
      </c>
      <c r="AW86" s="7">
        <f t="shared" si="162"/>
        <v>0</v>
      </c>
      <c r="AX86" s="7">
        <f t="shared" si="162"/>
        <v>0</v>
      </c>
      <c r="AY86" s="7">
        <f t="shared" si="162"/>
        <v>0</v>
      </c>
      <c r="AZ86" s="7">
        <v>0.50532224138696968</v>
      </c>
      <c r="BA86" s="7">
        <f t="shared" ref="BA86:BL86" si="163">(0)/3106.398</f>
        <v>0</v>
      </c>
      <c r="BB86" s="7">
        <f t="shared" si="163"/>
        <v>0</v>
      </c>
      <c r="BC86" s="7">
        <f t="shared" si="163"/>
        <v>0</v>
      </c>
      <c r="BD86" s="7">
        <f t="shared" si="163"/>
        <v>0</v>
      </c>
      <c r="BE86" s="7">
        <f t="shared" si="163"/>
        <v>0</v>
      </c>
      <c r="BF86" s="7">
        <f t="shared" si="163"/>
        <v>0</v>
      </c>
      <c r="BG86" s="7">
        <f t="shared" si="163"/>
        <v>0</v>
      </c>
      <c r="BH86" s="7">
        <f t="shared" si="163"/>
        <v>0</v>
      </c>
      <c r="BI86" s="7">
        <f t="shared" si="163"/>
        <v>0</v>
      </c>
      <c r="BJ86" s="7">
        <f t="shared" si="163"/>
        <v>0</v>
      </c>
      <c r="BK86" s="7">
        <f t="shared" si="163"/>
        <v>0</v>
      </c>
      <c r="BL86" s="7">
        <f t="shared" si="163"/>
        <v>0</v>
      </c>
      <c r="BM86" s="7">
        <v>0.49467775861303021</v>
      </c>
      <c r="BN86" s="7">
        <f t="shared" ref="BN86:BV86" si="164">(0)/3106.398</f>
        <v>0</v>
      </c>
      <c r="BO86" s="7">
        <f t="shared" si="164"/>
        <v>0</v>
      </c>
      <c r="BP86" s="7">
        <f t="shared" si="164"/>
        <v>0</v>
      </c>
      <c r="BQ86" s="7">
        <f t="shared" si="164"/>
        <v>0</v>
      </c>
      <c r="BR86" s="7">
        <f t="shared" si="164"/>
        <v>0</v>
      </c>
      <c r="BS86" s="7">
        <f t="shared" si="164"/>
        <v>0</v>
      </c>
      <c r="BT86" s="7">
        <f t="shared" si="164"/>
        <v>0</v>
      </c>
      <c r="BU86" s="7">
        <f t="shared" si="164"/>
        <v>0</v>
      </c>
      <c r="BV86" s="7">
        <f t="shared" si="164"/>
        <v>0</v>
      </c>
      <c r="BW86">
        <f>0</f>
        <v>0</v>
      </c>
      <c r="BX86">
        <v>3106.3980000000001</v>
      </c>
    </row>
    <row r="87" spans="1:76" x14ac:dyDescent="0.25">
      <c r="A87" s="5" t="s">
        <v>222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>
        <v>392.43299999999999</v>
      </c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>
        <v>374.214</v>
      </c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>
        <v>766.64699999999993</v>
      </c>
      <c r="AN87" t="s">
        <v>222</v>
      </c>
      <c r="AO87" s="7">
        <f t="shared" ref="AO87:AY87" si="165">(0)/766.647</f>
        <v>0</v>
      </c>
      <c r="AP87" s="7">
        <f t="shared" si="165"/>
        <v>0</v>
      </c>
      <c r="AQ87" s="7">
        <f t="shared" si="165"/>
        <v>0</v>
      </c>
      <c r="AR87" s="7">
        <f t="shared" si="165"/>
        <v>0</v>
      </c>
      <c r="AS87" s="7">
        <f t="shared" si="165"/>
        <v>0</v>
      </c>
      <c r="AT87" s="7">
        <f t="shared" si="165"/>
        <v>0</v>
      </c>
      <c r="AU87" s="7">
        <f t="shared" si="165"/>
        <v>0</v>
      </c>
      <c r="AV87" s="7">
        <f t="shared" si="165"/>
        <v>0</v>
      </c>
      <c r="AW87" s="7">
        <f t="shared" si="165"/>
        <v>0</v>
      </c>
      <c r="AX87" s="7">
        <f t="shared" si="165"/>
        <v>0</v>
      </c>
      <c r="AY87" s="7">
        <f t="shared" si="165"/>
        <v>0</v>
      </c>
      <c r="AZ87" s="7">
        <v>0.5118822613275732</v>
      </c>
      <c r="BA87" s="7">
        <f t="shared" ref="BA87:BL87" si="166">(0)/766.647</f>
        <v>0</v>
      </c>
      <c r="BB87" s="7">
        <f t="shared" si="166"/>
        <v>0</v>
      </c>
      <c r="BC87" s="7">
        <f t="shared" si="166"/>
        <v>0</v>
      </c>
      <c r="BD87" s="7">
        <f t="shared" si="166"/>
        <v>0</v>
      </c>
      <c r="BE87" s="7">
        <f t="shared" si="166"/>
        <v>0</v>
      </c>
      <c r="BF87" s="7">
        <f t="shared" si="166"/>
        <v>0</v>
      </c>
      <c r="BG87" s="7">
        <f t="shared" si="166"/>
        <v>0</v>
      </c>
      <c r="BH87" s="7">
        <f t="shared" si="166"/>
        <v>0</v>
      </c>
      <c r="BI87" s="7">
        <f t="shared" si="166"/>
        <v>0</v>
      </c>
      <c r="BJ87" s="7">
        <f t="shared" si="166"/>
        <v>0</v>
      </c>
      <c r="BK87" s="7">
        <f t="shared" si="166"/>
        <v>0</v>
      </c>
      <c r="BL87" s="7">
        <f t="shared" si="166"/>
        <v>0</v>
      </c>
      <c r="BM87" s="7">
        <v>0.48811773867242686</v>
      </c>
      <c r="BN87" s="7">
        <f t="shared" ref="BN87:BV87" si="167">(0)/766.647</f>
        <v>0</v>
      </c>
      <c r="BO87" s="7">
        <f t="shared" si="167"/>
        <v>0</v>
      </c>
      <c r="BP87" s="7">
        <f t="shared" si="167"/>
        <v>0</v>
      </c>
      <c r="BQ87" s="7">
        <f t="shared" si="167"/>
        <v>0</v>
      </c>
      <c r="BR87" s="7">
        <f t="shared" si="167"/>
        <v>0</v>
      </c>
      <c r="BS87" s="7">
        <f t="shared" si="167"/>
        <v>0</v>
      </c>
      <c r="BT87" s="7">
        <f t="shared" si="167"/>
        <v>0</v>
      </c>
      <c r="BU87" s="7">
        <f t="shared" si="167"/>
        <v>0</v>
      </c>
      <c r="BV87" s="7">
        <f t="shared" si="167"/>
        <v>0</v>
      </c>
      <c r="BW87">
        <f>0</f>
        <v>0</v>
      </c>
      <c r="BX87">
        <v>766.64699999999993</v>
      </c>
    </row>
    <row r="88" spans="1:76" x14ac:dyDescent="0.25">
      <c r="A88" s="5" t="s">
        <v>225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>
        <v>3793.5190000000002</v>
      </c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>
        <v>0</v>
      </c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>
        <v>3793.5190000000002</v>
      </c>
      <c r="AN88" t="s">
        <v>225</v>
      </c>
      <c r="AO88" s="7">
        <f t="shared" ref="AO88:AY88" si="168">(0)/3793.519</f>
        <v>0</v>
      </c>
      <c r="AP88" s="7">
        <f t="shared" si="168"/>
        <v>0</v>
      </c>
      <c r="AQ88" s="7">
        <f t="shared" si="168"/>
        <v>0</v>
      </c>
      <c r="AR88" s="7">
        <f t="shared" si="168"/>
        <v>0</v>
      </c>
      <c r="AS88" s="7">
        <f t="shared" si="168"/>
        <v>0</v>
      </c>
      <c r="AT88" s="7">
        <f t="shared" si="168"/>
        <v>0</v>
      </c>
      <c r="AU88" s="7">
        <f t="shared" si="168"/>
        <v>0</v>
      </c>
      <c r="AV88" s="7">
        <f t="shared" si="168"/>
        <v>0</v>
      </c>
      <c r="AW88" s="7">
        <f t="shared" si="168"/>
        <v>0</v>
      </c>
      <c r="AX88" s="7">
        <f t="shared" si="168"/>
        <v>0</v>
      </c>
      <c r="AY88" s="7">
        <f t="shared" si="168"/>
        <v>0</v>
      </c>
      <c r="AZ88" s="7">
        <v>1</v>
      </c>
      <c r="BA88" s="7">
        <f t="shared" ref="BA88:BL88" si="169">(0)/3793.519</f>
        <v>0</v>
      </c>
      <c r="BB88" s="7">
        <f t="shared" si="169"/>
        <v>0</v>
      </c>
      <c r="BC88" s="7">
        <f t="shared" si="169"/>
        <v>0</v>
      </c>
      <c r="BD88" s="7">
        <f t="shared" si="169"/>
        <v>0</v>
      </c>
      <c r="BE88" s="7">
        <f t="shared" si="169"/>
        <v>0</v>
      </c>
      <c r="BF88" s="7">
        <f t="shared" si="169"/>
        <v>0</v>
      </c>
      <c r="BG88" s="7">
        <f t="shared" si="169"/>
        <v>0</v>
      </c>
      <c r="BH88" s="7">
        <f t="shared" si="169"/>
        <v>0</v>
      </c>
      <c r="BI88" s="7">
        <f t="shared" si="169"/>
        <v>0</v>
      </c>
      <c r="BJ88" s="7">
        <f t="shared" si="169"/>
        <v>0</v>
      </c>
      <c r="BK88" s="7">
        <f t="shared" si="169"/>
        <v>0</v>
      </c>
      <c r="BL88" s="7">
        <f t="shared" si="169"/>
        <v>0</v>
      </c>
      <c r="BM88" s="7">
        <v>0</v>
      </c>
      <c r="BN88" s="7">
        <f t="shared" ref="BN88:BV88" si="170">(0)/3793.519</f>
        <v>0</v>
      </c>
      <c r="BO88" s="7">
        <f t="shared" si="170"/>
        <v>0</v>
      </c>
      <c r="BP88" s="7">
        <f t="shared" si="170"/>
        <v>0</v>
      </c>
      <c r="BQ88" s="7">
        <f t="shared" si="170"/>
        <v>0</v>
      </c>
      <c r="BR88" s="7">
        <f t="shared" si="170"/>
        <v>0</v>
      </c>
      <c r="BS88" s="7">
        <f t="shared" si="170"/>
        <v>0</v>
      </c>
      <c r="BT88" s="7">
        <f t="shared" si="170"/>
        <v>0</v>
      </c>
      <c r="BU88" s="7">
        <f t="shared" si="170"/>
        <v>0</v>
      </c>
      <c r="BV88" s="7">
        <f t="shared" si="170"/>
        <v>0</v>
      </c>
      <c r="BW88">
        <f>0</f>
        <v>0</v>
      </c>
      <c r="BX88">
        <v>3793.5190000000002</v>
      </c>
    </row>
    <row r="89" spans="1:76" x14ac:dyDescent="0.25">
      <c r="A89" s="5" t="s">
        <v>224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>
        <v>1438.9209999999998</v>
      </c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>
        <v>1438.9209999999998</v>
      </c>
      <c r="AN89" t="s">
        <v>224</v>
      </c>
      <c r="AO89" s="7">
        <f t="shared" ref="AO89:AY89" si="171">(0)/1438.921</f>
        <v>0</v>
      </c>
      <c r="AP89" s="7">
        <f t="shared" si="171"/>
        <v>0</v>
      </c>
      <c r="AQ89" s="7">
        <f t="shared" si="171"/>
        <v>0</v>
      </c>
      <c r="AR89" s="7">
        <f t="shared" si="171"/>
        <v>0</v>
      </c>
      <c r="AS89" s="7">
        <f t="shared" si="171"/>
        <v>0</v>
      </c>
      <c r="AT89" s="7">
        <f t="shared" si="171"/>
        <v>0</v>
      </c>
      <c r="AU89" s="7">
        <f t="shared" si="171"/>
        <v>0</v>
      </c>
      <c r="AV89" s="7">
        <f t="shared" si="171"/>
        <v>0</v>
      </c>
      <c r="AW89" s="7">
        <f t="shared" si="171"/>
        <v>0</v>
      </c>
      <c r="AX89" s="7">
        <f t="shared" si="171"/>
        <v>0</v>
      </c>
      <c r="AY89" s="7">
        <f t="shared" si="171"/>
        <v>0</v>
      </c>
      <c r="AZ89" s="7">
        <v>1</v>
      </c>
      <c r="BA89" s="7">
        <f t="shared" ref="BA89:BV89" si="172">(0)/1438.921</f>
        <v>0</v>
      </c>
      <c r="BB89" s="7">
        <f t="shared" si="172"/>
        <v>0</v>
      </c>
      <c r="BC89" s="7">
        <f t="shared" si="172"/>
        <v>0</v>
      </c>
      <c r="BD89" s="7">
        <f t="shared" si="172"/>
        <v>0</v>
      </c>
      <c r="BE89" s="7">
        <f t="shared" si="172"/>
        <v>0</v>
      </c>
      <c r="BF89" s="7">
        <f t="shared" si="172"/>
        <v>0</v>
      </c>
      <c r="BG89" s="7">
        <f t="shared" si="172"/>
        <v>0</v>
      </c>
      <c r="BH89" s="7">
        <f t="shared" si="172"/>
        <v>0</v>
      </c>
      <c r="BI89" s="7">
        <f t="shared" si="172"/>
        <v>0</v>
      </c>
      <c r="BJ89" s="7">
        <f t="shared" si="172"/>
        <v>0</v>
      </c>
      <c r="BK89" s="7">
        <f t="shared" si="172"/>
        <v>0</v>
      </c>
      <c r="BL89" s="7">
        <f t="shared" si="172"/>
        <v>0</v>
      </c>
      <c r="BM89" s="7">
        <f t="shared" si="172"/>
        <v>0</v>
      </c>
      <c r="BN89" s="7">
        <f t="shared" si="172"/>
        <v>0</v>
      </c>
      <c r="BO89" s="7">
        <f t="shared" si="172"/>
        <v>0</v>
      </c>
      <c r="BP89" s="7">
        <f t="shared" si="172"/>
        <v>0</v>
      </c>
      <c r="BQ89" s="7">
        <f t="shared" si="172"/>
        <v>0</v>
      </c>
      <c r="BR89" s="7">
        <f t="shared" si="172"/>
        <v>0</v>
      </c>
      <c r="BS89" s="7">
        <f t="shared" si="172"/>
        <v>0</v>
      </c>
      <c r="BT89" s="7">
        <f t="shared" si="172"/>
        <v>0</v>
      </c>
      <c r="BU89" s="7">
        <f t="shared" si="172"/>
        <v>0</v>
      </c>
      <c r="BV89" s="7">
        <f t="shared" si="172"/>
        <v>0</v>
      </c>
      <c r="BW89">
        <f>0</f>
        <v>0</v>
      </c>
      <c r="BX89">
        <v>1438.9209999999998</v>
      </c>
    </row>
    <row r="90" spans="1:76" x14ac:dyDescent="0.25">
      <c r="A90" s="5" t="s">
        <v>226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>
        <v>130.81100000000001</v>
      </c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>
        <v>130.81100000000001</v>
      </c>
      <c r="AN90" t="s">
        <v>226</v>
      </c>
      <c r="AO90" s="7">
        <f t="shared" ref="AO90:AY92" si="173">(0)/130.811</f>
        <v>0</v>
      </c>
      <c r="AP90" s="7">
        <f t="shared" si="173"/>
        <v>0</v>
      </c>
      <c r="AQ90" s="7">
        <f t="shared" si="173"/>
        <v>0</v>
      </c>
      <c r="AR90" s="7">
        <f t="shared" si="173"/>
        <v>0</v>
      </c>
      <c r="AS90" s="7">
        <f t="shared" si="173"/>
        <v>0</v>
      </c>
      <c r="AT90" s="7">
        <f t="shared" si="173"/>
        <v>0</v>
      </c>
      <c r="AU90" s="7">
        <f t="shared" si="173"/>
        <v>0</v>
      </c>
      <c r="AV90" s="7">
        <f t="shared" si="173"/>
        <v>0</v>
      </c>
      <c r="AW90" s="7">
        <f t="shared" si="173"/>
        <v>0</v>
      </c>
      <c r="AX90" s="7">
        <f t="shared" si="173"/>
        <v>0</v>
      </c>
      <c r="AY90" s="7">
        <f t="shared" si="173"/>
        <v>0</v>
      </c>
      <c r="AZ90" s="7">
        <v>1</v>
      </c>
      <c r="BA90" s="7">
        <f t="shared" ref="BA90:BJ92" si="174">(0)/130.811</f>
        <v>0</v>
      </c>
      <c r="BB90" s="7">
        <f t="shared" si="174"/>
        <v>0</v>
      </c>
      <c r="BC90" s="7">
        <f t="shared" si="174"/>
        <v>0</v>
      </c>
      <c r="BD90" s="7">
        <f t="shared" si="174"/>
        <v>0</v>
      </c>
      <c r="BE90" s="7">
        <f t="shared" si="174"/>
        <v>0</v>
      </c>
      <c r="BF90" s="7">
        <f t="shared" si="174"/>
        <v>0</v>
      </c>
      <c r="BG90" s="7">
        <f t="shared" si="174"/>
        <v>0</v>
      </c>
      <c r="BH90" s="7">
        <f t="shared" si="174"/>
        <v>0</v>
      </c>
      <c r="BI90" s="7">
        <f t="shared" si="174"/>
        <v>0</v>
      </c>
      <c r="BJ90" s="7">
        <f t="shared" si="174"/>
        <v>0</v>
      </c>
      <c r="BK90" s="7">
        <f t="shared" ref="BK90:BV92" si="175">(0)/130.811</f>
        <v>0</v>
      </c>
      <c r="BL90" s="7">
        <f t="shared" si="175"/>
        <v>0</v>
      </c>
      <c r="BM90" s="7">
        <f t="shared" si="175"/>
        <v>0</v>
      </c>
      <c r="BN90" s="7">
        <f t="shared" si="175"/>
        <v>0</v>
      </c>
      <c r="BO90" s="7">
        <f t="shared" si="175"/>
        <v>0</v>
      </c>
      <c r="BP90" s="7">
        <f t="shared" si="175"/>
        <v>0</v>
      </c>
      <c r="BQ90" s="7">
        <f t="shared" si="175"/>
        <v>0</v>
      </c>
      <c r="BR90" s="7">
        <f t="shared" si="175"/>
        <v>0</v>
      </c>
      <c r="BS90" s="7">
        <f t="shared" si="175"/>
        <v>0</v>
      </c>
      <c r="BT90" s="7">
        <f t="shared" si="175"/>
        <v>0</v>
      </c>
      <c r="BU90" s="7">
        <f t="shared" si="175"/>
        <v>0</v>
      </c>
      <c r="BV90" s="7">
        <f t="shared" si="175"/>
        <v>0</v>
      </c>
      <c r="BW90">
        <f>0</f>
        <v>0</v>
      </c>
      <c r="BX90">
        <v>130.81100000000001</v>
      </c>
    </row>
    <row r="91" spans="1:76" x14ac:dyDescent="0.25">
      <c r="A91" s="5" t="s">
        <v>227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>
        <v>130.81100000000001</v>
      </c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>
        <v>130.81100000000001</v>
      </c>
      <c r="AN91" t="s">
        <v>227</v>
      </c>
      <c r="AO91" s="7">
        <f t="shared" si="173"/>
        <v>0</v>
      </c>
      <c r="AP91" s="7">
        <f t="shared" si="173"/>
        <v>0</v>
      </c>
      <c r="AQ91" s="7">
        <f t="shared" si="173"/>
        <v>0</v>
      </c>
      <c r="AR91" s="7">
        <f t="shared" si="173"/>
        <v>0</v>
      </c>
      <c r="AS91" s="7">
        <f t="shared" si="173"/>
        <v>0</v>
      </c>
      <c r="AT91" s="7">
        <f t="shared" si="173"/>
        <v>0</v>
      </c>
      <c r="AU91" s="7">
        <f t="shared" si="173"/>
        <v>0</v>
      </c>
      <c r="AV91" s="7">
        <f t="shared" si="173"/>
        <v>0</v>
      </c>
      <c r="AW91" s="7">
        <f t="shared" si="173"/>
        <v>0</v>
      </c>
      <c r="AX91" s="7">
        <f t="shared" si="173"/>
        <v>0</v>
      </c>
      <c r="AY91" s="7">
        <f t="shared" si="173"/>
        <v>0</v>
      </c>
      <c r="AZ91" s="7">
        <v>1</v>
      </c>
      <c r="BA91" s="7">
        <f t="shared" si="174"/>
        <v>0</v>
      </c>
      <c r="BB91" s="7">
        <f t="shared" si="174"/>
        <v>0</v>
      </c>
      <c r="BC91" s="7">
        <f t="shared" si="174"/>
        <v>0</v>
      </c>
      <c r="BD91" s="7">
        <f t="shared" si="174"/>
        <v>0</v>
      </c>
      <c r="BE91" s="7">
        <f t="shared" si="174"/>
        <v>0</v>
      </c>
      <c r="BF91" s="7">
        <f t="shared" si="174"/>
        <v>0</v>
      </c>
      <c r="BG91" s="7">
        <f t="shared" si="174"/>
        <v>0</v>
      </c>
      <c r="BH91" s="7">
        <f t="shared" si="174"/>
        <v>0</v>
      </c>
      <c r="BI91" s="7">
        <f t="shared" si="174"/>
        <v>0</v>
      </c>
      <c r="BJ91" s="7">
        <f t="shared" si="174"/>
        <v>0</v>
      </c>
      <c r="BK91" s="7">
        <f t="shared" si="175"/>
        <v>0</v>
      </c>
      <c r="BL91" s="7">
        <f t="shared" si="175"/>
        <v>0</v>
      </c>
      <c r="BM91" s="7">
        <f t="shared" si="175"/>
        <v>0</v>
      </c>
      <c r="BN91" s="7">
        <f t="shared" si="175"/>
        <v>0</v>
      </c>
      <c r="BO91" s="7">
        <f t="shared" si="175"/>
        <v>0</v>
      </c>
      <c r="BP91" s="7">
        <f t="shared" si="175"/>
        <v>0</v>
      </c>
      <c r="BQ91" s="7">
        <f t="shared" si="175"/>
        <v>0</v>
      </c>
      <c r="BR91" s="7">
        <f t="shared" si="175"/>
        <v>0</v>
      </c>
      <c r="BS91" s="7">
        <f t="shared" si="175"/>
        <v>0</v>
      </c>
      <c r="BT91" s="7">
        <f t="shared" si="175"/>
        <v>0</v>
      </c>
      <c r="BU91" s="7">
        <f t="shared" si="175"/>
        <v>0</v>
      </c>
      <c r="BV91" s="7">
        <f t="shared" si="175"/>
        <v>0</v>
      </c>
      <c r="BW91">
        <f>0</f>
        <v>0</v>
      </c>
      <c r="BX91">
        <v>130.81100000000001</v>
      </c>
    </row>
    <row r="92" spans="1:76" x14ac:dyDescent="0.25">
      <c r="A92" s="5" t="s">
        <v>228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>
        <v>130.81100000000001</v>
      </c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>
        <v>130.81100000000001</v>
      </c>
      <c r="AN92" t="s">
        <v>228</v>
      </c>
      <c r="AO92" s="7">
        <f t="shared" si="173"/>
        <v>0</v>
      </c>
      <c r="AP92" s="7">
        <f t="shared" si="173"/>
        <v>0</v>
      </c>
      <c r="AQ92" s="7">
        <f t="shared" si="173"/>
        <v>0</v>
      </c>
      <c r="AR92" s="7">
        <f t="shared" si="173"/>
        <v>0</v>
      </c>
      <c r="AS92" s="7">
        <f t="shared" si="173"/>
        <v>0</v>
      </c>
      <c r="AT92" s="7">
        <f t="shared" si="173"/>
        <v>0</v>
      </c>
      <c r="AU92" s="7">
        <f t="shared" si="173"/>
        <v>0</v>
      </c>
      <c r="AV92" s="7">
        <f t="shared" si="173"/>
        <v>0</v>
      </c>
      <c r="AW92" s="7">
        <f t="shared" si="173"/>
        <v>0</v>
      </c>
      <c r="AX92" s="7">
        <f t="shared" si="173"/>
        <v>0</v>
      </c>
      <c r="AY92" s="7">
        <f t="shared" si="173"/>
        <v>0</v>
      </c>
      <c r="AZ92" s="7">
        <v>1</v>
      </c>
      <c r="BA92" s="7">
        <f t="shared" si="174"/>
        <v>0</v>
      </c>
      <c r="BB92" s="7">
        <f t="shared" si="174"/>
        <v>0</v>
      </c>
      <c r="BC92" s="7">
        <f t="shared" si="174"/>
        <v>0</v>
      </c>
      <c r="BD92" s="7">
        <f t="shared" si="174"/>
        <v>0</v>
      </c>
      <c r="BE92" s="7">
        <f t="shared" si="174"/>
        <v>0</v>
      </c>
      <c r="BF92" s="7">
        <f t="shared" si="174"/>
        <v>0</v>
      </c>
      <c r="BG92" s="7">
        <f t="shared" si="174"/>
        <v>0</v>
      </c>
      <c r="BH92" s="7">
        <f t="shared" si="174"/>
        <v>0</v>
      </c>
      <c r="BI92" s="7">
        <f t="shared" si="174"/>
        <v>0</v>
      </c>
      <c r="BJ92" s="7">
        <f t="shared" si="174"/>
        <v>0</v>
      </c>
      <c r="BK92" s="7">
        <f t="shared" si="175"/>
        <v>0</v>
      </c>
      <c r="BL92" s="7">
        <f t="shared" si="175"/>
        <v>0</v>
      </c>
      <c r="BM92" s="7">
        <f t="shared" si="175"/>
        <v>0</v>
      </c>
      <c r="BN92" s="7">
        <f t="shared" si="175"/>
        <v>0</v>
      </c>
      <c r="BO92" s="7">
        <f t="shared" si="175"/>
        <v>0</v>
      </c>
      <c r="BP92" s="7">
        <f t="shared" si="175"/>
        <v>0</v>
      </c>
      <c r="BQ92" s="7">
        <f t="shared" si="175"/>
        <v>0</v>
      </c>
      <c r="BR92" s="7">
        <f t="shared" si="175"/>
        <v>0</v>
      </c>
      <c r="BS92" s="7">
        <f t="shared" si="175"/>
        <v>0</v>
      </c>
      <c r="BT92" s="7">
        <f t="shared" si="175"/>
        <v>0</v>
      </c>
      <c r="BU92" s="7">
        <f t="shared" si="175"/>
        <v>0</v>
      </c>
      <c r="BV92" s="7">
        <f t="shared" si="175"/>
        <v>0</v>
      </c>
      <c r="BW92">
        <f>0</f>
        <v>0</v>
      </c>
      <c r="BX92">
        <v>130.81100000000001</v>
      </c>
    </row>
    <row r="93" spans="1:76" x14ac:dyDescent="0.25">
      <c r="A93" s="5" t="s">
        <v>230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>
        <v>261.62200000000001</v>
      </c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>
        <v>261.62200000000001</v>
      </c>
      <c r="AN93" t="s">
        <v>230</v>
      </c>
      <c r="AO93" s="7">
        <f t="shared" ref="AO93:AY93" si="176">(0)/261.622</f>
        <v>0</v>
      </c>
      <c r="AP93" s="7">
        <f t="shared" si="176"/>
        <v>0</v>
      </c>
      <c r="AQ93" s="7">
        <f t="shared" si="176"/>
        <v>0</v>
      </c>
      <c r="AR93" s="7">
        <f t="shared" si="176"/>
        <v>0</v>
      </c>
      <c r="AS93" s="7">
        <f t="shared" si="176"/>
        <v>0</v>
      </c>
      <c r="AT93" s="7">
        <f t="shared" si="176"/>
        <v>0</v>
      </c>
      <c r="AU93" s="7">
        <f t="shared" si="176"/>
        <v>0</v>
      </c>
      <c r="AV93" s="7">
        <f t="shared" si="176"/>
        <v>0</v>
      </c>
      <c r="AW93" s="7">
        <f t="shared" si="176"/>
        <v>0</v>
      </c>
      <c r="AX93" s="7">
        <f t="shared" si="176"/>
        <v>0</v>
      </c>
      <c r="AY93" s="7">
        <f t="shared" si="176"/>
        <v>0</v>
      </c>
      <c r="AZ93" s="7">
        <v>1</v>
      </c>
      <c r="BA93" s="7">
        <f t="shared" ref="BA93:BV93" si="177">(0)/261.622</f>
        <v>0</v>
      </c>
      <c r="BB93" s="7">
        <f t="shared" si="177"/>
        <v>0</v>
      </c>
      <c r="BC93" s="7">
        <f t="shared" si="177"/>
        <v>0</v>
      </c>
      <c r="BD93" s="7">
        <f t="shared" si="177"/>
        <v>0</v>
      </c>
      <c r="BE93" s="7">
        <f t="shared" si="177"/>
        <v>0</v>
      </c>
      <c r="BF93" s="7">
        <f t="shared" si="177"/>
        <v>0</v>
      </c>
      <c r="BG93" s="7">
        <f t="shared" si="177"/>
        <v>0</v>
      </c>
      <c r="BH93" s="7">
        <f t="shared" si="177"/>
        <v>0</v>
      </c>
      <c r="BI93" s="7">
        <f t="shared" si="177"/>
        <v>0</v>
      </c>
      <c r="BJ93" s="7">
        <f t="shared" si="177"/>
        <v>0</v>
      </c>
      <c r="BK93" s="7">
        <f t="shared" si="177"/>
        <v>0</v>
      </c>
      <c r="BL93" s="7">
        <f t="shared" si="177"/>
        <v>0</v>
      </c>
      <c r="BM93" s="7">
        <f t="shared" si="177"/>
        <v>0</v>
      </c>
      <c r="BN93" s="7">
        <f t="shared" si="177"/>
        <v>0</v>
      </c>
      <c r="BO93" s="7">
        <f t="shared" si="177"/>
        <v>0</v>
      </c>
      <c r="BP93" s="7">
        <f t="shared" si="177"/>
        <v>0</v>
      </c>
      <c r="BQ93" s="7">
        <f t="shared" si="177"/>
        <v>0</v>
      </c>
      <c r="BR93" s="7">
        <f t="shared" si="177"/>
        <v>0</v>
      </c>
      <c r="BS93" s="7">
        <f t="shared" si="177"/>
        <v>0</v>
      </c>
      <c r="BT93" s="7">
        <f t="shared" si="177"/>
        <v>0</v>
      </c>
      <c r="BU93" s="7">
        <f t="shared" si="177"/>
        <v>0</v>
      </c>
      <c r="BV93" s="7">
        <f t="shared" si="177"/>
        <v>0</v>
      </c>
      <c r="BW93">
        <f>0</f>
        <v>0</v>
      </c>
      <c r="BX93">
        <v>261.62200000000001</v>
      </c>
    </row>
    <row r="94" spans="1:76" x14ac:dyDescent="0.25">
      <c r="A94" s="5" t="s">
        <v>229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>
        <v>1569.732</v>
      </c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>
        <v>4.7519999999999998</v>
      </c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>
        <v>1574.4839999999999</v>
      </c>
      <c r="AN94" t="s">
        <v>229</v>
      </c>
      <c r="AO94" s="7">
        <f t="shared" ref="AO94:AY94" si="178">(0)/1574.484</f>
        <v>0</v>
      </c>
      <c r="AP94" s="7">
        <f t="shared" si="178"/>
        <v>0</v>
      </c>
      <c r="AQ94" s="7">
        <f t="shared" si="178"/>
        <v>0</v>
      </c>
      <c r="AR94" s="7">
        <f t="shared" si="178"/>
        <v>0</v>
      </c>
      <c r="AS94" s="7">
        <f t="shared" si="178"/>
        <v>0</v>
      </c>
      <c r="AT94" s="7">
        <f t="shared" si="178"/>
        <v>0</v>
      </c>
      <c r="AU94" s="7">
        <f t="shared" si="178"/>
        <v>0</v>
      </c>
      <c r="AV94" s="7">
        <f t="shared" si="178"/>
        <v>0</v>
      </c>
      <c r="AW94" s="7">
        <f t="shared" si="178"/>
        <v>0</v>
      </c>
      <c r="AX94" s="7">
        <f t="shared" si="178"/>
        <v>0</v>
      </c>
      <c r="AY94" s="7">
        <f t="shared" si="178"/>
        <v>0</v>
      </c>
      <c r="AZ94" s="7">
        <v>0.99698186834543889</v>
      </c>
      <c r="BA94" s="7">
        <f t="shared" ref="BA94:BL94" si="179">(0)/1574.484</f>
        <v>0</v>
      </c>
      <c r="BB94" s="7">
        <f t="shared" si="179"/>
        <v>0</v>
      </c>
      <c r="BC94" s="7">
        <f t="shared" si="179"/>
        <v>0</v>
      </c>
      <c r="BD94" s="7">
        <f t="shared" si="179"/>
        <v>0</v>
      </c>
      <c r="BE94" s="7">
        <f t="shared" si="179"/>
        <v>0</v>
      </c>
      <c r="BF94" s="7">
        <f t="shared" si="179"/>
        <v>0</v>
      </c>
      <c r="BG94" s="7">
        <f t="shared" si="179"/>
        <v>0</v>
      </c>
      <c r="BH94" s="7">
        <f t="shared" si="179"/>
        <v>0</v>
      </c>
      <c r="BI94" s="7">
        <f t="shared" si="179"/>
        <v>0</v>
      </c>
      <c r="BJ94" s="7">
        <f t="shared" si="179"/>
        <v>0</v>
      </c>
      <c r="BK94" s="7">
        <f t="shared" si="179"/>
        <v>0</v>
      </c>
      <c r="BL94" s="7">
        <f t="shared" si="179"/>
        <v>0</v>
      </c>
      <c r="BM94" s="7">
        <v>3.0181316545611135E-3</v>
      </c>
      <c r="BN94" s="7">
        <f t="shared" ref="BN94:BV94" si="180">(0)/1574.484</f>
        <v>0</v>
      </c>
      <c r="BO94" s="7">
        <f t="shared" si="180"/>
        <v>0</v>
      </c>
      <c r="BP94" s="7">
        <f t="shared" si="180"/>
        <v>0</v>
      </c>
      <c r="BQ94" s="7">
        <f t="shared" si="180"/>
        <v>0</v>
      </c>
      <c r="BR94" s="7">
        <f t="shared" si="180"/>
        <v>0</v>
      </c>
      <c r="BS94" s="7">
        <f t="shared" si="180"/>
        <v>0</v>
      </c>
      <c r="BT94" s="7">
        <f t="shared" si="180"/>
        <v>0</v>
      </c>
      <c r="BU94" s="7">
        <f t="shared" si="180"/>
        <v>0</v>
      </c>
      <c r="BV94" s="7">
        <f t="shared" si="180"/>
        <v>0</v>
      </c>
      <c r="BW94">
        <f>0</f>
        <v>0</v>
      </c>
      <c r="BX94">
        <v>1574.4839999999999</v>
      </c>
    </row>
    <row r="95" spans="1:76" x14ac:dyDescent="0.25">
      <c r="A95" s="5" t="s">
        <v>231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>
        <v>130.81100000000001</v>
      </c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>
        <v>130.81100000000001</v>
      </c>
      <c r="AN95" t="s">
        <v>231</v>
      </c>
      <c r="AO95" s="7">
        <f t="shared" ref="AO95:AY96" si="181">(0)/130.811</f>
        <v>0</v>
      </c>
      <c r="AP95" s="7">
        <f t="shared" si="181"/>
        <v>0</v>
      </c>
      <c r="AQ95" s="7">
        <f t="shared" si="181"/>
        <v>0</v>
      </c>
      <c r="AR95" s="7">
        <f t="shared" si="181"/>
        <v>0</v>
      </c>
      <c r="AS95" s="7">
        <f t="shared" si="181"/>
        <v>0</v>
      </c>
      <c r="AT95" s="7">
        <f t="shared" si="181"/>
        <v>0</v>
      </c>
      <c r="AU95" s="7">
        <f t="shared" si="181"/>
        <v>0</v>
      </c>
      <c r="AV95" s="7">
        <f t="shared" si="181"/>
        <v>0</v>
      </c>
      <c r="AW95" s="7">
        <f t="shared" si="181"/>
        <v>0</v>
      </c>
      <c r="AX95" s="7">
        <f t="shared" si="181"/>
        <v>0</v>
      </c>
      <c r="AY95" s="7">
        <f t="shared" si="181"/>
        <v>0</v>
      </c>
      <c r="AZ95" s="7">
        <v>1</v>
      </c>
      <c r="BA95" s="7">
        <f t="shared" ref="BA95:BJ96" si="182">(0)/130.811</f>
        <v>0</v>
      </c>
      <c r="BB95" s="7">
        <f t="shared" si="182"/>
        <v>0</v>
      </c>
      <c r="BC95" s="7">
        <f t="shared" si="182"/>
        <v>0</v>
      </c>
      <c r="BD95" s="7">
        <f t="shared" si="182"/>
        <v>0</v>
      </c>
      <c r="BE95" s="7">
        <f t="shared" si="182"/>
        <v>0</v>
      </c>
      <c r="BF95" s="7">
        <f t="shared" si="182"/>
        <v>0</v>
      </c>
      <c r="BG95" s="7">
        <f t="shared" si="182"/>
        <v>0</v>
      </c>
      <c r="BH95" s="7">
        <f t="shared" si="182"/>
        <v>0</v>
      </c>
      <c r="BI95" s="7">
        <f t="shared" si="182"/>
        <v>0</v>
      </c>
      <c r="BJ95" s="7">
        <f t="shared" si="182"/>
        <v>0</v>
      </c>
      <c r="BK95" s="7">
        <f t="shared" ref="BK95:BV96" si="183">(0)/130.811</f>
        <v>0</v>
      </c>
      <c r="BL95" s="7">
        <f t="shared" si="183"/>
        <v>0</v>
      </c>
      <c r="BM95" s="7">
        <f t="shared" si="183"/>
        <v>0</v>
      </c>
      <c r="BN95" s="7">
        <f t="shared" si="183"/>
        <v>0</v>
      </c>
      <c r="BO95" s="7">
        <f t="shared" si="183"/>
        <v>0</v>
      </c>
      <c r="BP95" s="7">
        <f t="shared" si="183"/>
        <v>0</v>
      </c>
      <c r="BQ95" s="7">
        <f t="shared" si="183"/>
        <v>0</v>
      </c>
      <c r="BR95" s="7">
        <f t="shared" si="183"/>
        <v>0</v>
      </c>
      <c r="BS95" s="7">
        <f t="shared" si="183"/>
        <v>0</v>
      </c>
      <c r="BT95" s="7">
        <f t="shared" si="183"/>
        <v>0</v>
      </c>
      <c r="BU95" s="7">
        <f t="shared" si="183"/>
        <v>0</v>
      </c>
      <c r="BV95" s="7">
        <f t="shared" si="183"/>
        <v>0</v>
      </c>
      <c r="BW95">
        <f>0</f>
        <v>0</v>
      </c>
      <c r="BX95">
        <v>130.81100000000001</v>
      </c>
    </row>
    <row r="96" spans="1:76" x14ac:dyDescent="0.25">
      <c r="A96" s="5" t="s">
        <v>232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>
        <v>130.81100000000001</v>
      </c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>
        <v>130.81100000000001</v>
      </c>
      <c r="AN96" t="s">
        <v>232</v>
      </c>
      <c r="AO96" s="7">
        <f t="shared" si="181"/>
        <v>0</v>
      </c>
      <c r="AP96" s="7">
        <f t="shared" si="181"/>
        <v>0</v>
      </c>
      <c r="AQ96" s="7">
        <f t="shared" si="181"/>
        <v>0</v>
      </c>
      <c r="AR96" s="7">
        <f t="shared" si="181"/>
        <v>0</v>
      </c>
      <c r="AS96" s="7">
        <f t="shared" si="181"/>
        <v>0</v>
      </c>
      <c r="AT96" s="7">
        <f t="shared" si="181"/>
        <v>0</v>
      </c>
      <c r="AU96" s="7">
        <f t="shared" si="181"/>
        <v>0</v>
      </c>
      <c r="AV96" s="7">
        <f t="shared" si="181"/>
        <v>0</v>
      </c>
      <c r="AW96" s="7">
        <f t="shared" si="181"/>
        <v>0</v>
      </c>
      <c r="AX96" s="7">
        <f t="shared" si="181"/>
        <v>0</v>
      </c>
      <c r="AY96" s="7">
        <f t="shared" si="181"/>
        <v>0</v>
      </c>
      <c r="AZ96" s="7">
        <v>1</v>
      </c>
      <c r="BA96" s="7">
        <f t="shared" si="182"/>
        <v>0</v>
      </c>
      <c r="BB96" s="7">
        <f t="shared" si="182"/>
        <v>0</v>
      </c>
      <c r="BC96" s="7">
        <f t="shared" si="182"/>
        <v>0</v>
      </c>
      <c r="BD96" s="7">
        <f t="shared" si="182"/>
        <v>0</v>
      </c>
      <c r="BE96" s="7">
        <f t="shared" si="182"/>
        <v>0</v>
      </c>
      <c r="BF96" s="7">
        <f t="shared" si="182"/>
        <v>0</v>
      </c>
      <c r="BG96" s="7">
        <f t="shared" si="182"/>
        <v>0</v>
      </c>
      <c r="BH96" s="7">
        <f t="shared" si="182"/>
        <v>0</v>
      </c>
      <c r="BI96" s="7">
        <f t="shared" si="182"/>
        <v>0</v>
      </c>
      <c r="BJ96" s="7">
        <f t="shared" si="182"/>
        <v>0</v>
      </c>
      <c r="BK96" s="7">
        <f t="shared" si="183"/>
        <v>0</v>
      </c>
      <c r="BL96" s="7">
        <f t="shared" si="183"/>
        <v>0</v>
      </c>
      <c r="BM96" s="7">
        <f t="shared" si="183"/>
        <v>0</v>
      </c>
      <c r="BN96" s="7">
        <f t="shared" si="183"/>
        <v>0</v>
      </c>
      <c r="BO96" s="7">
        <f t="shared" si="183"/>
        <v>0</v>
      </c>
      <c r="BP96" s="7">
        <f t="shared" si="183"/>
        <v>0</v>
      </c>
      <c r="BQ96" s="7">
        <f t="shared" si="183"/>
        <v>0</v>
      </c>
      <c r="BR96" s="7">
        <f t="shared" si="183"/>
        <v>0</v>
      </c>
      <c r="BS96" s="7">
        <f t="shared" si="183"/>
        <v>0</v>
      </c>
      <c r="BT96" s="7">
        <f t="shared" si="183"/>
        <v>0</v>
      </c>
      <c r="BU96" s="7">
        <f t="shared" si="183"/>
        <v>0</v>
      </c>
      <c r="BV96" s="7">
        <f t="shared" si="183"/>
        <v>0</v>
      </c>
      <c r="BW96">
        <f>0</f>
        <v>0</v>
      </c>
      <c r="BX96">
        <v>130.81100000000001</v>
      </c>
    </row>
    <row r="97" spans="1:76" x14ac:dyDescent="0.25">
      <c r="A97" s="5" t="s">
        <v>236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>
        <v>5101.6289999999999</v>
      </c>
      <c r="N97" s="6"/>
      <c r="O97" s="6"/>
      <c r="P97" s="6"/>
      <c r="Q97" s="6"/>
      <c r="R97" s="6"/>
      <c r="S97" s="6"/>
      <c r="T97" s="6"/>
      <c r="U97" s="6"/>
      <c r="V97" s="6"/>
      <c r="W97" s="6">
        <v>960.75599999999997</v>
      </c>
      <c r="X97" s="6"/>
      <c r="Y97" s="6"/>
      <c r="Z97" s="6">
        <v>34.247999999999998</v>
      </c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>
        <v>6096.6329999999998</v>
      </c>
      <c r="AN97" t="s">
        <v>236</v>
      </c>
      <c r="AO97" s="7">
        <f t="shared" ref="AO97:AY97" si="184">(0)/6096.633</f>
        <v>0</v>
      </c>
      <c r="AP97" s="7">
        <f t="shared" si="184"/>
        <v>0</v>
      </c>
      <c r="AQ97" s="7">
        <f t="shared" si="184"/>
        <v>0</v>
      </c>
      <c r="AR97" s="7">
        <f t="shared" si="184"/>
        <v>0</v>
      </c>
      <c r="AS97" s="7">
        <f t="shared" si="184"/>
        <v>0</v>
      </c>
      <c r="AT97" s="7">
        <f t="shared" si="184"/>
        <v>0</v>
      </c>
      <c r="AU97" s="7">
        <f t="shared" si="184"/>
        <v>0</v>
      </c>
      <c r="AV97" s="7">
        <f t="shared" si="184"/>
        <v>0</v>
      </c>
      <c r="AW97" s="7">
        <f t="shared" si="184"/>
        <v>0</v>
      </c>
      <c r="AX97" s="7">
        <f t="shared" si="184"/>
        <v>0</v>
      </c>
      <c r="AY97" s="7">
        <f t="shared" si="184"/>
        <v>0</v>
      </c>
      <c r="AZ97" s="7">
        <v>0.83679450608229167</v>
      </c>
      <c r="BA97" s="7">
        <f t="shared" ref="BA97:BI97" si="185">(0)/6096.633</f>
        <v>0</v>
      </c>
      <c r="BB97" s="7">
        <f t="shared" si="185"/>
        <v>0</v>
      </c>
      <c r="BC97" s="7">
        <f t="shared" si="185"/>
        <v>0</v>
      </c>
      <c r="BD97" s="7">
        <f t="shared" si="185"/>
        <v>0</v>
      </c>
      <c r="BE97" s="7">
        <f t="shared" si="185"/>
        <v>0</v>
      </c>
      <c r="BF97" s="7">
        <f t="shared" si="185"/>
        <v>0</v>
      </c>
      <c r="BG97" s="7">
        <f t="shared" si="185"/>
        <v>0</v>
      </c>
      <c r="BH97" s="7">
        <f t="shared" si="185"/>
        <v>0</v>
      </c>
      <c r="BI97" s="7">
        <f t="shared" si="185"/>
        <v>0</v>
      </c>
      <c r="BJ97" s="7">
        <v>0.15758796699752142</v>
      </c>
      <c r="BK97" s="7">
        <f>(0)/6096.633</f>
        <v>0</v>
      </c>
      <c r="BL97" s="7">
        <f>(0)/6096.633</f>
        <v>0</v>
      </c>
      <c r="BM97" s="7">
        <v>5.6175269201869295E-3</v>
      </c>
      <c r="BN97" s="7">
        <f t="shared" ref="BN97:BV97" si="186">(0)/6096.633</f>
        <v>0</v>
      </c>
      <c r="BO97" s="7">
        <f t="shared" si="186"/>
        <v>0</v>
      </c>
      <c r="BP97" s="7">
        <f t="shared" si="186"/>
        <v>0</v>
      </c>
      <c r="BQ97" s="7">
        <f t="shared" si="186"/>
        <v>0</v>
      </c>
      <c r="BR97" s="7">
        <f t="shared" si="186"/>
        <v>0</v>
      </c>
      <c r="BS97" s="7">
        <f t="shared" si="186"/>
        <v>0</v>
      </c>
      <c r="BT97" s="7">
        <f t="shared" si="186"/>
        <v>0</v>
      </c>
      <c r="BU97" s="7">
        <f t="shared" si="186"/>
        <v>0</v>
      </c>
      <c r="BV97" s="7">
        <f t="shared" si="186"/>
        <v>0</v>
      </c>
      <c r="BW97">
        <f>0</f>
        <v>0</v>
      </c>
      <c r="BX97">
        <v>6096.6329999999998</v>
      </c>
    </row>
    <row r="98" spans="1:76" x14ac:dyDescent="0.25">
      <c r="A98" s="5" t="s">
        <v>235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>
        <v>0</v>
      </c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>
        <v>42.777999999999999</v>
      </c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>
        <v>42.777999999999999</v>
      </c>
      <c r="AN98" t="s">
        <v>235</v>
      </c>
      <c r="AO98" s="7">
        <f t="shared" ref="AO98:AY98" si="187">(0)/42.778</f>
        <v>0</v>
      </c>
      <c r="AP98" s="7">
        <f t="shared" si="187"/>
        <v>0</v>
      </c>
      <c r="AQ98" s="7">
        <f t="shared" si="187"/>
        <v>0</v>
      </c>
      <c r="AR98" s="7">
        <f t="shared" si="187"/>
        <v>0</v>
      </c>
      <c r="AS98" s="7">
        <f t="shared" si="187"/>
        <v>0</v>
      </c>
      <c r="AT98" s="7">
        <f t="shared" si="187"/>
        <v>0</v>
      </c>
      <c r="AU98" s="7">
        <f t="shared" si="187"/>
        <v>0</v>
      </c>
      <c r="AV98" s="7">
        <f t="shared" si="187"/>
        <v>0</v>
      </c>
      <c r="AW98" s="7">
        <f t="shared" si="187"/>
        <v>0</v>
      </c>
      <c r="AX98" s="7">
        <f t="shared" si="187"/>
        <v>0</v>
      </c>
      <c r="AY98" s="7">
        <f t="shared" si="187"/>
        <v>0</v>
      </c>
      <c r="AZ98" s="7">
        <v>0</v>
      </c>
      <c r="BA98" s="7">
        <f t="shared" ref="BA98:BL98" si="188">(0)/42.778</f>
        <v>0</v>
      </c>
      <c r="BB98" s="7">
        <f t="shared" si="188"/>
        <v>0</v>
      </c>
      <c r="BC98" s="7">
        <f t="shared" si="188"/>
        <v>0</v>
      </c>
      <c r="BD98" s="7">
        <f t="shared" si="188"/>
        <v>0</v>
      </c>
      <c r="BE98" s="7">
        <f t="shared" si="188"/>
        <v>0</v>
      </c>
      <c r="BF98" s="7">
        <f t="shared" si="188"/>
        <v>0</v>
      </c>
      <c r="BG98" s="7">
        <f t="shared" si="188"/>
        <v>0</v>
      </c>
      <c r="BH98" s="7">
        <f t="shared" si="188"/>
        <v>0</v>
      </c>
      <c r="BI98" s="7">
        <f t="shared" si="188"/>
        <v>0</v>
      </c>
      <c r="BJ98" s="7">
        <f t="shared" si="188"/>
        <v>0</v>
      </c>
      <c r="BK98" s="7">
        <f t="shared" si="188"/>
        <v>0</v>
      </c>
      <c r="BL98" s="7">
        <f t="shared" si="188"/>
        <v>0</v>
      </c>
      <c r="BM98" s="7">
        <v>1</v>
      </c>
      <c r="BN98" s="7">
        <f t="shared" ref="BN98:BV98" si="189">(0)/42.778</f>
        <v>0</v>
      </c>
      <c r="BO98" s="7">
        <f t="shared" si="189"/>
        <v>0</v>
      </c>
      <c r="BP98" s="7">
        <f t="shared" si="189"/>
        <v>0</v>
      </c>
      <c r="BQ98" s="7">
        <f t="shared" si="189"/>
        <v>0</v>
      </c>
      <c r="BR98" s="7">
        <f t="shared" si="189"/>
        <v>0</v>
      </c>
      <c r="BS98" s="7">
        <f t="shared" si="189"/>
        <v>0</v>
      </c>
      <c r="BT98" s="7">
        <f t="shared" si="189"/>
        <v>0</v>
      </c>
      <c r="BU98" s="7">
        <f t="shared" si="189"/>
        <v>0</v>
      </c>
      <c r="BV98" s="7">
        <f t="shared" si="189"/>
        <v>0</v>
      </c>
      <c r="BW98">
        <f>0</f>
        <v>0</v>
      </c>
      <c r="BX98">
        <v>42.777999999999999</v>
      </c>
    </row>
    <row r="99" spans="1:76" x14ac:dyDescent="0.25">
      <c r="A99" s="5" t="s">
        <v>234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>
        <v>130.81100000000001</v>
      </c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>
        <v>143.65</v>
      </c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>
        <v>274.46100000000001</v>
      </c>
      <c r="AN99" t="s">
        <v>234</v>
      </c>
      <c r="AO99" s="7">
        <f t="shared" ref="AO99:AY99" si="190">(0)/274.461</f>
        <v>0</v>
      </c>
      <c r="AP99" s="7">
        <f t="shared" si="190"/>
        <v>0</v>
      </c>
      <c r="AQ99" s="7">
        <f t="shared" si="190"/>
        <v>0</v>
      </c>
      <c r="AR99" s="7">
        <f t="shared" si="190"/>
        <v>0</v>
      </c>
      <c r="AS99" s="7">
        <f t="shared" si="190"/>
        <v>0</v>
      </c>
      <c r="AT99" s="7">
        <f t="shared" si="190"/>
        <v>0</v>
      </c>
      <c r="AU99" s="7">
        <f t="shared" si="190"/>
        <v>0</v>
      </c>
      <c r="AV99" s="7">
        <f t="shared" si="190"/>
        <v>0</v>
      </c>
      <c r="AW99" s="7">
        <f t="shared" si="190"/>
        <v>0</v>
      </c>
      <c r="AX99" s="7">
        <f t="shared" si="190"/>
        <v>0</v>
      </c>
      <c r="AY99" s="7">
        <f t="shared" si="190"/>
        <v>0</v>
      </c>
      <c r="AZ99" s="7">
        <v>0.47661052025606554</v>
      </c>
      <c r="BA99" s="7">
        <f t="shared" ref="BA99:BL99" si="191">(0)/274.461</f>
        <v>0</v>
      </c>
      <c r="BB99" s="7">
        <f t="shared" si="191"/>
        <v>0</v>
      </c>
      <c r="BC99" s="7">
        <f t="shared" si="191"/>
        <v>0</v>
      </c>
      <c r="BD99" s="7">
        <f t="shared" si="191"/>
        <v>0</v>
      </c>
      <c r="BE99" s="7">
        <f t="shared" si="191"/>
        <v>0</v>
      </c>
      <c r="BF99" s="7">
        <f t="shared" si="191"/>
        <v>0</v>
      </c>
      <c r="BG99" s="7">
        <f t="shared" si="191"/>
        <v>0</v>
      </c>
      <c r="BH99" s="7">
        <f t="shared" si="191"/>
        <v>0</v>
      </c>
      <c r="BI99" s="7">
        <f t="shared" si="191"/>
        <v>0</v>
      </c>
      <c r="BJ99" s="7">
        <f t="shared" si="191"/>
        <v>0</v>
      </c>
      <c r="BK99" s="7">
        <f t="shared" si="191"/>
        <v>0</v>
      </c>
      <c r="BL99" s="7">
        <f t="shared" si="191"/>
        <v>0</v>
      </c>
      <c r="BM99" s="7">
        <v>0.52338947974393446</v>
      </c>
      <c r="BN99" s="7">
        <f t="shared" ref="BN99:BV99" si="192">(0)/274.461</f>
        <v>0</v>
      </c>
      <c r="BO99" s="7">
        <f t="shared" si="192"/>
        <v>0</v>
      </c>
      <c r="BP99" s="7">
        <f t="shared" si="192"/>
        <v>0</v>
      </c>
      <c r="BQ99" s="7">
        <f t="shared" si="192"/>
        <v>0</v>
      </c>
      <c r="BR99" s="7">
        <f t="shared" si="192"/>
        <v>0</v>
      </c>
      <c r="BS99" s="7">
        <f t="shared" si="192"/>
        <v>0</v>
      </c>
      <c r="BT99" s="7">
        <f t="shared" si="192"/>
        <v>0</v>
      </c>
      <c r="BU99" s="7">
        <f t="shared" si="192"/>
        <v>0</v>
      </c>
      <c r="BV99" s="7">
        <f t="shared" si="192"/>
        <v>0</v>
      </c>
      <c r="BW99">
        <f>0</f>
        <v>0</v>
      </c>
      <c r="BX99">
        <v>274.46100000000001</v>
      </c>
    </row>
    <row r="100" spans="1:76" x14ac:dyDescent="0.25">
      <c r="A100" s="5" t="s">
        <v>233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>
        <v>0</v>
      </c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>
        <v>0</v>
      </c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>
        <v>0</v>
      </c>
      <c r="AN100" t="s">
        <v>233</v>
      </c>
      <c r="AO100" s="7">
        <v>0</v>
      </c>
      <c r="AP100" s="7">
        <v>0</v>
      </c>
      <c r="AQ100" s="7">
        <v>0</v>
      </c>
      <c r="AR100" s="7">
        <v>0</v>
      </c>
      <c r="AS100" s="7">
        <v>0</v>
      </c>
      <c r="AT100" s="7">
        <v>0</v>
      </c>
      <c r="AU100" s="7">
        <v>0</v>
      </c>
      <c r="AV100" s="7">
        <v>0</v>
      </c>
      <c r="AW100" s="7">
        <v>0</v>
      </c>
      <c r="AX100" s="7">
        <v>0</v>
      </c>
      <c r="AY100" s="7">
        <v>0</v>
      </c>
      <c r="AZ100" s="7" t="e">
        <v>#DIV/0!</v>
      </c>
      <c r="BA100" s="7">
        <v>0</v>
      </c>
      <c r="BB100" s="7">
        <v>0</v>
      </c>
      <c r="BC100" s="7">
        <v>0</v>
      </c>
      <c r="BD100" s="7">
        <v>0</v>
      </c>
      <c r="BE100" s="7">
        <v>0</v>
      </c>
      <c r="BF100" s="7">
        <v>0</v>
      </c>
      <c r="BG100" s="7">
        <v>0</v>
      </c>
      <c r="BH100" s="7">
        <v>0</v>
      </c>
      <c r="BI100" s="7">
        <v>0</v>
      </c>
      <c r="BJ100" s="7">
        <v>0</v>
      </c>
      <c r="BK100" s="7">
        <v>0</v>
      </c>
      <c r="BL100" s="7">
        <v>0</v>
      </c>
      <c r="BM100" s="7" t="e">
        <v>#DIV/0!</v>
      </c>
      <c r="BN100" s="7">
        <v>0</v>
      </c>
      <c r="BO100" s="7">
        <v>0</v>
      </c>
      <c r="BP100" s="7">
        <v>0</v>
      </c>
      <c r="BQ100" s="7">
        <v>0</v>
      </c>
      <c r="BR100" s="7">
        <v>0</v>
      </c>
      <c r="BS100" s="7">
        <v>0</v>
      </c>
      <c r="BT100" s="7">
        <v>0</v>
      </c>
      <c r="BU100" s="7">
        <v>0</v>
      </c>
      <c r="BV100" s="7">
        <v>0</v>
      </c>
      <c r="BW100">
        <f>0</f>
        <v>0</v>
      </c>
      <c r="BX100">
        <v>0</v>
      </c>
    </row>
    <row r="101" spans="1:76" x14ac:dyDescent="0.25">
      <c r="A101" s="5" t="s">
        <v>237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>
        <v>4316.7629999999999</v>
      </c>
      <c r="N101" s="6"/>
      <c r="O101" s="6"/>
      <c r="P101" s="6"/>
      <c r="Q101" s="6"/>
      <c r="R101" s="6"/>
      <c r="S101" s="6"/>
      <c r="T101" s="6"/>
      <c r="U101" s="6"/>
      <c r="V101" s="6"/>
      <c r="W101" s="6">
        <v>231.33999999999997</v>
      </c>
      <c r="X101" s="6"/>
      <c r="Y101" s="6"/>
      <c r="Z101" s="6">
        <v>4517.8760000000002</v>
      </c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>
        <v>9065.9789999999994</v>
      </c>
      <c r="AN101" t="s">
        <v>237</v>
      </c>
      <c r="AO101" s="7">
        <f t="shared" ref="AO101:AY101" si="193">(0)/9065.979</f>
        <v>0</v>
      </c>
      <c r="AP101" s="7">
        <f t="shared" si="193"/>
        <v>0</v>
      </c>
      <c r="AQ101" s="7">
        <f t="shared" si="193"/>
        <v>0</v>
      </c>
      <c r="AR101" s="7">
        <f t="shared" si="193"/>
        <v>0</v>
      </c>
      <c r="AS101" s="7">
        <f t="shared" si="193"/>
        <v>0</v>
      </c>
      <c r="AT101" s="7">
        <f t="shared" si="193"/>
        <v>0</v>
      </c>
      <c r="AU101" s="7">
        <f t="shared" si="193"/>
        <v>0</v>
      </c>
      <c r="AV101" s="7">
        <f t="shared" si="193"/>
        <v>0</v>
      </c>
      <c r="AW101" s="7">
        <f t="shared" si="193"/>
        <v>0</v>
      </c>
      <c r="AX101" s="7">
        <f t="shared" si="193"/>
        <v>0</v>
      </c>
      <c r="AY101" s="7">
        <f t="shared" si="193"/>
        <v>0</v>
      </c>
      <c r="AZ101" s="7">
        <v>0.47614968002904046</v>
      </c>
      <c r="BA101" s="7">
        <f t="shared" ref="BA101:BI101" si="194">(0)/9065.979</f>
        <v>0</v>
      </c>
      <c r="BB101" s="7">
        <f t="shared" si="194"/>
        <v>0</v>
      </c>
      <c r="BC101" s="7">
        <f t="shared" si="194"/>
        <v>0</v>
      </c>
      <c r="BD101" s="7">
        <f t="shared" si="194"/>
        <v>0</v>
      </c>
      <c r="BE101" s="7">
        <f t="shared" si="194"/>
        <v>0</v>
      </c>
      <c r="BF101" s="7">
        <f t="shared" si="194"/>
        <v>0</v>
      </c>
      <c r="BG101" s="7">
        <f t="shared" si="194"/>
        <v>0</v>
      </c>
      <c r="BH101" s="7">
        <f t="shared" si="194"/>
        <v>0</v>
      </c>
      <c r="BI101" s="7">
        <f t="shared" si="194"/>
        <v>0</v>
      </c>
      <c r="BJ101" s="7">
        <v>2.5517376556905766E-2</v>
      </c>
      <c r="BK101" s="7">
        <f>(0)/9065.979</f>
        <v>0</v>
      </c>
      <c r="BL101" s="7">
        <f>(0)/9065.979</f>
        <v>0</v>
      </c>
      <c r="BM101" s="7">
        <v>0.49833294341405387</v>
      </c>
      <c r="BN101" s="7">
        <f t="shared" ref="BN101:BV101" si="195">(0)/9065.979</f>
        <v>0</v>
      </c>
      <c r="BO101" s="7">
        <f t="shared" si="195"/>
        <v>0</v>
      </c>
      <c r="BP101" s="7">
        <f t="shared" si="195"/>
        <v>0</v>
      </c>
      <c r="BQ101" s="7">
        <f t="shared" si="195"/>
        <v>0</v>
      </c>
      <c r="BR101" s="7">
        <f t="shared" si="195"/>
        <v>0</v>
      </c>
      <c r="BS101" s="7">
        <f t="shared" si="195"/>
        <v>0</v>
      </c>
      <c r="BT101" s="7">
        <f t="shared" si="195"/>
        <v>0</v>
      </c>
      <c r="BU101" s="7">
        <f t="shared" si="195"/>
        <v>0</v>
      </c>
      <c r="BV101" s="7">
        <f t="shared" si="195"/>
        <v>0</v>
      </c>
      <c r="BW101">
        <f>0</f>
        <v>0</v>
      </c>
      <c r="BX101">
        <v>9065.9789999999994</v>
      </c>
    </row>
    <row r="102" spans="1:76" x14ac:dyDescent="0.25">
      <c r="A102" s="5" t="s">
        <v>239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>
        <v>0</v>
      </c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>
        <v>16.899999999999999</v>
      </c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>
        <v>16.899999999999999</v>
      </c>
      <c r="AN102" t="s">
        <v>239</v>
      </c>
      <c r="AO102" s="7">
        <f t="shared" ref="AO102:AY102" si="196">(0)/16.9</f>
        <v>0</v>
      </c>
      <c r="AP102" s="7">
        <f t="shared" si="196"/>
        <v>0</v>
      </c>
      <c r="AQ102" s="7">
        <f t="shared" si="196"/>
        <v>0</v>
      </c>
      <c r="AR102" s="7">
        <f t="shared" si="196"/>
        <v>0</v>
      </c>
      <c r="AS102" s="7">
        <f t="shared" si="196"/>
        <v>0</v>
      </c>
      <c r="AT102" s="7">
        <f t="shared" si="196"/>
        <v>0</v>
      </c>
      <c r="AU102" s="7">
        <f t="shared" si="196"/>
        <v>0</v>
      </c>
      <c r="AV102" s="7">
        <f t="shared" si="196"/>
        <v>0</v>
      </c>
      <c r="AW102" s="7">
        <f t="shared" si="196"/>
        <v>0</v>
      </c>
      <c r="AX102" s="7">
        <f t="shared" si="196"/>
        <v>0</v>
      </c>
      <c r="AY102" s="7">
        <f t="shared" si="196"/>
        <v>0</v>
      </c>
      <c r="AZ102" s="7">
        <v>0</v>
      </c>
      <c r="BA102" s="7">
        <f t="shared" ref="BA102:BL102" si="197">(0)/16.9</f>
        <v>0</v>
      </c>
      <c r="BB102" s="7">
        <f t="shared" si="197"/>
        <v>0</v>
      </c>
      <c r="BC102" s="7">
        <f t="shared" si="197"/>
        <v>0</v>
      </c>
      <c r="BD102" s="7">
        <f t="shared" si="197"/>
        <v>0</v>
      </c>
      <c r="BE102" s="7">
        <f t="shared" si="197"/>
        <v>0</v>
      </c>
      <c r="BF102" s="7">
        <f t="shared" si="197"/>
        <v>0</v>
      </c>
      <c r="BG102" s="7">
        <f t="shared" si="197"/>
        <v>0</v>
      </c>
      <c r="BH102" s="7">
        <f t="shared" si="197"/>
        <v>0</v>
      </c>
      <c r="BI102" s="7">
        <f t="shared" si="197"/>
        <v>0</v>
      </c>
      <c r="BJ102" s="7">
        <f t="shared" si="197"/>
        <v>0</v>
      </c>
      <c r="BK102" s="7">
        <f t="shared" si="197"/>
        <v>0</v>
      </c>
      <c r="BL102" s="7">
        <f t="shared" si="197"/>
        <v>0</v>
      </c>
      <c r="BM102" s="7">
        <v>1</v>
      </c>
      <c r="BN102" s="7">
        <f t="shared" ref="BN102:BV102" si="198">(0)/16.9</f>
        <v>0</v>
      </c>
      <c r="BO102" s="7">
        <f t="shared" si="198"/>
        <v>0</v>
      </c>
      <c r="BP102" s="7">
        <f t="shared" si="198"/>
        <v>0</v>
      </c>
      <c r="BQ102" s="7">
        <f t="shared" si="198"/>
        <v>0</v>
      </c>
      <c r="BR102" s="7">
        <f t="shared" si="198"/>
        <v>0</v>
      </c>
      <c r="BS102" s="7">
        <f t="shared" si="198"/>
        <v>0</v>
      </c>
      <c r="BT102" s="7">
        <f t="shared" si="198"/>
        <v>0</v>
      </c>
      <c r="BU102" s="7">
        <f t="shared" si="198"/>
        <v>0</v>
      </c>
      <c r="BV102" s="7">
        <f t="shared" si="198"/>
        <v>0</v>
      </c>
      <c r="BW102">
        <f>0</f>
        <v>0</v>
      </c>
      <c r="BX102">
        <v>16.899999999999999</v>
      </c>
    </row>
    <row r="103" spans="1:76" x14ac:dyDescent="0.25">
      <c r="A103" s="5" t="s">
        <v>238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>
        <v>3270.2750000000001</v>
      </c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>
        <v>3211</v>
      </c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>
        <v>6481.2749999999996</v>
      </c>
      <c r="AN103" t="s">
        <v>238</v>
      </c>
      <c r="AO103" s="7">
        <f t="shared" ref="AO103:AY103" si="199">(0)/6481.275</f>
        <v>0</v>
      </c>
      <c r="AP103" s="7">
        <f t="shared" si="199"/>
        <v>0</v>
      </c>
      <c r="AQ103" s="7">
        <f t="shared" si="199"/>
        <v>0</v>
      </c>
      <c r="AR103" s="7">
        <f t="shared" si="199"/>
        <v>0</v>
      </c>
      <c r="AS103" s="7">
        <f t="shared" si="199"/>
        <v>0</v>
      </c>
      <c r="AT103" s="7">
        <f t="shared" si="199"/>
        <v>0</v>
      </c>
      <c r="AU103" s="7">
        <f t="shared" si="199"/>
        <v>0</v>
      </c>
      <c r="AV103" s="7">
        <f t="shared" si="199"/>
        <v>0</v>
      </c>
      <c r="AW103" s="7">
        <f t="shared" si="199"/>
        <v>0</v>
      </c>
      <c r="AX103" s="7">
        <f t="shared" si="199"/>
        <v>0</v>
      </c>
      <c r="AY103" s="7">
        <f t="shared" si="199"/>
        <v>0</v>
      </c>
      <c r="AZ103" s="7">
        <v>0.50457278853312049</v>
      </c>
      <c r="BA103" s="7">
        <f t="shared" ref="BA103:BL103" si="200">(0)/6481.275</f>
        <v>0</v>
      </c>
      <c r="BB103" s="7">
        <f t="shared" si="200"/>
        <v>0</v>
      </c>
      <c r="BC103" s="7">
        <f t="shared" si="200"/>
        <v>0</v>
      </c>
      <c r="BD103" s="7">
        <f t="shared" si="200"/>
        <v>0</v>
      </c>
      <c r="BE103" s="7">
        <f t="shared" si="200"/>
        <v>0</v>
      </c>
      <c r="BF103" s="7">
        <f t="shared" si="200"/>
        <v>0</v>
      </c>
      <c r="BG103" s="7">
        <f t="shared" si="200"/>
        <v>0</v>
      </c>
      <c r="BH103" s="7">
        <f t="shared" si="200"/>
        <v>0</v>
      </c>
      <c r="BI103" s="7">
        <f t="shared" si="200"/>
        <v>0</v>
      </c>
      <c r="BJ103" s="7">
        <f t="shared" si="200"/>
        <v>0</v>
      </c>
      <c r="BK103" s="7">
        <f t="shared" si="200"/>
        <v>0</v>
      </c>
      <c r="BL103" s="7">
        <f t="shared" si="200"/>
        <v>0</v>
      </c>
      <c r="BM103" s="7">
        <v>0.49542721146687962</v>
      </c>
      <c r="BN103" s="7">
        <f t="shared" ref="BN103:BV103" si="201">(0)/6481.275</f>
        <v>0</v>
      </c>
      <c r="BO103" s="7">
        <f t="shared" si="201"/>
        <v>0</v>
      </c>
      <c r="BP103" s="7">
        <f t="shared" si="201"/>
        <v>0</v>
      </c>
      <c r="BQ103" s="7">
        <f t="shared" si="201"/>
        <v>0</v>
      </c>
      <c r="BR103" s="7">
        <f t="shared" si="201"/>
        <v>0</v>
      </c>
      <c r="BS103" s="7">
        <f t="shared" si="201"/>
        <v>0</v>
      </c>
      <c r="BT103" s="7">
        <f t="shared" si="201"/>
        <v>0</v>
      </c>
      <c r="BU103" s="7">
        <f t="shared" si="201"/>
        <v>0</v>
      </c>
      <c r="BV103" s="7">
        <f t="shared" si="201"/>
        <v>0</v>
      </c>
      <c r="BW103">
        <f>0</f>
        <v>0</v>
      </c>
      <c r="BX103">
        <v>6481.2749999999996</v>
      </c>
    </row>
    <row r="104" spans="1:76" x14ac:dyDescent="0.25">
      <c r="A104" s="5" t="s">
        <v>240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>
        <v>0</v>
      </c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>
        <v>50.7</v>
      </c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>
        <v>50.7</v>
      </c>
      <c r="AN104" t="s">
        <v>240</v>
      </c>
      <c r="AO104" s="7">
        <f t="shared" ref="AO104:AY104" si="202">(0)/50.7</f>
        <v>0</v>
      </c>
      <c r="AP104" s="7">
        <f t="shared" si="202"/>
        <v>0</v>
      </c>
      <c r="AQ104" s="7">
        <f t="shared" si="202"/>
        <v>0</v>
      </c>
      <c r="AR104" s="7">
        <f t="shared" si="202"/>
        <v>0</v>
      </c>
      <c r="AS104" s="7">
        <f t="shared" si="202"/>
        <v>0</v>
      </c>
      <c r="AT104" s="7">
        <f t="shared" si="202"/>
        <v>0</v>
      </c>
      <c r="AU104" s="7">
        <f t="shared" si="202"/>
        <v>0</v>
      </c>
      <c r="AV104" s="7">
        <f t="shared" si="202"/>
        <v>0</v>
      </c>
      <c r="AW104" s="7">
        <f t="shared" si="202"/>
        <v>0</v>
      </c>
      <c r="AX104" s="7">
        <f t="shared" si="202"/>
        <v>0</v>
      </c>
      <c r="AY104" s="7">
        <f t="shared" si="202"/>
        <v>0</v>
      </c>
      <c r="AZ104" s="7">
        <v>0</v>
      </c>
      <c r="BA104" s="7">
        <f t="shared" ref="BA104:BL104" si="203">(0)/50.7</f>
        <v>0</v>
      </c>
      <c r="BB104" s="7">
        <f t="shared" si="203"/>
        <v>0</v>
      </c>
      <c r="BC104" s="7">
        <f t="shared" si="203"/>
        <v>0</v>
      </c>
      <c r="BD104" s="7">
        <f t="shared" si="203"/>
        <v>0</v>
      </c>
      <c r="BE104" s="7">
        <f t="shared" si="203"/>
        <v>0</v>
      </c>
      <c r="BF104" s="7">
        <f t="shared" si="203"/>
        <v>0</v>
      </c>
      <c r="BG104" s="7">
        <f t="shared" si="203"/>
        <v>0</v>
      </c>
      <c r="BH104" s="7">
        <f t="shared" si="203"/>
        <v>0</v>
      </c>
      <c r="BI104" s="7">
        <f t="shared" si="203"/>
        <v>0</v>
      </c>
      <c r="BJ104" s="7">
        <f t="shared" si="203"/>
        <v>0</v>
      </c>
      <c r="BK104" s="7">
        <f t="shared" si="203"/>
        <v>0</v>
      </c>
      <c r="BL104" s="7">
        <f t="shared" si="203"/>
        <v>0</v>
      </c>
      <c r="BM104" s="7">
        <v>1</v>
      </c>
      <c r="BN104" s="7">
        <f t="shared" ref="BN104:BV104" si="204">(0)/50.7</f>
        <v>0</v>
      </c>
      <c r="BO104" s="7">
        <f t="shared" si="204"/>
        <v>0</v>
      </c>
      <c r="BP104" s="7">
        <f t="shared" si="204"/>
        <v>0</v>
      </c>
      <c r="BQ104" s="7">
        <f t="shared" si="204"/>
        <v>0</v>
      </c>
      <c r="BR104" s="7">
        <f t="shared" si="204"/>
        <v>0</v>
      </c>
      <c r="BS104" s="7">
        <f t="shared" si="204"/>
        <v>0</v>
      </c>
      <c r="BT104" s="7">
        <f t="shared" si="204"/>
        <v>0</v>
      </c>
      <c r="BU104" s="7">
        <f t="shared" si="204"/>
        <v>0</v>
      </c>
      <c r="BV104" s="7">
        <f t="shared" si="204"/>
        <v>0</v>
      </c>
      <c r="BW104">
        <f>0</f>
        <v>0</v>
      </c>
      <c r="BX104">
        <v>50.7</v>
      </c>
    </row>
    <row r="105" spans="1:76" x14ac:dyDescent="0.25">
      <c r="A105" s="5" t="s">
        <v>241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>
        <v>0</v>
      </c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>
        <v>0</v>
      </c>
      <c r="AN105" t="s">
        <v>241</v>
      </c>
      <c r="AO105" s="7">
        <v>0</v>
      </c>
      <c r="AP105" s="7">
        <v>0</v>
      </c>
      <c r="AQ105" s="7">
        <v>0</v>
      </c>
      <c r="AR105" s="7">
        <v>0</v>
      </c>
      <c r="AS105" s="7">
        <v>0</v>
      </c>
      <c r="AT105" s="7">
        <v>0</v>
      </c>
      <c r="AU105" s="7">
        <v>0</v>
      </c>
      <c r="AV105" s="7">
        <v>0</v>
      </c>
      <c r="AW105" s="7">
        <v>0</v>
      </c>
      <c r="AX105" s="7">
        <v>0</v>
      </c>
      <c r="AY105" s="7">
        <v>0</v>
      </c>
      <c r="AZ105" s="7" t="e">
        <v>#DIV/0!</v>
      </c>
      <c r="BA105" s="7">
        <v>0</v>
      </c>
      <c r="BB105" s="7">
        <v>0</v>
      </c>
      <c r="BC105" s="7">
        <v>0</v>
      </c>
      <c r="BD105" s="7">
        <v>0</v>
      </c>
      <c r="BE105" s="7">
        <v>0</v>
      </c>
      <c r="BF105" s="7">
        <v>0</v>
      </c>
      <c r="BG105" s="7">
        <v>0</v>
      </c>
      <c r="BH105" s="7">
        <v>0</v>
      </c>
      <c r="BI105" s="7">
        <v>0</v>
      </c>
      <c r="BJ105" s="7">
        <v>0</v>
      </c>
      <c r="BK105" s="7">
        <v>0</v>
      </c>
      <c r="BL105" s="7">
        <v>0</v>
      </c>
      <c r="BM105" s="7">
        <v>0</v>
      </c>
      <c r="BN105" s="7">
        <v>0</v>
      </c>
      <c r="BO105" s="7">
        <v>0</v>
      </c>
      <c r="BP105" s="7">
        <v>0</v>
      </c>
      <c r="BQ105" s="7">
        <v>0</v>
      </c>
      <c r="BR105" s="7">
        <v>0</v>
      </c>
      <c r="BS105" s="7">
        <v>0</v>
      </c>
      <c r="BT105" s="7">
        <v>0</v>
      </c>
      <c r="BU105" s="7">
        <v>0</v>
      </c>
      <c r="BV105" s="7">
        <v>0</v>
      </c>
      <c r="BW105">
        <f>0</f>
        <v>0</v>
      </c>
      <c r="BX105">
        <v>0</v>
      </c>
    </row>
    <row r="106" spans="1:76" x14ac:dyDescent="0.25">
      <c r="A106" s="5" t="s">
        <v>242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>
        <v>261.62200000000001</v>
      </c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>
        <v>261.62200000000001</v>
      </c>
      <c r="AN106" t="s">
        <v>242</v>
      </c>
      <c r="AO106" s="7">
        <f t="shared" ref="AO106:AY106" si="205">(0)/261.622</f>
        <v>0</v>
      </c>
      <c r="AP106" s="7">
        <f t="shared" si="205"/>
        <v>0</v>
      </c>
      <c r="AQ106" s="7">
        <f t="shared" si="205"/>
        <v>0</v>
      </c>
      <c r="AR106" s="7">
        <f t="shared" si="205"/>
        <v>0</v>
      </c>
      <c r="AS106" s="7">
        <f t="shared" si="205"/>
        <v>0</v>
      </c>
      <c r="AT106" s="7">
        <f t="shared" si="205"/>
        <v>0</v>
      </c>
      <c r="AU106" s="7">
        <f t="shared" si="205"/>
        <v>0</v>
      </c>
      <c r="AV106" s="7">
        <f t="shared" si="205"/>
        <v>0</v>
      </c>
      <c r="AW106" s="7">
        <f t="shared" si="205"/>
        <v>0</v>
      </c>
      <c r="AX106" s="7">
        <f t="shared" si="205"/>
        <v>0</v>
      </c>
      <c r="AY106" s="7">
        <f t="shared" si="205"/>
        <v>0</v>
      </c>
      <c r="AZ106" s="7">
        <v>1</v>
      </c>
      <c r="BA106" s="7">
        <f t="shared" ref="BA106:BV106" si="206">(0)/261.622</f>
        <v>0</v>
      </c>
      <c r="BB106" s="7">
        <f t="shared" si="206"/>
        <v>0</v>
      </c>
      <c r="BC106" s="7">
        <f t="shared" si="206"/>
        <v>0</v>
      </c>
      <c r="BD106" s="7">
        <f t="shared" si="206"/>
        <v>0</v>
      </c>
      <c r="BE106" s="7">
        <f t="shared" si="206"/>
        <v>0</v>
      </c>
      <c r="BF106" s="7">
        <f t="shared" si="206"/>
        <v>0</v>
      </c>
      <c r="BG106" s="7">
        <f t="shared" si="206"/>
        <v>0</v>
      </c>
      <c r="BH106" s="7">
        <f t="shared" si="206"/>
        <v>0</v>
      </c>
      <c r="BI106" s="7">
        <f t="shared" si="206"/>
        <v>0</v>
      </c>
      <c r="BJ106" s="7">
        <f t="shared" si="206"/>
        <v>0</v>
      </c>
      <c r="BK106" s="7">
        <f t="shared" si="206"/>
        <v>0</v>
      </c>
      <c r="BL106" s="7">
        <f t="shared" si="206"/>
        <v>0</v>
      </c>
      <c r="BM106" s="7">
        <f t="shared" si="206"/>
        <v>0</v>
      </c>
      <c r="BN106" s="7">
        <f t="shared" si="206"/>
        <v>0</v>
      </c>
      <c r="BO106" s="7">
        <f t="shared" si="206"/>
        <v>0</v>
      </c>
      <c r="BP106" s="7">
        <f t="shared" si="206"/>
        <v>0</v>
      </c>
      <c r="BQ106" s="7">
        <f t="shared" si="206"/>
        <v>0</v>
      </c>
      <c r="BR106" s="7">
        <f t="shared" si="206"/>
        <v>0</v>
      </c>
      <c r="BS106" s="7">
        <f t="shared" si="206"/>
        <v>0</v>
      </c>
      <c r="BT106" s="7">
        <f t="shared" si="206"/>
        <v>0</v>
      </c>
      <c r="BU106" s="7">
        <f t="shared" si="206"/>
        <v>0</v>
      </c>
      <c r="BV106" s="7">
        <f t="shared" si="206"/>
        <v>0</v>
      </c>
      <c r="BW106">
        <f>0</f>
        <v>0</v>
      </c>
      <c r="BX106">
        <v>261.62200000000001</v>
      </c>
    </row>
    <row r="107" spans="1:76" x14ac:dyDescent="0.25">
      <c r="A107" s="5" t="s">
        <v>243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>
        <v>130.81100000000001</v>
      </c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>
        <v>130.81100000000001</v>
      </c>
      <c r="AN107" t="s">
        <v>243</v>
      </c>
      <c r="AO107" s="7">
        <f t="shared" ref="AO107:AY108" si="207">(0)/130.811</f>
        <v>0</v>
      </c>
      <c r="AP107" s="7">
        <f t="shared" si="207"/>
        <v>0</v>
      </c>
      <c r="AQ107" s="7">
        <f t="shared" si="207"/>
        <v>0</v>
      </c>
      <c r="AR107" s="7">
        <f t="shared" si="207"/>
        <v>0</v>
      </c>
      <c r="AS107" s="7">
        <f t="shared" si="207"/>
        <v>0</v>
      </c>
      <c r="AT107" s="7">
        <f t="shared" si="207"/>
        <v>0</v>
      </c>
      <c r="AU107" s="7">
        <f t="shared" si="207"/>
        <v>0</v>
      </c>
      <c r="AV107" s="7">
        <f t="shared" si="207"/>
        <v>0</v>
      </c>
      <c r="AW107" s="7">
        <f t="shared" si="207"/>
        <v>0</v>
      </c>
      <c r="AX107" s="7">
        <f t="shared" si="207"/>
        <v>0</v>
      </c>
      <c r="AY107" s="7">
        <f t="shared" si="207"/>
        <v>0</v>
      </c>
      <c r="AZ107" s="7">
        <v>1</v>
      </c>
      <c r="BA107" s="7">
        <f t="shared" ref="BA107:BJ108" si="208">(0)/130.811</f>
        <v>0</v>
      </c>
      <c r="BB107" s="7">
        <f t="shared" si="208"/>
        <v>0</v>
      </c>
      <c r="BC107" s="7">
        <f t="shared" si="208"/>
        <v>0</v>
      </c>
      <c r="BD107" s="7">
        <f t="shared" si="208"/>
        <v>0</v>
      </c>
      <c r="BE107" s="7">
        <f t="shared" si="208"/>
        <v>0</v>
      </c>
      <c r="BF107" s="7">
        <f t="shared" si="208"/>
        <v>0</v>
      </c>
      <c r="BG107" s="7">
        <f t="shared" si="208"/>
        <v>0</v>
      </c>
      <c r="BH107" s="7">
        <f t="shared" si="208"/>
        <v>0</v>
      </c>
      <c r="BI107" s="7">
        <f t="shared" si="208"/>
        <v>0</v>
      </c>
      <c r="BJ107" s="7">
        <f t="shared" si="208"/>
        <v>0</v>
      </c>
      <c r="BK107" s="7">
        <f t="shared" ref="BK107:BV108" si="209">(0)/130.811</f>
        <v>0</v>
      </c>
      <c r="BL107" s="7">
        <f t="shared" si="209"/>
        <v>0</v>
      </c>
      <c r="BM107" s="7">
        <f t="shared" si="209"/>
        <v>0</v>
      </c>
      <c r="BN107" s="7">
        <f t="shared" si="209"/>
        <v>0</v>
      </c>
      <c r="BO107" s="7">
        <f t="shared" si="209"/>
        <v>0</v>
      </c>
      <c r="BP107" s="7">
        <f t="shared" si="209"/>
        <v>0</v>
      </c>
      <c r="BQ107" s="7">
        <f t="shared" si="209"/>
        <v>0</v>
      </c>
      <c r="BR107" s="7">
        <f t="shared" si="209"/>
        <v>0</v>
      </c>
      <c r="BS107" s="7">
        <f t="shared" si="209"/>
        <v>0</v>
      </c>
      <c r="BT107" s="7">
        <f t="shared" si="209"/>
        <v>0</v>
      </c>
      <c r="BU107" s="7">
        <f t="shared" si="209"/>
        <v>0</v>
      </c>
      <c r="BV107" s="7">
        <f t="shared" si="209"/>
        <v>0</v>
      </c>
      <c r="BW107">
        <f>0</f>
        <v>0</v>
      </c>
      <c r="BX107">
        <v>130.81100000000001</v>
      </c>
    </row>
    <row r="108" spans="1:76" x14ac:dyDescent="0.25">
      <c r="A108" s="5" t="s">
        <v>244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>
        <v>130.81100000000001</v>
      </c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>
        <v>130.81100000000001</v>
      </c>
      <c r="AN108" t="s">
        <v>244</v>
      </c>
      <c r="AO108" s="7">
        <f t="shared" si="207"/>
        <v>0</v>
      </c>
      <c r="AP108" s="7">
        <f t="shared" si="207"/>
        <v>0</v>
      </c>
      <c r="AQ108" s="7">
        <f t="shared" si="207"/>
        <v>0</v>
      </c>
      <c r="AR108" s="7">
        <f t="shared" si="207"/>
        <v>0</v>
      </c>
      <c r="AS108" s="7">
        <f t="shared" si="207"/>
        <v>0</v>
      </c>
      <c r="AT108" s="7">
        <f t="shared" si="207"/>
        <v>0</v>
      </c>
      <c r="AU108" s="7">
        <f t="shared" si="207"/>
        <v>0</v>
      </c>
      <c r="AV108" s="7">
        <f t="shared" si="207"/>
        <v>0</v>
      </c>
      <c r="AW108" s="7">
        <f t="shared" si="207"/>
        <v>0</v>
      </c>
      <c r="AX108" s="7">
        <f t="shared" si="207"/>
        <v>0</v>
      </c>
      <c r="AY108" s="7">
        <f t="shared" si="207"/>
        <v>0</v>
      </c>
      <c r="AZ108" s="7">
        <v>1</v>
      </c>
      <c r="BA108" s="7">
        <f t="shared" si="208"/>
        <v>0</v>
      </c>
      <c r="BB108" s="7">
        <f t="shared" si="208"/>
        <v>0</v>
      </c>
      <c r="BC108" s="7">
        <f t="shared" si="208"/>
        <v>0</v>
      </c>
      <c r="BD108" s="7">
        <f t="shared" si="208"/>
        <v>0</v>
      </c>
      <c r="BE108" s="7">
        <f t="shared" si="208"/>
        <v>0</v>
      </c>
      <c r="BF108" s="7">
        <f t="shared" si="208"/>
        <v>0</v>
      </c>
      <c r="BG108" s="7">
        <f t="shared" si="208"/>
        <v>0</v>
      </c>
      <c r="BH108" s="7">
        <f t="shared" si="208"/>
        <v>0</v>
      </c>
      <c r="BI108" s="7">
        <f t="shared" si="208"/>
        <v>0</v>
      </c>
      <c r="BJ108" s="7">
        <f t="shared" si="208"/>
        <v>0</v>
      </c>
      <c r="BK108" s="7">
        <f t="shared" si="209"/>
        <v>0</v>
      </c>
      <c r="BL108" s="7">
        <f t="shared" si="209"/>
        <v>0</v>
      </c>
      <c r="BM108" s="7">
        <f t="shared" si="209"/>
        <v>0</v>
      </c>
      <c r="BN108" s="7">
        <f t="shared" si="209"/>
        <v>0</v>
      </c>
      <c r="BO108" s="7">
        <f t="shared" si="209"/>
        <v>0</v>
      </c>
      <c r="BP108" s="7">
        <f t="shared" si="209"/>
        <v>0</v>
      </c>
      <c r="BQ108" s="7">
        <f t="shared" si="209"/>
        <v>0</v>
      </c>
      <c r="BR108" s="7">
        <f t="shared" si="209"/>
        <v>0</v>
      </c>
      <c r="BS108" s="7">
        <f t="shared" si="209"/>
        <v>0</v>
      </c>
      <c r="BT108" s="7">
        <f t="shared" si="209"/>
        <v>0</v>
      </c>
      <c r="BU108" s="7">
        <f t="shared" si="209"/>
        <v>0</v>
      </c>
      <c r="BV108" s="7">
        <f t="shared" si="209"/>
        <v>0</v>
      </c>
      <c r="BW108">
        <f>0</f>
        <v>0</v>
      </c>
      <c r="BX108">
        <v>130.81100000000001</v>
      </c>
    </row>
    <row r="109" spans="1:76" x14ac:dyDescent="0.25">
      <c r="A109" s="5" t="s">
        <v>245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>
        <v>392.43299999999999</v>
      </c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>
        <v>392.43299999999999</v>
      </c>
      <c r="AN109" t="s">
        <v>245</v>
      </c>
      <c r="AO109" s="7">
        <f t="shared" ref="AO109:AY109" si="210">(0)/392.433</f>
        <v>0</v>
      </c>
      <c r="AP109" s="7">
        <f t="shared" si="210"/>
        <v>0</v>
      </c>
      <c r="AQ109" s="7">
        <f t="shared" si="210"/>
        <v>0</v>
      </c>
      <c r="AR109" s="7">
        <f t="shared" si="210"/>
        <v>0</v>
      </c>
      <c r="AS109" s="7">
        <f t="shared" si="210"/>
        <v>0</v>
      </c>
      <c r="AT109" s="7">
        <f t="shared" si="210"/>
        <v>0</v>
      </c>
      <c r="AU109" s="7">
        <f t="shared" si="210"/>
        <v>0</v>
      </c>
      <c r="AV109" s="7">
        <f t="shared" si="210"/>
        <v>0</v>
      </c>
      <c r="AW109" s="7">
        <f t="shared" si="210"/>
        <v>0</v>
      </c>
      <c r="AX109" s="7">
        <f t="shared" si="210"/>
        <v>0</v>
      </c>
      <c r="AY109" s="7">
        <f t="shared" si="210"/>
        <v>0</v>
      </c>
      <c r="AZ109" s="7">
        <v>1</v>
      </c>
      <c r="BA109" s="7">
        <f t="shared" ref="BA109:BV109" si="211">(0)/392.433</f>
        <v>0</v>
      </c>
      <c r="BB109" s="7">
        <f t="shared" si="211"/>
        <v>0</v>
      </c>
      <c r="BC109" s="7">
        <f t="shared" si="211"/>
        <v>0</v>
      </c>
      <c r="BD109" s="7">
        <f t="shared" si="211"/>
        <v>0</v>
      </c>
      <c r="BE109" s="7">
        <f t="shared" si="211"/>
        <v>0</v>
      </c>
      <c r="BF109" s="7">
        <f t="shared" si="211"/>
        <v>0</v>
      </c>
      <c r="BG109" s="7">
        <f t="shared" si="211"/>
        <v>0</v>
      </c>
      <c r="BH109" s="7">
        <f t="shared" si="211"/>
        <v>0</v>
      </c>
      <c r="BI109" s="7">
        <f t="shared" si="211"/>
        <v>0</v>
      </c>
      <c r="BJ109" s="7">
        <f t="shared" si="211"/>
        <v>0</v>
      </c>
      <c r="BK109" s="7">
        <f t="shared" si="211"/>
        <v>0</v>
      </c>
      <c r="BL109" s="7">
        <f t="shared" si="211"/>
        <v>0</v>
      </c>
      <c r="BM109" s="7">
        <f t="shared" si="211"/>
        <v>0</v>
      </c>
      <c r="BN109" s="7">
        <f t="shared" si="211"/>
        <v>0</v>
      </c>
      <c r="BO109" s="7">
        <f t="shared" si="211"/>
        <v>0</v>
      </c>
      <c r="BP109" s="7">
        <f t="shared" si="211"/>
        <v>0</v>
      </c>
      <c r="BQ109" s="7">
        <f t="shared" si="211"/>
        <v>0</v>
      </c>
      <c r="BR109" s="7">
        <f t="shared" si="211"/>
        <v>0</v>
      </c>
      <c r="BS109" s="7">
        <f t="shared" si="211"/>
        <v>0</v>
      </c>
      <c r="BT109" s="7">
        <f t="shared" si="211"/>
        <v>0</v>
      </c>
      <c r="BU109" s="7">
        <f t="shared" si="211"/>
        <v>0</v>
      </c>
      <c r="BV109" s="7">
        <f t="shared" si="211"/>
        <v>0</v>
      </c>
      <c r="BW109">
        <f>0</f>
        <v>0</v>
      </c>
      <c r="BX109">
        <v>392.43299999999999</v>
      </c>
    </row>
    <row r="110" spans="1:76" x14ac:dyDescent="0.25">
      <c r="A110" s="5" t="s">
        <v>246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>
        <v>3139.4639999999999</v>
      </c>
      <c r="N110" s="6"/>
      <c r="O110" s="6"/>
      <c r="P110" s="6"/>
      <c r="Q110" s="6"/>
      <c r="R110" s="6"/>
      <c r="S110" s="6"/>
      <c r="T110" s="6"/>
      <c r="U110" s="6"/>
      <c r="V110" s="6"/>
      <c r="W110" s="6">
        <v>5.38</v>
      </c>
      <c r="X110" s="6"/>
      <c r="Y110" s="6"/>
      <c r="Z110" s="6">
        <v>9.02</v>
      </c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>
        <v>3153.864</v>
      </c>
      <c r="AN110" t="s">
        <v>246</v>
      </c>
      <c r="AO110" s="7">
        <f t="shared" ref="AO110:AY110" si="212">(0)/3153.864</f>
        <v>0</v>
      </c>
      <c r="AP110" s="7">
        <f t="shared" si="212"/>
        <v>0</v>
      </c>
      <c r="AQ110" s="7">
        <f t="shared" si="212"/>
        <v>0</v>
      </c>
      <c r="AR110" s="7">
        <f t="shared" si="212"/>
        <v>0</v>
      </c>
      <c r="AS110" s="7">
        <f t="shared" si="212"/>
        <v>0</v>
      </c>
      <c r="AT110" s="7">
        <f t="shared" si="212"/>
        <v>0</v>
      </c>
      <c r="AU110" s="7">
        <f t="shared" si="212"/>
        <v>0</v>
      </c>
      <c r="AV110" s="7">
        <f t="shared" si="212"/>
        <v>0</v>
      </c>
      <c r="AW110" s="7">
        <f t="shared" si="212"/>
        <v>0</v>
      </c>
      <c r="AX110" s="7">
        <f t="shared" si="212"/>
        <v>0</v>
      </c>
      <c r="AY110" s="7">
        <f t="shared" si="212"/>
        <v>0</v>
      </c>
      <c r="AZ110" s="7">
        <v>0.99543417217736718</v>
      </c>
      <c r="BA110" s="7">
        <f t="shared" ref="BA110:BI110" si="213">(0)/3153.864</f>
        <v>0</v>
      </c>
      <c r="BB110" s="7">
        <f t="shared" si="213"/>
        <v>0</v>
      </c>
      <c r="BC110" s="7">
        <f t="shared" si="213"/>
        <v>0</v>
      </c>
      <c r="BD110" s="7">
        <f t="shared" si="213"/>
        <v>0</v>
      </c>
      <c r="BE110" s="7">
        <f t="shared" si="213"/>
        <v>0</v>
      </c>
      <c r="BF110" s="7">
        <f t="shared" si="213"/>
        <v>0</v>
      </c>
      <c r="BG110" s="7">
        <f t="shared" si="213"/>
        <v>0</v>
      </c>
      <c r="BH110" s="7">
        <f t="shared" si="213"/>
        <v>0</v>
      </c>
      <c r="BI110" s="7">
        <f t="shared" si="213"/>
        <v>0</v>
      </c>
      <c r="BJ110" s="7">
        <v>1.7058440059558686E-3</v>
      </c>
      <c r="BK110" s="7">
        <f>(0)/3153.864</f>
        <v>0</v>
      </c>
      <c r="BL110" s="7">
        <f>(0)/3153.864</f>
        <v>0</v>
      </c>
      <c r="BM110" s="7">
        <v>2.8599838166769396E-3</v>
      </c>
      <c r="BN110" s="7">
        <f t="shared" ref="BN110:BV110" si="214">(0)/3153.864</f>
        <v>0</v>
      </c>
      <c r="BO110" s="7">
        <f t="shared" si="214"/>
        <v>0</v>
      </c>
      <c r="BP110" s="7">
        <f t="shared" si="214"/>
        <v>0</v>
      </c>
      <c r="BQ110" s="7">
        <f t="shared" si="214"/>
        <v>0</v>
      </c>
      <c r="BR110" s="7">
        <f t="shared" si="214"/>
        <v>0</v>
      </c>
      <c r="BS110" s="7">
        <f t="shared" si="214"/>
        <v>0</v>
      </c>
      <c r="BT110" s="7">
        <f t="shared" si="214"/>
        <v>0</v>
      </c>
      <c r="BU110" s="7">
        <f t="shared" si="214"/>
        <v>0</v>
      </c>
      <c r="BV110" s="7">
        <f t="shared" si="214"/>
        <v>0</v>
      </c>
      <c r="BW110">
        <f>0</f>
        <v>0</v>
      </c>
      <c r="BX110">
        <v>3153.864</v>
      </c>
    </row>
    <row r="111" spans="1:76" x14ac:dyDescent="0.25">
      <c r="A111" s="5" t="s">
        <v>248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>
        <v>1831.354</v>
      </c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>
        <v>103.488</v>
      </c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>
        <v>1934.8420000000001</v>
      </c>
      <c r="AN111" t="s">
        <v>248</v>
      </c>
      <c r="AO111" s="7">
        <f t="shared" ref="AO111:AY111" si="215">(0)/1934.842</f>
        <v>0</v>
      </c>
      <c r="AP111" s="7">
        <f t="shared" si="215"/>
        <v>0</v>
      </c>
      <c r="AQ111" s="7">
        <f t="shared" si="215"/>
        <v>0</v>
      </c>
      <c r="AR111" s="7">
        <f t="shared" si="215"/>
        <v>0</v>
      </c>
      <c r="AS111" s="7">
        <f t="shared" si="215"/>
        <v>0</v>
      </c>
      <c r="AT111" s="7">
        <f t="shared" si="215"/>
        <v>0</v>
      </c>
      <c r="AU111" s="7">
        <f t="shared" si="215"/>
        <v>0</v>
      </c>
      <c r="AV111" s="7">
        <f t="shared" si="215"/>
        <v>0</v>
      </c>
      <c r="AW111" s="7">
        <f t="shared" si="215"/>
        <v>0</v>
      </c>
      <c r="AX111" s="7">
        <f t="shared" si="215"/>
        <v>0</v>
      </c>
      <c r="AY111" s="7">
        <f t="shared" si="215"/>
        <v>0</v>
      </c>
      <c r="AZ111" s="7">
        <v>0.94651346208114151</v>
      </c>
      <c r="BA111" s="7">
        <f t="shared" ref="BA111:BL111" si="216">(0)/1934.842</f>
        <v>0</v>
      </c>
      <c r="BB111" s="7">
        <f t="shared" si="216"/>
        <v>0</v>
      </c>
      <c r="BC111" s="7">
        <f t="shared" si="216"/>
        <v>0</v>
      </c>
      <c r="BD111" s="7">
        <f t="shared" si="216"/>
        <v>0</v>
      </c>
      <c r="BE111" s="7">
        <f t="shared" si="216"/>
        <v>0</v>
      </c>
      <c r="BF111" s="7">
        <f t="shared" si="216"/>
        <v>0</v>
      </c>
      <c r="BG111" s="7">
        <f t="shared" si="216"/>
        <v>0</v>
      </c>
      <c r="BH111" s="7">
        <f t="shared" si="216"/>
        <v>0</v>
      </c>
      <c r="BI111" s="7">
        <f t="shared" si="216"/>
        <v>0</v>
      </c>
      <c r="BJ111" s="7">
        <f t="shared" si="216"/>
        <v>0</v>
      </c>
      <c r="BK111" s="7">
        <f t="shared" si="216"/>
        <v>0</v>
      </c>
      <c r="BL111" s="7">
        <f t="shared" si="216"/>
        <v>0</v>
      </c>
      <c r="BM111" s="7">
        <v>5.348653791885849E-2</v>
      </c>
      <c r="BN111" s="7">
        <f t="shared" ref="BN111:BV111" si="217">(0)/1934.842</f>
        <v>0</v>
      </c>
      <c r="BO111" s="7">
        <f t="shared" si="217"/>
        <v>0</v>
      </c>
      <c r="BP111" s="7">
        <f t="shared" si="217"/>
        <v>0</v>
      </c>
      <c r="BQ111" s="7">
        <f t="shared" si="217"/>
        <v>0</v>
      </c>
      <c r="BR111" s="7">
        <f t="shared" si="217"/>
        <v>0</v>
      </c>
      <c r="BS111" s="7">
        <f t="shared" si="217"/>
        <v>0</v>
      </c>
      <c r="BT111" s="7">
        <f t="shared" si="217"/>
        <v>0</v>
      </c>
      <c r="BU111" s="7">
        <f t="shared" si="217"/>
        <v>0</v>
      </c>
      <c r="BV111" s="7">
        <f t="shared" si="217"/>
        <v>0</v>
      </c>
      <c r="BW111">
        <f>0</f>
        <v>0</v>
      </c>
      <c r="BX111">
        <v>1934.8420000000001</v>
      </c>
    </row>
    <row r="112" spans="1:76" x14ac:dyDescent="0.25">
      <c r="A112" s="5" t="s">
        <v>247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>
        <v>1177.299</v>
      </c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>
        <v>1177.299</v>
      </c>
      <c r="AN112" t="s">
        <v>247</v>
      </c>
      <c r="AO112" s="7">
        <f t="shared" ref="AO112:AY112" si="218">(0)/1177.299</f>
        <v>0</v>
      </c>
      <c r="AP112" s="7">
        <f t="shared" si="218"/>
        <v>0</v>
      </c>
      <c r="AQ112" s="7">
        <f t="shared" si="218"/>
        <v>0</v>
      </c>
      <c r="AR112" s="7">
        <f t="shared" si="218"/>
        <v>0</v>
      </c>
      <c r="AS112" s="7">
        <f t="shared" si="218"/>
        <v>0</v>
      </c>
      <c r="AT112" s="7">
        <f t="shared" si="218"/>
        <v>0</v>
      </c>
      <c r="AU112" s="7">
        <f t="shared" si="218"/>
        <v>0</v>
      </c>
      <c r="AV112" s="7">
        <f t="shared" si="218"/>
        <v>0</v>
      </c>
      <c r="AW112" s="7">
        <f t="shared" si="218"/>
        <v>0</v>
      </c>
      <c r="AX112" s="7">
        <f t="shared" si="218"/>
        <v>0</v>
      </c>
      <c r="AY112" s="7">
        <f t="shared" si="218"/>
        <v>0</v>
      </c>
      <c r="AZ112" s="7">
        <v>1</v>
      </c>
      <c r="BA112" s="7">
        <f t="shared" ref="BA112:BV112" si="219">(0)/1177.299</f>
        <v>0</v>
      </c>
      <c r="BB112" s="7">
        <f t="shared" si="219"/>
        <v>0</v>
      </c>
      <c r="BC112" s="7">
        <f t="shared" si="219"/>
        <v>0</v>
      </c>
      <c r="BD112" s="7">
        <f t="shared" si="219"/>
        <v>0</v>
      </c>
      <c r="BE112" s="7">
        <f t="shared" si="219"/>
        <v>0</v>
      </c>
      <c r="BF112" s="7">
        <f t="shared" si="219"/>
        <v>0</v>
      </c>
      <c r="BG112" s="7">
        <f t="shared" si="219"/>
        <v>0</v>
      </c>
      <c r="BH112" s="7">
        <f t="shared" si="219"/>
        <v>0</v>
      </c>
      <c r="BI112" s="7">
        <f t="shared" si="219"/>
        <v>0</v>
      </c>
      <c r="BJ112" s="7">
        <f t="shared" si="219"/>
        <v>0</v>
      </c>
      <c r="BK112" s="7">
        <f t="shared" si="219"/>
        <v>0</v>
      </c>
      <c r="BL112" s="7">
        <f t="shared" si="219"/>
        <v>0</v>
      </c>
      <c r="BM112" s="7">
        <f t="shared" si="219"/>
        <v>0</v>
      </c>
      <c r="BN112" s="7">
        <f t="shared" si="219"/>
        <v>0</v>
      </c>
      <c r="BO112" s="7">
        <f t="shared" si="219"/>
        <v>0</v>
      </c>
      <c r="BP112" s="7">
        <f t="shared" si="219"/>
        <v>0</v>
      </c>
      <c r="BQ112" s="7">
        <f t="shared" si="219"/>
        <v>0</v>
      </c>
      <c r="BR112" s="7">
        <f t="shared" si="219"/>
        <v>0</v>
      </c>
      <c r="BS112" s="7">
        <f t="shared" si="219"/>
        <v>0</v>
      </c>
      <c r="BT112" s="7">
        <f t="shared" si="219"/>
        <v>0</v>
      </c>
      <c r="BU112" s="7">
        <f t="shared" si="219"/>
        <v>0</v>
      </c>
      <c r="BV112" s="7">
        <f t="shared" si="219"/>
        <v>0</v>
      </c>
      <c r="BW112">
        <f>0</f>
        <v>0</v>
      </c>
      <c r="BX112">
        <v>1177.299</v>
      </c>
    </row>
    <row r="113" spans="1:76" x14ac:dyDescent="0.25">
      <c r="A113" s="5" t="s">
        <v>250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>
        <v>1046.4880000000001</v>
      </c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>
        <v>1046.4880000000001</v>
      </c>
      <c r="AN113" t="s">
        <v>250</v>
      </c>
      <c r="AO113" s="7">
        <f t="shared" ref="AO113:AY113" si="220">(0)/1046.488</f>
        <v>0</v>
      </c>
      <c r="AP113" s="7">
        <f t="shared" si="220"/>
        <v>0</v>
      </c>
      <c r="AQ113" s="7">
        <f t="shared" si="220"/>
        <v>0</v>
      </c>
      <c r="AR113" s="7">
        <f t="shared" si="220"/>
        <v>0</v>
      </c>
      <c r="AS113" s="7">
        <f t="shared" si="220"/>
        <v>0</v>
      </c>
      <c r="AT113" s="7">
        <f t="shared" si="220"/>
        <v>0</v>
      </c>
      <c r="AU113" s="7">
        <f t="shared" si="220"/>
        <v>0</v>
      </c>
      <c r="AV113" s="7">
        <f t="shared" si="220"/>
        <v>0</v>
      </c>
      <c r="AW113" s="7">
        <f t="shared" si="220"/>
        <v>0</v>
      </c>
      <c r="AX113" s="7">
        <f t="shared" si="220"/>
        <v>0</v>
      </c>
      <c r="AY113" s="7">
        <f t="shared" si="220"/>
        <v>0</v>
      </c>
      <c r="AZ113" s="7">
        <v>1</v>
      </c>
      <c r="BA113" s="7">
        <f t="shared" ref="BA113:BV113" si="221">(0)/1046.488</f>
        <v>0</v>
      </c>
      <c r="BB113" s="7">
        <f t="shared" si="221"/>
        <v>0</v>
      </c>
      <c r="BC113" s="7">
        <f t="shared" si="221"/>
        <v>0</v>
      </c>
      <c r="BD113" s="7">
        <f t="shared" si="221"/>
        <v>0</v>
      </c>
      <c r="BE113" s="7">
        <f t="shared" si="221"/>
        <v>0</v>
      </c>
      <c r="BF113" s="7">
        <f t="shared" si="221"/>
        <v>0</v>
      </c>
      <c r="BG113" s="7">
        <f t="shared" si="221"/>
        <v>0</v>
      </c>
      <c r="BH113" s="7">
        <f t="shared" si="221"/>
        <v>0</v>
      </c>
      <c r="BI113" s="7">
        <f t="shared" si="221"/>
        <v>0</v>
      </c>
      <c r="BJ113" s="7">
        <f t="shared" si="221"/>
        <v>0</v>
      </c>
      <c r="BK113" s="7">
        <f t="shared" si="221"/>
        <v>0</v>
      </c>
      <c r="BL113" s="7">
        <f t="shared" si="221"/>
        <v>0</v>
      </c>
      <c r="BM113" s="7">
        <f t="shared" si="221"/>
        <v>0</v>
      </c>
      <c r="BN113" s="7">
        <f t="shared" si="221"/>
        <v>0</v>
      </c>
      <c r="BO113" s="7">
        <f t="shared" si="221"/>
        <v>0</v>
      </c>
      <c r="BP113" s="7">
        <f t="shared" si="221"/>
        <v>0</v>
      </c>
      <c r="BQ113" s="7">
        <f t="shared" si="221"/>
        <v>0</v>
      </c>
      <c r="BR113" s="7">
        <f t="shared" si="221"/>
        <v>0</v>
      </c>
      <c r="BS113" s="7">
        <f t="shared" si="221"/>
        <v>0</v>
      </c>
      <c r="BT113" s="7">
        <f t="shared" si="221"/>
        <v>0</v>
      </c>
      <c r="BU113" s="7">
        <f t="shared" si="221"/>
        <v>0</v>
      </c>
      <c r="BV113" s="7">
        <f t="shared" si="221"/>
        <v>0</v>
      </c>
      <c r="BW113">
        <f>0</f>
        <v>0</v>
      </c>
      <c r="BX113">
        <v>1046.4880000000001</v>
      </c>
    </row>
    <row r="114" spans="1:76" x14ac:dyDescent="0.25">
      <c r="A114" s="5" t="s">
        <v>249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>
        <v>523.24400000000003</v>
      </c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>
        <v>8.4499999999999993</v>
      </c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>
        <v>531.69400000000007</v>
      </c>
      <c r="AN114" t="s">
        <v>249</v>
      </c>
      <c r="AO114" s="7">
        <f t="shared" ref="AO114:AY114" si="222">(0)/531.694</f>
        <v>0</v>
      </c>
      <c r="AP114" s="7">
        <f t="shared" si="222"/>
        <v>0</v>
      </c>
      <c r="AQ114" s="7">
        <f t="shared" si="222"/>
        <v>0</v>
      </c>
      <c r="AR114" s="7">
        <f t="shared" si="222"/>
        <v>0</v>
      </c>
      <c r="AS114" s="7">
        <f t="shared" si="222"/>
        <v>0</v>
      </c>
      <c r="AT114" s="7">
        <f t="shared" si="222"/>
        <v>0</v>
      </c>
      <c r="AU114" s="7">
        <f t="shared" si="222"/>
        <v>0</v>
      </c>
      <c r="AV114" s="7">
        <f t="shared" si="222"/>
        <v>0</v>
      </c>
      <c r="AW114" s="7">
        <f t="shared" si="222"/>
        <v>0</v>
      </c>
      <c r="AX114" s="7">
        <f t="shared" si="222"/>
        <v>0</v>
      </c>
      <c r="AY114" s="7">
        <f t="shared" si="222"/>
        <v>0</v>
      </c>
      <c r="AZ114" s="7">
        <v>0.98410740012112219</v>
      </c>
      <c r="BA114" s="7">
        <f t="shared" ref="BA114:BL114" si="223">(0)/531.694</f>
        <v>0</v>
      </c>
      <c r="BB114" s="7">
        <f t="shared" si="223"/>
        <v>0</v>
      </c>
      <c r="BC114" s="7">
        <f t="shared" si="223"/>
        <v>0</v>
      </c>
      <c r="BD114" s="7">
        <f t="shared" si="223"/>
        <v>0</v>
      </c>
      <c r="BE114" s="7">
        <f t="shared" si="223"/>
        <v>0</v>
      </c>
      <c r="BF114" s="7">
        <f t="shared" si="223"/>
        <v>0</v>
      </c>
      <c r="BG114" s="7">
        <f t="shared" si="223"/>
        <v>0</v>
      </c>
      <c r="BH114" s="7">
        <f t="shared" si="223"/>
        <v>0</v>
      </c>
      <c r="BI114" s="7">
        <f t="shared" si="223"/>
        <v>0</v>
      </c>
      <c r="BJ114" s="7">
        <f t="shared" si="223"/>
        <v>0</v>
      </c>
      <c r="BK114" s="7">
        <f t="shared" si="223"/>
        <v>0</v>
      </c>
      <c r="BL114" s="7">
        <f t="shared" si="223"/>
        <v>0</v>
      </c>
      <c r="BM114" s="7">
        <v>1.5892599878877697E-2</v>
      </c>
      <c r="BN114" s="7">
        <f t="shared" ref="BN114:BV114" si="224">(0)/531.694</f>
        <v>0</v>
      </c>
      <c r="BO114" s="7">
        <f t="shared" si="224"/>
        <v>0</v>
      </c>
      <c r="BP114" s="7">
        <f t="shared" si="224"/>
        <v>0</v>
      </c>
      <c r="BQ114" s="7">
        <f t="shared" si="224"/>
        <v>0</v>
      </c>
      <c r="BR114" s="7">
        <f t="shared" si="224"/>
        <v>0</v>
      </c>
      <c r="BS114" s="7">
        <f t="shared" si="224"/>
        <v>0</v>
      </c>
      <c r="BT114" s="7">
        <f t="shared" si="224"/>
        <v>0</v>
      </c>
      <c r="BU114" s="7">
        <f t="shared" si="224"/>
        <v>0</v>
      </c>
      <c r="BV114" s="7">
        <f t="shared" si="224"/>
        <v>0</v>
      </c>
      <c r="BW114">
        <f>0</f>
        <v>0</v>
      </c>
      <c r="BX114">
        <v>531.69400000000007</v>
      </c>
    </row>
    <row r="115" spans="1:76" x14ac:dyDescent="0.25">
      <c r="A115" s="5" t="s">
        <v>251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>
        <v>1177.299</v>
      </c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>
        <v>15.84</v>
      </c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>
        <v>1193.1389999999999</v>
      </c>
      <c r="AN115" t="s">
        <v>251</v>
      </c>
      <c r="AO115" s="7">
        <f t="shared" ref="AO115:AY115" si="225">(0)/1193.139</f>
        <v>0</v>
      </c>
      <c r="AP115" s="7">
        <f t="shared" si="225"/>
        <v>0</v>
      </c>
      <c r="AQ115" s="7">
        <f t="shared" si="225"/>
        <v>0</v>
      </c>
      <c r="AR115" s="7">
        <f t="shared" si="225"/>
        <v>0</v>
      </c>
      <c r="AS115" s="7">
        <f t="shared" si="225"/>
        <v>0</v>
      </c>
      <c r="AT115" s="7">
        <f t="shared" si="225"/>
        <v>0</v>
      </c>
      <c r="AU115" s="7">
        <f t="shared" si="225"/>
        <v>0</v>
      </c>
      <c r="AV115" s="7">
        <f t="shared" si="225"/>
        <v>0</v>
      </c>
      <c r="AW115" s="7">
        <f t="shared" si="225"/>
        <v>0</v>
      </c>
      <c r="AX115" s="7">
        <f t="shared" si="225"/>
        <v>0</v>
      </c>
      <c r="AY115" s="7">
        <f t="shared" si="225"/>
        <v>0</v>
      </c>
      <c r="AZ115" s="7">
        <v>0.98672409501323821</v>
      </c>
      <c r="BA115" s="7">
        <f t="shared" ref="BA115:BL115" si="226">(0)/1193.139</f>
        <v>0</v>
      </c>
      <c r="BB115" s="7">
        <f t="shared" si="226"/>
        <v>0</v>
      </c>
      <c r="BC115" s="7">
        <f t="shared" si="226"/>
        <v>0</v>
      </c>
      <c r="BD115" s="7">
        <f t="shared" si="226"/>
        <v>0</v>
      </c>
      <c r="BE115" s="7">
        <f t="shared" si="226"/>
        <v>0</v>
      </c>
      <c r="BF115" s="7">
        <f t="shared" si="226"/>
        <v>0</v>
      </c>
      <c r="BG115" s="7">
        <f t="shared" si="226"/>
        <v>0</v>
      </c>
      <c r="BH115" s="7">
        <f t="shared" si="226"/>
        <v>0</v>
      </c>
      <c r="BI115" s="7">
        <f t="shared" si="226"/>
        <v>0</v>
      </c>
      <c r="BJ115" s="7">
        <f t="shared" si="226"/>
        <v>0</v>
      </c>
      <c r="BK115" s="7">
        <f t="shared" si="226"/>
        <v>0</v>
      </c>
      <c r="BL115" s="7">
        <f t="shared" si="226"/>
        <v>0</v>
      </c>
      <c r="BM115" s="7">
        <v>1.3275904986761811E-2</v>
      </c>
      <c r="BN115" s="7">
        <f t="shared" ref="BN115:BV115" si="227">(0)/1193.139</f>
        <v>0</v>
      </c>
      <c r="BO115" s="7">
        <f t="shared" si="227"/>
        <v>0</v>
      </c>
      <c r="BP115" s="7">
        <f t="shared" si="227"/>
        <v>0</v>
      </c>
      <c r="BQ115" s="7">
        <f t="shared" si="227"/>
        <v>0</v>
      </c>
      <c r="BR115" s="7">
        <f t="shared" si="227"/>
        <v>0</v>
      </c>
      <c r="BS115" s="7">
        <f t="shared" si="227"/>
        <v>0</v>
      </c>
      <c r="BT115" s="7">
        <f t="shared" si="227"/>
        <v>0</v>
      </c>
      <c r="BU115" s="7">
        <f t="shared" si="227"/>
        <v>0</v>
      </c>
      <c r="BV115" s="7">
        <f t="shared" si="227"/>
        <v>0</v>
      </c>
      <c r="BW115">
        <f>0</f>
        <v>0</v>
      </c>
      <c r="BX115">
        <v>1193.1389999999999</v>
      </c>
    </row>
    <row r="116" spans="1:76" x14ac:dyDescent="0.25">
      <c r="A116" s="5" t="s">
        <v>252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>
        <v>4709.1959999999999</v>
      </c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>
        <v>12.144</v>
      </c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>
        <v>4721.34</v>
      </c>
      <c r="AN116" t="s">
        <v>252</v>
      </c>
      <c r="AO116" s="7">
        <f t="shared" ref="AO116:AY116" si="228">(0)/4721.34</f>
        <v>0</v>
      </c>
      <c r="AP116" s="7">
        <f t="shared" si="228"/>
        <v>0</v>
      </c>
      <c r="AQ116" s="7">
        <f t="shared" si="228"/>
        <v>0</v>
      </c>
      <c r="AR116" s="7">
        <f t="shared" si="228"/>
        <v>0</v>
      </c>
      <c r="AS116" s="7">
        <f t="shared" si="228"/>
        <v>0</v>
      </c>
      <c r="AT116" s="7">
        <f t="shared" si="228"/>
        <v>0</v>
      </c>
      <c r="AU116" s="7">
        <f t="shared" si="228"/>
        <v>0</v>
      </c>
      <c r="AV116" s="7">
        <f t="shared" si="228"/>
        <v>0</v>
      </c>
      <c r="AW116" s="7">
        <f t="shared" si="228"/>
        <v>0</v>
      </c>
      <c r="AX116" s="7">
        <f t="shared" si="228"/>
        <v>0</v>
      </c>
      <c r="AY116" s="7">
        <f t="shared" si="228"/>
        <v>0</v>
      </c>
      <c r="AZ116" s="7">
        <v>0.99742784887341296</v>
      </c>
      <c r="BA116" s="7">
        <f t="shared" ref="BA116:BL116" si="229">(0)/4721.34</f>
        <v>0</v>
      </c>
      <c r="BB116" s="7">
        <f t="shared" si="229"/>
        <v>0</v>
      </c>
      <c r="BC116" s="7">
        <f t="shared" si="229"/>
        <v>0</v>
      </c>
      <c r="BD116" s="7">
        <f t="shared" si="229"/>
        <v>0</v>
      </c>
      <c r="BE116" s="7">
        <f t="shared" si="229"/>
        <v>0</v>
      </c>
      <c r="BF116" s="7">
        <f t="shared" si="229"/>
        <v>0</v>
      </c>
      <c r="BG116" s="7">
        <f t="shared" si="229"/>
        <v>0</v>
      </c>
      <c r="BH116" s="7">
        <f t="shared" si="229"/>
        <v>0</v>
      </c>
      <c r="BI116" s="7">
        <f t="shared" si="229"/>
        <v>0</v>
      </c>
      <c r="BJ116" s="7">
        <f t="shared" si="229"/>
        <v>0</v>
      </c>
      <c r="BK116" s="7">
        <f t="shared" si="229"/>
        <v>0</v>
      </c>
      <c r="BL116" s="7">
        <f t="shared" si="229"/>
        <v>0</v>
      </c>
      <c r="BM116" s="7">
        <v>2.5721511265869436E-3</v>
      </c>
      <c r="BN116" s="7">
        <f t="shared" ref="BN116:BV116" si="230">(0)/4721.34</f>
        <v>0</v>
      </c>
      <c r="BO116" s="7">
        <f t="shared" si="230"/>
        <v>0</v>
      </c>
      <c r="BP116" s="7">
        <f t="shared" si="230"/>
        <v>0</v>
      </c>
      <c r="BQ116" s="7">
        <f t="shared" si="230"/>
        <v>0</v>
      </c>
      <c r="BR116" s="7">
        <f t="shared" si="230"/>
        <v>0</v>
      </c>
      <c r="BS116" s="7">
        <f t="shared" si="230"/>
        <v>0</v>
      </c>
      <c r="BT116" s="7">
        <f t="shared" si="230"/>
        <v>0</v>
      </c>
      <c r="BU116" s="7">
        <f t="shared" si="230"/>
        <v>0</v>
      </c>
      <c r="BV116" s="7">
        <f t="shared" si="230"/>
        <v>0</v>
      </c>
      <c r="BW116">
        <f>0</f>
        <v>0</v>
      </c>
      <c r="BX116">
        <v>4721.34</v>
      </c>
    </row>
    <row r="117" spans="1:76" x14ac:dyDescent="0.25">
      <c r="A117" s="5" t="s">
        <v>253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>
        <v>261.62200000000001</v>
      </c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>
        <v>4.7519999999999998</v>
      </c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>
        <v>266.37400000000002</v>
      </c>
      <c r="AN117" t="s">
        <v>253</v>
      </c>
      <c r="AO117" s="7">
        <f t="shared" ref="AO117:AY117" si="231">(0)/266.374</f>
        <v>0</v>
      </c>
      <c r="AP117" s="7">
        <f t="shared" si="231"/>
        <v>0</v>
      </c>
      <c r="AQ117" s="7">
        <f t="shared" si="231"/>
        <v>0</v>
      </c>
      <c r="AR117" s="7">
        <f t="shared" si="231"/>
        <v>0</v>
      </c>
      <c r="AS117" s="7">
        <f t="shared" si="231"/>
        <v>0</v>
      </c>
      <c r="AT117" s="7">
        <f t="shared" si="231"/>
        <v>0</v>
      </c>
      <c r="AU117" s="7">
        <f t="shared" si="231"/>
        <v>0</v>
      </c>
      <c r="AV117" s="7">
        <f t="shared" si="231"/>
        <v>0</v>
      </c>
      <c r="AW117" s="7">
        <f t="shared" si="231"/>
        <v>0</v>
      </c>
      <c r="AX117" s="7">
        <f t="shared" si="231"/>
        <v>0</v>
      </c>
      <c r="AY117" s="7">
        <f t="shared" si="231"/>
        <v>0</v>
      </c>
      <c r="AZ117" s="7">
        <v>0.98216042106211565</v>
      </c>
      <c r="BA117" s="7">
        <f t="shared" ref="BA117:BL117" si="232">(0)/266.374</f>
        <v>0</v>
      </c>
      <c r="BB117" s="7">
        <f t="shared" si="232"/>
        <v>0</v>
      </c>
      <c r="BC117" s="7">
        <f t="shared" si="232"/>
        <v>0</v>
      </c>
      <c r="BD117" s="7">
        <f t="shared" si="232"/>
        <v>0</v>
      </c>
      <c r="BE117" s="7">
        <f t="shared" si="232"/>
        <v>0</v>
      </c>
      <c r="BF117" s="7">
        <f t="shared" si="232"/>
        <v>0</v>
      </c>
      <c r="BG117" s="7">
        <f t="shared" si="232"/>
        <v>0</v>
      </c>
      <c r="BH117" s="7">
        <f t="shared" si="232"/>
        <v>0</v>
      </c>
      <c r="BI117" s="7">
        <f t="shared" si="232"/>
        <v>0</v>
      </c>
      <c r="BJ117" s="7">
        <f t="shared" si="232"/>
        <v>0</v>
      </c>
      <c r="BK117" s="7">
        <f t="shared" si="232"/>
        <v>0</v>
      </c>
      <c r="BL117" s="7">
        <f t="shared" si="232"/>
        <v>0</v>
      </c>
      <c r="BM117" s="7">
        <v>1.7839578937884324E-2</v>
      </c>
      <c r="BN117" s="7">
        <f t="shared" ref="BN117:BV117" si="233">(0)/266.374</f>
        <v>0</v>
      </c>
      <c r="BO117" s="7">
        <f t="shared" si="233"/>
        <v>0</v>
      </c>
      <c r="BP117" s="7">
        <f t="shared" si="233"/>
        <v>0</v>
      </c>
      <c r="BQ117" s="7">
        <f t="shared" si="233"/>
        <v>0</v>
      </c>
      <c r="BR117" s="7">
        <f t="shared" si="233"/>
        <v>0</v>
      </c>
      <c r="BS117" s="7">
        <f t="shared" si="233"/>
        <v>0</v>
      </c>
      <c r="BT117" s="7">
        <f t="shared" si="233"/>
        <v>0</v>
      </c>
      <c r="BU117" s="7">
        <f t="shared" si="233"/>
        <v>0</v>
      </c>
      <c r="BV117" s="7">
        <f t="shared" si="233"/>
        <v>0</v>
      </c>
      <c r="BW117">
        <f>0</f>
        <v>0</v>
      </c>
      <c r="BX117">
        <v>266.37400000000002</v>
      </c>
    </row>
    <row r="118" spans="1:76" x14ac:dyDescent="0.25">
      <c r="A118" s="5" t="s">
        <v>254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>
        <v>22237.870000000003</v>
      </c>
      <c r="N118" s="6"/>
      <c r="O118" s="6"/>
      <c r="P118" s="6"/>
      <c r="Q118" s="6"/>
      <c r="R118" s="6"/>
      <c r="S118" s="6"/>
      <c r="T118" s="6"/>
      <c r="U118" s="6"/>
      <c r="V118" s="6"/>
      <c r="W118" s="6">
        <v>21.52</v>
      </c>
      <c r="X118" s="6"/>
      <c r="Y118" s="6"/>
      <c r="Z118" s="6">
        <v>284.904</v>
      </c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>
        <v>22544.294000000002</v>
      </c>
      <c r="AN118" t="s">
        <v>254</v>
      </c>
      <c r="AO118" s="7">
        <f t="shared" ref="AO118:AY118" si="234">(0)/22544.294</f>
        <v>0</v>
      </c>
      <c r="AP118" s="7">
        <f t="shared" si="234"/>
        <v>0</v>
      </c>
      <c r="AQ118" s="7">
        <f t="shared" si="234"/>
        <v>0</v>
      </c>
      <c r="AR118" s="7">
        <f t="shared" si="234"/>
        <v>0</v>
      </c>
      <c r="AS118" s="7">
        <f t="shared" si="234"/>
        <v>0</v>
      </c>
      <c r="AT118" s="7">
        <f t="shared" si="234"/>
        <v>0</v>
      </c>
      <c r="AU118" s="7">
        <f t="shared" si="234"/>
        <v>0</v>
      </c>
      <c r="AV118" s="7">
        <f t="shared" si="234"/>
        <v>0</v>
      </c>
      <c r="AW118" s="7">
        <f t="shared" si="234"/>
        <v>0</v>
      </c>
      <c r="AX118" s="7">
        <f t="shared" si="234"/>
        <v>0</v>
      </c>
      <c r="AY118" s="7">
        <f t="shared" si="234"/>
        <v>0</v>
      </c>
      <c r="AZ118" s="7">
        <v>0.98640791323959853</v>
      </c>
      <c r="BA118" s="7">
        <f t="shared" ref="BA118:BI118" si="235">(0)/22544.294</f>
        <v>0</v>
      </c>
      <c r="BB118" s="7">
        <f t="shared" si="235"/>
        <v>0</v>
      </c>
      <c r="BC118" s="7">
        <f t="shared" si="235"/>
        <v>0</v>
      </c>
      <c r="BD118" s="7">
        <f t="shared" si="235"/>
        <v>0</v>
      </c>
      <c r="BE118" s="7">
        <f t="shared" si="235"/>
        <v>0</v>
      </c>
      <c r="BF118" s="7">
        <f t="shared" si="235"/>
        <v>0</v>
      </c>
      <c r="BG118" s="7">
        <f t="shared" si="235"/>
        <v>0</v>
      </c>
      <c r="BH118" s="7">
        <f t="shared" si="235"/>
        <v>0</v>
      </c>
      <c r="BI118" s="7">
        <f t="shared" si="235"/>
        <v>0</v>
      </c>
      <c r="BJ118" s="7">
        <v>9.5456526604913855E-4</v>
      </c>
      <c r="BK118" s="7">
        <f>(0)/22544.294</f>
        <v>0</v>
      </c>
      <c r="BL118" s="7">
        <f>(0)/22544.294</f>
        <v>0</v>
      </c>
      <c r="BM118" s="7">
        <v>1.2637521494352405E-2</v>
      </c>
      <c r="BN118" s="7">
        <f t="shared" ref="BN118:BV118" si="236">(0)/22544.294</f>
        <v>0</v>
      </c>
      <c r="BO118" s="7">
        <f t="shared" si="236"/>
        <v>0</v>
      </c>
      <c r="BP118" s="7">
        <f t="shared" si="236"/>
        <v>0</v>
      </c>
      <c r="BQ118" s="7">
        <f t="shared" si="236"/>
        <v>0</v>
      </c>
      <c r="BR118" s="7">
        <f t="shared" si="236"/>
        <v>0</v>
      </c>
      <c r="BS118" s="7">
        <f t="shared" si="236"/>
        <v>0</v>
      </c>
      <c r="BT118" s="7">
        <f t="shared" si="236"/>
        <v>0</v>
      </c>
      <c r="BU118" s="7">
        <f t="shared" si="236"/>
        <v>0</v>
      </c>
      <c r="BV118" s="7">
        <f t="shared" si="236"/>
        <v>0</v>
      </c>
      <c r="BW118">
        <f>0</f>
        <v>0</v>
      </c>
      <c r="BX118">
        <v>22544.294000000002</v>
      </c>
    </row>
    <row r="119" spans="1:76" x14ac:dyDescent="0.25">
      <c r="A119" s="5" t="s">
        <v>255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>
        <v>2616.2200000000003</v>
      </c>
      <c r="N119" s="6"/>
      <c r="O119" s="6"/>
      <c r="P119" s="6"/>
      <c r="Q119" s="6"/>
      <c r="R119" s="6"/>
      <c r="S119" s="6"/>
      <c r="T119" s="6"/>
      <c r="U119" s="6"/>
      <c r="V119" s="6"/>
      <c r="W119" s="6">
        <v>29.59</v>
      </c>
      <c r="X119" s="6"/>
      <c r="Y119" s="6"/>
      <c r="Z119" s="6">
        <v>15.312000000000001</v>
      </c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>
        <v>2661.1220000000003</v>
      </c>
      <c r="AN119" t="s">
        <v>255</v>
      </c>
      <c r="AO119" s="7">
        <f t="shared" ref="AO119:AY119" si="237">(0)/2661.122</f>
        <v>0</v>
      </c>
      <c r="AP119" s="7">
        <f t="shared" si="237"/>
        <v>0</v>
      </c>
      <c r="AQ119" s="7">
        <f t="shared" si="237"/>
        <v>0</v>
      </c>
      <c r="AR119" s="7">
        <f t="shared" si="237"/>
        <v>0</v>
      </c>
      <c r="AS119" s="7">
        <f t="shared" si="237"/>
        <v>0</v>
      </c>
      <c r="AT119" s="7">
        <f t="shared" si="237"/>
        <v>0</v>
      </c>
      <c r="AU119" s="7">
        <f t="shared" si="237"/>
        <v>0</v>
      </c>
      <c r="AV119" s="7">
        <f t="shared" si="237"/>
        <v>0</v>
      </c>
      <c r="AW119" s="7">
        <f t="shared" si="237"/>
        <v>0</v>
      </c>
      <c r="AX119" s="7">
        <f t="shared" si="237"/>
        <v>0</v>
      </c>
      <c r="AY119" s="7">
        <f t="shared" si="237"/>
        <v>0</v>
      </c>
      <c r="AZ119" s="7">
        <v>0.98312666612053112</v>
      </c>
      <c r="BA119" s="7">
        <f t="shared" ref="BA119:BI119" si="238">(0)/2661.122</f>
        <v>0</v>
      </c>
      <c r="BB119" s="7">
        <f t="shared" si="238"/>
        <v>0</v>
      </c>
      <c r="BC119" s="7">
        <f t="shared" si="238"/>
        <v>0</v>
      </c>
      <c r="BD119" s="7">
        <f t="shared" si="238"/>
        <v>0</v>
      </c>
      <c r="BE119" s="7">
        <f t="shared" si="238"/>
        <v>0</v>
      </c>
      <c r="BF119" s="7">
        <f t="shared" si="238"/>
        <v>0</v>
      </c>
      <c r="BG119" s="7">
        <f t="shared" si="238"/>
        <v>0</v>
      </c>
      <c r="BH119" s="7">
        <f t="shared" si="238"/>
        <v>0</v>
      </c>
      <c r="BI119" s="7">
        <f t="shared" si="238"/>
        <v>0</v>
      </c>
      <c r="BJ119" s="7">
        <v>1.1119369949968471E-2</v>
      </c>
      <c r="BK119" s="7">
        <f>(0)/2661.122</f>
        <v>0</v>
      </c>
      <c r="BL119" s="7">
        <f>(0)/2661.122</f>
        <v>0</v>
      </c>
      <c r="BM119" s="7">
        <v>5.7539639295004132E-3</v>
      </c>
      <c r="BN119" s="7">
        <f t="shared" ref="BN119:BV119" si="239">(0)/2661.122</f>
        <v>0</v>
      </c>
      <c r="BO119" s="7">
        <f t="shared" si="239"/>
        <v>0</v>
      </c>
      <c r="BP119" s="7">
        <f t="shared" si="239"/>
        <v>0</v>
      </c>
      <c r="BQ119" s="7">
        <f t="shared" si="239"/>
        <v>0</v>
      </c>
      <c r="BR119" s="7">
        <f t="shared" si="239"/>
        <v>0</v>
      </c>
      <c r="BS119" s="7">
        <f t="shared" si="239"/>
        <v>0</v>
      </c>
      <c r="BT119" s="7">
        <f t="shared" si="239"/>
        <v>0</v>
      </c>
      <c r="BU119" s="7">
        <f t="shared" si="239"/>
        <v>0</v>
      </c>
      <c r="BV119" s="7">
        <f t="shared" si="239"/>
        <v>0</v>
      </c>
      <c r="BW119">
        <f>0</f>
        <v>0</v>
      </c>
      <c r="BX119">
        <v>2661.1220000000003</v>
      </c>
    </row>
    <row r="120" spans="1:76" x14ac:dyDescent="0.25">
      <c r="A120" s="5" t="s">
        <v>256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>
        <v>4447.5740000000005</v>
      </c>
      <c r="N120" s="6"/>
      <c r="O120" s="6"/>
      <c r="P120" s="6"/>
      <c r="Q120" s="6"/>
      <c r="R120" s="6"/>
      <c r="S120" s="6"/>
      <c r="T120" s="6"/>
      <c r="U120" s="6"/>
      <c r="V120" s="6"/>
      <c r="W120" s="6">
        <v>172.16</v>
      </c>
      <c r="X120" s="6"/>
      <c r="Y120" s="6"/>
      <c r="Z120" s="6">
        <v>557.46599999999989</v>
      </c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>
        <v>5177.2000000000007</v>
      </c>
      <c r="AN120" t="s">
        <v>256</v>
      </c>
      <c r="AO120" s="7">
        <f t="shared" ref="AO120:AY120" si="240">(0)/5177.2</f>
        <v>0</v>
      </c>
      <c r="AP120" s="7">
        <f t="shared" si="240"/>
        <v>0</v>
      </c>
      <c r="AQ120" s="7">
        <f t="shared" si="240"/>
        <v>0</v>
      </c>
      <c r="AR120" s="7">
        <f t="shared" si="240"/>
        <v>0</v>
      </c>
      <c r="AS120" s="7">
        <f t="shared" si="240"/>
        <v>0</v>
      </c>
      <c r="AT120" s="7">
        <f t="shared" si="240"/>
        <v>0</v>
      </c>
      <c r="AU120" s="7">
        <f t="shared" si="240"/>
        <v>0</v>
      </c>
      <c r="AV120" s="7">
        <f t="shared" si="240"/>
        <v>0</v>
      </c>
      <c r="AW120" s="7">
        <f t="shared" si="240"/>
        <v>0</v>
      </c>
      <c r="AX120" s="7">
        <f t="shared" si="240"/>
        <v>0</v>
      </c>
      <c r="AY120" s="7">
        <f t="shared" si="240"/>
        <v>0</v>
      </c>
      <c r="AZ120" s="7">
        <v>0.85906938113265852</v>
      </c>
      <c r="BA120" s="7">
        <f t="shared" ref="BA120:BI120" si="241">(0)/5177.2</f>
        <v>0</v>
      </c>
      <c r="BB120" s="7">
        <f t="shared" si="241"/>
        <v>0</v>
      </c>
      <c r="BC120" s="7">
        <f t="shared" si="241"/>
        <v>0</v>
      </c>
      <c r="BD120" s="7">
        <f t="shared" si="241"/>
        <v>0</v>
      </c>
      <c r="BE120" s="7">
        <f t="shared" si="241"/>
        <v>0</v>
      </c>
      <c r="BF120" s="7">
        <f t="shared" si="241"/>
        <v>0</v>
      </c>
      <c r="BG120" s="7">
        <f t="shared" si="241"/>
        <v>0</v>
      </c>
      <c r="BH120" s="7">
        <f t="shared" si="241"/>
        <v>0</v>
      </c>
      <c r="BI120" s="7">
        <f t="shared" si="241"/>
        <v>0</v>
      </c>
      <c r="BJ120" s="7">
        <v>3.3253496098277054E-2</v>
      </c>
      <c r="BK120" s="7">
        <f>(0)/5177.2</f>
        <v>0</v>
      </c>
      <c r="BL120" s="7">
        <f>(0)/5177.2</f>
        <v>0</v>
      </c>
      <c r="BM120" s="7">
        <v>0.10767712276906433</v>
      </c>
      <c r="BN120" s="7">
        <f t="shared" ref="BN120:BV120" si="242">(0)/5177.2</f>
        <v>0</v>
      </c>
      <c r="BO120" s="7">
        <f t="shared" si="242"/>
        <v>0</v>
      </c>
      <c r="BP120" s="7">
        <f t="shared" si="242"/>
        <v>0</v>
      </c>
      <c r="BQ120" s="7">
        <f t="shared" si="242"/>
        <v>0</v>
      </c>
      <c r="BR120" s="7">
        <f t="shared" si="242"/>
        <v>0</v>
      </c>
      <c r="BS120" s="7">
        <f t="shared" si="242"/>
        <v>0</v>
      </c>
      <c r="BT120" s="7">
        <f t="shared" si="242"/>
        <v>0</v>
      </c>
      <c r="BU120" s="7">
        <f t="shared" si="242"/>
        <v>0</v>
      </c>
      <c r="BV120" s="7">
        <f t="shared" si="242"/>
        <v>0</v>
      </c>
      <c r="BW120">
        <f>0</f>
        <v>0</v>
      </c>
      <c r="BX120">
        <v>5177.2000000000007</v>
      </c>
    </row>
    <row r="121" spans="1:76" x14ac:dyDescent="0.25">
      <c r="A121" s="5" t="s">
        <v>257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>
        <v>5494.0619999999999</v>
      </c>
      <c r="N121" s="6"/>
      <c r="O121" s="6"/>
      <c r="P121" s="6"/>
      <c r="Q121" s="6"/>
      <c r="R121" s="6"/>
      <c r="S121" s="6"/>
      <c r="T121" s="6"/>
      <c r="U121" s="6"/>
      <c r="V121" s="6"/>
      <c r="W121" s="6">
        <v>145.26</v>
      </c>
      <c r="X121" s="6"/>
      <c r="Y121" s="6"/>
      <c r="Z121" s="6">
        <v>331.11599999999999</v>
      </c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>
        <v>5970.4380000000001</v>
      </c>
      <c r="AN121" t="s">
        <v>257</v>
      </c>
      <c r="AO121" s="7">
        <f t="shared" ref="AO121:AY121" si="243">(0)/5970.438</f>
        <v>0</v>
      </c>
      <c r="AP121" s="7">
        <f t="shared" si="243"/>
        <v>0</v>
      </c>
      <c r="AQ121" s="7">
        <f t="shared" si="243"/>
        <v>0</v>
      </c>
      <c r="AR121" s="7">
        <f t="shared" si="243"/>
        <v>0</v>
      </c>
      <c r="AS121" s="7">
        <f t="shared" si="243"/>
        <v>0</v>
      </c>
      <c r="AT121" s="7">
        <f t="shared" si="243"/>
        <v>0</v>
      </c>
      <c r="AU121" s="7">
        <f t="shared" si="243"/>
        <v>0</v>
      </c>
      <c r="AV121" s="7">
        <f t="shared" si="243"/>
        <v>0</v>
      </c>
      <c r="AW121" s="7">
        <f t="shared" si="243"/>
        <v>0</v>
      </c>
      <c r="AX121" s="7">
        <f t="shared" si="243"/>
        <v>0</v>
      </c>
      <c r="AY121" s="7">
        <f t="shared" si="243"/>
        <v>0</v>
      </c>
      <c r="AZ121" s="7">
        <v>0.92021087900083709</v>
      </c>
      <c r="BA121" s="7">
        <f t="shared" ref="BA121:BI121" si="244">(0)/5970.438</f>
        <v>0</v>
      </c>
      <c r="BB121" s="7">
        <f t="shared" si="244"/>
        <v>0</v>
      </c>
      <c r="BC121" s="7">
        <f t="shared" si="244"/>
        <v>0</v>
      </c>
      <c r="BD121" s="7">
        <f t="shared" si="244"/>
        <v>0</v>
      </c>
      <c r="BE121" s="7">
        <f t="shared" si="244"/>
        <v>0</v>
      </c>
      <c r="BF121" s="7">
        <f t="shared" si="244"/>
        <v>0</v>
      </c>
      <c r="BG121" s="7">
        <f t="shared" si="244"/>
        <v>0</v>
      </c>
      <c r="BH121" s="7">
        <f t="shared" si="244"/>
        <v>0</v>
      </c>
      <c r="BI121" s="7">
        <f t="shared" si="244"/>
        <v>0</v>
      </c>
      <c r="BJ121" s="7">
        <v>2.4329873285678535E-2</v>
      </c>
      <c r="BK121" s="7">
        <f>(0)/5970.438</f>
        <v>0</v>
      </c>
      <c r="BL121" s="7">
        <f>(0)/5970.438</f>
        <v>0</v>
      </c>
      <c r="BM121" s="7">
        <v>5.5459247713484337E-2</v>
      </c>
      <c r="BN121" s="7">
        <f t="shared" ref="BN121:BV121" si="245">(0)/5970.438</f>
        <v>0</v>
      </c>
      <c r="BO121" s="7">
        <f t="shared" si="245"/>
        <v>0</v>
      </c>
      <c r="BP121" s="7">
        <f t="shared" si="245"/>
        <v>0</v>
      </c>
      <c r="BQ121" s="7">
        <f t="shared" si="245"/>
        <v>0</v>
      </c>
      <c r="BR121" s="7">
        <f t="shared" si="245"/>
        <v>0</v>
      </c>
      <c r="BS121" s="7">
        <f t="shared" si="245"/>
        <v>0</v>
      </c>
      <c r="BT121" s="7">
        <f t="shared" si="245"/>
        <v>0</v>
      </c>
      <c r="BU121" s="7">
        <f t="shared" si="245"/>
        <v>0</v>
      </c>
      <c r="BV121" s="7">
        <f t="shared" si="245"/>
        <v>0</v>
      </c>
      <c r="BW121">
        <f>0</f>
        <v>0</v>
      </c>
      <c r="BX121">
        <v>5970.4380000000001</v>
      </c>
    </row>
    <row r="122" spans="1:76" x14ac:dyDescent="0.25">
      <c r="A122" s="5" t="s">
        <v>258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>
        <v>18575.161999999997</v>
      </c>
      <c r="N122" s="6"/>
      <c r="O122" s="6"/>
      <c r="P122" s="6"/>
      <c r="Q122" s="6"/>
      <c r="R122" s="6"/>
      <c r="S122" s="6"/>
      <c r="T122" s="6"/>
      <c r="U122" s="6"/>
      <c r="V122" s="6"/>
      <c r="W122" s="6">
        <v>306.77400000000006</v>
      </c>
      <c r="X122" s="6"/>
      <c r="Y122" s="6"/>
      <c r="Z122" s="6">
        <v>610.65000000000009</v>
      </c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>
        <v>19492.585999999999</v>
      </c>
      <c r="AN122" t="s">
        <v>258</v>
      </c>
      <c r="AO122" s="7">
        <f t="shared" ref="AO122:AY122" si="246">(0)/19492.586</f>
        <v>0</v>
      </c>
      <c r="AP122" s="7">
        <f t="shared" si="246"/>
        <v>0</v>
      </c>
      <c r="AQ122" s="7">
        <f t="shared" si="246"/>
        <v>0</v>
      </c>
      <c r="AR122" s="7">
        <f t="shared" si="246"/>
        <v>0</v>
      </c>
      <c r="AS122" s="7">
        <f t="shared" si="246"/>
        <v>0</v>
      </c>
      <c r="AT122" s="7">
        <f t="shared" si="246"/>
        <v>0</v>
      </c>
      <c r="AU122" s="7">
        <f t="shared" si="246"/>
        <v>0</v>
      </c>
      <c r="AV122" s="7">
        <f t="shared" si="246"/>
        <v>0</v>
      </c>
      <c r="AW122" s="7">
        <f t="shared" si="246"/>
        <v>0</v>
      </c>
      <c r="AX122" s="7">
        <f t="shared" si="246"/>
        <v>0</v>
      </c>
      <c r="AY122" s="7">
        <f t="shared" si="246"/>
        <v>0</v>
      </c>
      <c r="AZ122" s="7">
        <v>0.95293472092415021</v>
      </c>
      <c r="BA122" s="7">
        <f t="shared" ref="BA122:BI122" si="247">(0)/19492.586</f>
        <v>0</v>
      </c>
      <c r="BB122" s="7">
        <f t="shared" si="247"/>
        <v>0</v>
      </c>
      <c r="BC122" s="7">
        <f t="shared" si="247"/>
        <v>0</v>
      </c>
      <c r="BD122" s="7">
        <f t="shared" si="247"/>
        <v>0</v>
      </c>
      <c r="BE122" s="7">
        <f t="shared" si="247"/>
        <v>0</v>
      </c>
      <c r="BF122" s="7">
        <f t="shared" si="247"/>
        <v>0</v>
      </c>
      <c r="BG122" s="7">
        <f t="shared" si="247"/>
        <v>0</v>
      </c>
      <c r="BH122" s="7">
        <f t="shared" si="247"/>
        <v>0</v>
      </c>
      <c r="BI122" s="7">
        <f t="shared" si="247"/>
        <v>0</v>
      </c>
      <c r="BJ122" s="7">
        <v>1.5737983662095941E-2</v>
      </c>
      <c r="BK122" s="7">
        <f>(0)/19492.586</f>
        <v>0</v>
      </c>
      <c r="BL122" s="7">
        <f>(0)/19492.586</f>
        <v>0</v>
      </c>
      <c r="BM122" s="7">
        <v>3.1327295413753731E-2</v>
      </c>
      <c r="BN122" s="7">
        <f t="shared" ref="BN122:BV122" si="248">(0)/19492.586</f>
        <v>0</v>
      </c>
      <c r="BO122" s="7">
        <f t="shared" si="248"/>
        <v>0</v>
      </c>
      <c r="BP122" s="7">
        <f t="shared" si="248"/>
        <v>0</v>
      </c>
      <c r="BQ122" s="7">
        <f t="shared" si="248"/>
        <v>0</v>
      </c>
      <c r="BR122" s="7">
        <f t="shared" si="248"/>
        <v>0</v>
      </c>
      <c r="BS122" s="7">
        <f t="shared" si="248"/>
        <v>0</v>
      </c>
      <c r="BT122" s="7">
        <f t="shared" si="248"/>
        <v>0</v>
      </c>
      <c r="BU122" s="7">
        <f t="shared" si="248"/>
        <v>0</v>
      </c>
      <c r="BV122" s="7">
        <f t="shared" si="248"/>
        <v>0</v>
      </c>
      <c r="BW122">
        <f>0</f>
        <v>0</v>
      </c>
      <c r="BX122">
        <v>19492.585999999999</v>
      </c>
    </row>
    <row r="123" spans="1:76" x14ac:dyDescent="0.25">
      <c r="A123" s="5" t="s">
        <v>259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>
        <v>1831.354</v>
      </c>
      <c r="N123" s="6"/>
      <c r="O123" s="6"/>
      <c r="P123" s="6"/>
      <c r="Q123" s="6"/>
      <c r="R123" s="6"/>
      <c r="S123" s="6"/>
      <c r="T123" s="6"/>
      <c r="U123" s="6"/>
      <c r="V123" s="6"/>
      <c r="W123" s="6">
        <v>9.02</v>
      </c>
      <c r="X123" s="6"/>
      <c r="Y123" s="6"/>
      <c r="Z123" s="6">
        <v>98.73599999999999</v>
      </c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>
        <v>1939.1100000000001</v>
      </c>
      <c r="AN123" t="s">
        <v>259</v>
      </c>
      <c r="AO123" s="7">
        <f t="shared" ref="AO123:AY123" si="249">(0)/1939.11</f>
        <v>0</v>
      </c>
      <c r="AP123" s="7">
        <f t="shared" si="249"/>
        <v>0</v>
      </c>
      <c r="AQ123" s="7">
        <f t="shared" si="249"/>
        <v>0</v>
      </c>
      <c r="AR123" s="7">
        <f t="shared" si="249"/>
        <v>0</v>
      </c>
      <c r="AS123" s="7">
        <f t="shared" si="249"/>
        <v>0</v>
      </c>
      <c r="AT123" s="7">
        <f t="shared" si="249"/>
        <v>0</v>
      </c>
      <c r="AU123" s="7">
        <f t="shared" si="249"/>
        <v>0</v>
      </c>
      <c r="AV123" s="7">
        <f t="shared" si="249"/>
        <v>0</v>
      </c>
      <c r="AW123" s="7">
        <f t="shared" si="249"/>
        <v>0</v>
      </c>
      <c r="AX123" s="7">
        <f t="shared" si="249"/>
        <v>0</v>
      </c>
      <c r="AY123" s="7">
        <f t="shared" si="249"/>
        <v>0</v>
      </c>
      <c r="AZ123" s="7">
        <v>0.94443017673056195</v>
      </c>
      <c r="BA123" s="7">
        <f t="shared" ref="BA123:BI123" si="250">(0)/1939.11</f>
        <v>0</v>
      </c>
      <c r="BB123" s="7">
        <f t="shared" si="250"/>
        <v>0</v>
      </c>
      <c r="BC123" s="7">
        <f t="shared" si="250"/>
        <v>0</v>
      </c>
      <c r="BD123" s="7">
        <f t="shared" si="250"/>
        <v>0</v>
      </c>
      <c r="BE123" s="7">
        <f t="shared" si="250"/>
        <v>0</v>
      </c>
      <c r="BF123" s="7">
        <f t="shared" si="250"/>
        <v>0</v>
      </c>
      <c r="BG123" s="7">
        <f t="shared" si="250"/>
        <v>0</v>
      </c>
      <c r="BH123" s="7">
        <f t="shared" si="250"/>
        <v>0</v>
      </c>
      <c r="BI123" s="7">
        <f t="shared" si="250"/>
        <v>0</v>
      </c>
      <c r="BJ123" s="7">
        <v>4.651618526024825E-3</v>
      </c>
      <c r="BK123" s="7">
        <f>(0)/1939.11</f>
        <v>0</v>
      </c>
      <c r="BL123" s="7">
        <f>(0)/1939.11</f>
        <v>0</v>
      </c>
      <c r="BM123" s="7">
        <v>5.0918204743413208E-2</v>
      </c>
      <c r="BN123" s="7">
        <f t="shared" ref="BN123:BV123" si="251">(0)/1939.11</f>
        <v>0</v>
      </c>
      <c r="BO123" s="7">
        <f t="shared" si="251"/>
        <v>0</v>
      </c>
      <c r="BP123" s="7">
        <f t="shared" si="251"/>
        <v>0</v>
      </c>
      <c r="BQ123" s="7">
        <f t="shared" si="251"/>
        <v>0</v>
      </c>
      <c r="BR123" s="7">
        <f t="shared" si="251"/>
        <v>0</v>
      </c>
      <c r="BS123" s="7">
        <f t="shared" si="251"/>
        <v>0</v>
      </c>
      <c r="BT123" s="7">
        <f t="shared" si="251"/>
        <v>0</v>
      </c>
      <c r="BU123" s="7">
        <f t="shared" si="251"/>
        <v>0</v>
      </c>
      <c r="BV123" s="7">
        <f t="shared" si="251"/>
        <v>0</v>
      </c>
      <c r="BW123">
        <f>0</f>
        <v>0</v>
      </c>
      <c r="BX123">
        <v>1939.1100000000001</v>
      </c>
    </row>
    <row r="124" spans="1:76" x14ac:dyDescent="0.25">
      <c r="A124" s="5" t="s">
        <v>260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>
        <v>4970.8180000000002</v>
      </c>
      <c r="N124" s="6"/>
      <c r="O124" s="6"/>
      <c r="P124" s="6"/>
      <c r="Q124" s="6"/>
      <c r="R124" s="6"/>
      <c r="S124" s="6"/>
      <c r="T124" s="6"/>
      <c r="U124" s="6"/>
      <c r="V124" s="6"/>
      <c r="W124" s="6">
        <v>0</v>
      </c>
      <c r="X124" s="6"/>
      <c r="Y124" s="6"/>
      <c r="Z124" s="6">
        <v>592.29</v>
      </c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>
        <v>5563.1080000000002</v>
      </c>
      <c r="AN124" t="s">
        <v>260</v>
      </c>
      <c r="AO124" s="7">
        <f t="shared" ref="AO124:AY124" si="252">(0)/5563.108</f>
        <v>0</v>
      </c>
      <c r="AP124" s="7">
        <f t="shared" si="252"/>
        <v>0</v>
      </c>
      <c r="AQ124" s="7">
        <f t="shared" si="252"/>
        <v>0</v>
      </c>
      <c r="AR124" s="7">
        <f t="shared" si="252"/>
        <v>0</v>
      </c>
      <c r="AS124" s="7">
        <f t="shared" si="252"/>
        <v>0</v>
      </c>
      <c r="AT124" s="7">
        <f t="shared" si="252"/>
        <v>0</v>
      </c>
      <c r="AU124" s="7">
        <f t="shared" si="252"/>
        <v>0</v>
      </c>
      <c r="AV124" s="7">
        <f t="shared" si="252"/>
        <v>0</v>
      </c>
      <c r="AW124" s="7">
        <f t="shared" si="252"/>
        <v>0</v>
      </c>
      <c r="AX124" s="7">
        <f t="shared" si="252"/>
        <v>0</v>
      </c>
      <c r="AY124" s="7">
        <f t="shared" si="252"/>
        <v>0</v>
      </c>
      <c r="AZ124" s="7">
        <v>0.89353253612908468</v>
      </c>
      <c r="BA124" s="7">
        <f t="shared" ref="BA124:BI124" si="253">(0)/5563.108</f>
        <v>0</v>
      </c>
      <c r="BB124" s="7">
        <f t="shared" si="253"/>
        <v>0</v>
      </c>
      <c r="BC124" s="7">
        <f t="shared" si="253"/>
        <v>0</v>
      </c>
      <c r="BD124" s="7">
        <f t="shared" si="253"/>
        <v>0</v>
      </c>
      <c r="BE124" s="7">
        <f t="shared" si="253"/>
        <v>0</v>
      </c>
      <c r="BF124" s="7">
        <f t="shared" si="253"/>
        <v>0</v>
      </c>
      <c r="BG124" s="7">
        <f t="shared" si="253"/>
        <v>0</v>
      </c>
      <c r="BH124" s="7">
        <f t="shared" si="253"/>
        <v>0</v>
      </c>
      <c r="BI124" s="7">
        <f t="shared" si="253"/>
        <v>0</v>
      </c>
      <c r="BJ124" s="7">
        <v>0</v>
      </c>
      <c r="BK124" s="7">
        <f>(0)/5563.108</f>
        <v>0</v>
      </c>
      <c r="BL124" s="7">
        <f>(0)/5563.108</f>
        <v>0</v>
      </c>
      <c r="BM124" s="7">
        <v>0.10646746387091531</v>
      </c>
      <c r="BN124" s="7">
        <f t="shared" ref="BN124:BV124" si="254">(0)/5563.108</f>
        <v>0</v>
      </c>
      <c r="BO124" s="7">
        <f t="shared" si="254"/>
        <v>0</v>
      </c>
      <c r="BP124" s="7">
        <f t="shared" si="254"/>
        <v>0</v>
      </c>
      <c r="BQ124" s="7">
        <f t="shared" si="254"/>
        <v>0</v>
      </c>
      <c r="BR124" s="7">
        <f t="shared" si="254"/>
        <v>0</v>
      </c>
      <c r="BS124" s="7">
        <f t="shared" si="254"/>
        <v>0</v>
      </c>
      <c r="BT124" s="7">
        <f t="shared" si="254"/>
        <v>0</v>
      </c>
      <c r="BU124" s="7">
        <f t="shared" si="254"/>
        <v>0</v>
      </c>
      <c r="BV124" s="7">
        <f t="shared" si="254"/>
        <v>0</v>
      </c>
      <c r="BW124">
        <f>0</f>
        <v>0</v>
      </c>
      <c r="BX124">
        <v>5563.1080000000002</v>
      </c>
    </row>
    <row r="125" spans="1:76" x14ac:dyDescent="0.25">
      <c r="A125" s="5" t="s">
        <v>261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>
        <v>1308.1100000000001</v>
      </c>
      <c r="N125" s="6"/>
      <c r="O125" s="6"/>
      <c r="P125" s="6"/>
      <c r="Q125" s="6"/>
      <c r="R125" s="6"/>
      <c r="S125" s="6"/>
      <c r="T125" s="6"/>
      <c r="U125" s="6"/>
      <c r="V125" s="6"/>
      <c r="W125" s="6">
        <v>29.59</v>
      </c>
      <c r="X125" s="6"/>
      <c r="Y125" s="6"/>
      <c r="Z125" s="6">
        <v>79.152000000000001</v>
      </c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>
        <v>1416.8520000000001</v>
      </c>
      <c r="AN125" t="s">
        <v>261</v>
      </c>
      <c r="AO125" s="7">
        <f t="shared" ref="AO125:AY125" si="255">(0)/1416.852</f>
        <v>0</v>
      </c>
      <c r="AP125" s="7">
        <f t="shared" si="255"/>
        <v>0</v>
      </c>
      <c r="AQ125" s="7">
        <f t="shared" si="255"/>
        <v>0</v>
      </c>
      <c r="AR125" s="7">
        <f t="shared" si="255"/>
        <v>0</v>
      </c>
      <c r="AS125" s="7">
        <f t="shared" si="255"/>
        <v>0</v>
      </c>
      <c r="AT125" s="7">
        <f t="shared" si="255"/>
        <v>0</v>
      </c>
      <c r="AU125" s="7">
        <f t="shared" si="255"/>
        <v>0</v>
      </c>
      <c r="AV125" s="7">
        <f t="shared" si="255"/>
        <v>0</v>
      </c>
      <c r="AW125" s="7">
        <f t="shared" si="255"/>
        <v>0</v>
      </c>
      <c r="AX125" s="7">
        <f t="shared" si="255"/>
        <v>0</v>
      </c>
      <c r="AY125" s="7">
        <f t="shared" si="255"/>
        <v>0</v>
      </c>
      <c r="AZ125" s="7">
        <v>0.92325098175391651</v>
      </c>
      <c r="BA125" s="7">
        <f t="shared" ref="BA125:BI125" si="256">(0)/1416.852</f>
        <v>0</v>
      </c>
      <c r="BB125" s="7">
        <f t="shared" si="256"/>
        <v>0</v>
      </c>
      <c r="BC125" s="7">
        <f t="shared" si="256"/>
        <v>0</v>
      </c>
      <c r="BD125" s="7">
        <f t="shared" si="256"/>
        <v>0</v>
      </c>
      <c r="BE125" s="7">
        <f t="shared" si="256"/>
        <v>0</v>
      </c>
      <c r="BF125" s="7">
        <f t="shared" si="256"/>
        <v>0</v>
      </c>
      <c r="BG125" s="7">
        <f t="shared" si="256"/>
        <v>0</v>
      </c>
      <c r="BH125" s="7">
        <f t="shared" si="256"/>
        <v>0</v>
      </c>
      <c r="BI125" s="7">
        <f t="shared" si="256"/>
        <v>0</v>
      </c>
      <c r="BJ125" s="7">
        <v>2.0884326662206073E-2</v>
      </c>
      <c r="BK125" s="7">
        <f>(0)/1416.852</f>
        <v>0</v>
      </c>
      <c r="BL125" s="7">
        <f>(0)/1416.852</f>
        <v>0</v>
      </c>
      <c r="BM125" s="7">
        <v>5.5864691583877496E-2</v>
      </c>
      <c r="BN125" s="7">
        <f t="shared" ref="BN125:BV125" si="257">(0)/1416.852</f>
        <v>0</v>
      </c>
      <c r="BO125" s="7">
        <f t="shared" si="257"/>
        <v>0</v>
      </c>
      <c r="BP125" s="7">
        <f t="shared" si="257"/>
        <v>0</v>
      </c>
      <c r="BQ125" s="7">
        <f t="shared" si="257"/>
        <v>0</v>
      </c>
      <c r="BR125" s="7">
        <f t="shared" si="257"/>
        <v>0</v>
      </c>
      <c r="BS125" s="7">
        <f t="shared" si="257"/>
        <v>0</v>
      </c>
      <c r="BT125" s="7">
        <f t="shared" si="257"/>
        <v>0</v>
      </c>
      <c r="BU125" s="7">
        <f t="shared" si="257"/>
        <v>0</v>
      </c>
      <c r="BV125" s="7">
        <f t="shared" si="257"/>
        <v>0</v>
      </c>
      <c r="BW125">
        <f>0</f>
        <v>0</v>
      </c>
      <c r="BX125">
        <v>1416.8520000000001</v>
      </c>
    </row>
    <row r="126" spans="1:76" x14ac:dyDescent="0.25">
      <c r="A126" s="5" t="s">
        <v>262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>
        <v>1700.5429999999999</v>
      </c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>
        <v>308.88</v>
      </c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>
        <v>2009.4229999999998</v>
      </c>
      <c r="AN126" t="s">
        <v>262</v>
      </c>
      <c r="AO126" s="7">
        <f t="shared" ref="AO126:AY126" si="258">(0)/2009.423</f>
        <v>0</v>
      </c>
      <c r="AP126" s="7">
        <f t="shared" si="258"/>
        <v>0</v>
      </c>
      <c r="AQ126" s="7">
        <f t="shared" si="258"/>
        <v>0</v>
      </c>
      <c r="AR126" s="7">
        <f t="shared" si="258"/>
        <v>0</v>
      </c>
      <c r="AS126" s="7">
        <f t="shared" si="258"/>
        <v>0</v>
      </c>
      <c r="AT126" s="7">
        <f t="shared" si="258"/>
        <v>0</v>
      </c>
      <c r="AU126" s="7">
        <f t="shared" si="258"/>
        <v>0</v>
      </c>
      <c r="AV126" s="7">
        <f t="shared" si="258"/>
        <v>0</v>
      </c>
      <c r="AW126" s="7">
        <f t="shared" si="258"/>
        <v>0</v>
      </c>
      <c r="AX126" s="7">
        <f t="shared" si="258"/>
        <v>0</v>
      </c>
      <c r="AY126" s="7">
        <f t="shared" si="258"/>
        <v>0</v>
      </c>
      <c r="AZ126" s="7">
        <v>0.846284231841678</v>
      </c>
      <c r="BA126" s="7">
        <f t="shared" ref="BA126:BL126" si="259">(0)/2009.423</f>
        <v>0</v>
      </c>
      <c r="BB126" s="7">
        <f t="shared" si="259"/>
        <v>0</v>
      </c>
      <c r="BC126" s="7">
        <f t="shared" si="259"/>
        <v>0</v>
      </c>
      <c r="BD126" s="7">
        <f t="shared" si="259"/>
        <v>0</v>
      </c>
      <c r="BE126" s="7">
        <f t="shared" si="259"/>
        <v>0</v>
      </c>
      <c r="BF126" s="7">
        <f t="shared" si="259"/>
        <v>0</v>
      </c>
      <c r="BG126" s="7">
        <f t="shared" si="259"/>
        <v>0</v>
      </c>
      <c r="BH126" s="7">
        <f t="shared" si="259"/>
        <v>0</v>
      </c>
      <c r="BI126" s="7">
        <f t="shared" si="259"/>
        <v>0</v>
      </c>
      <c r="BJ126" s="7">
        <f t="shared" si="259"/>
        <v>0</v>
      </c>
      <c r="BK126" s="7">
        <f t="shared" si="259"/>
        <v>0</v>
      </c>
      <c r="BL126" s="7">
        <f t="shared" si="259"/>
        <v>0</v>
      </c>
      <c r="BM126" s="7">
        <v>0.15371576815832208</v>
      </c>
      <c r="BN126" s="7">
        <f t="shared" ref="BN126:BV126" si="260">(0)/2009.423</f>
        <v>0</v>
      </c>
      <c r="BO126" s="7">
        <f t="shared" si="260"/>
        <v>0</v>
      </c>
      <c r="BP126" s="7">
        <f t="shared" si="260"/>
        <v>0</v>
      </c>
      <c r="BQ126" s="7">
        <f t="shared" si="260"/>
        <v>0</v>
      </c>
      <c r="BR126" s="7">
        <f t="shared" si="260"/>
        <v>0</v>
      </c>
      <c r="BS126" s="7">
        <f t="shared" si="260"/>
        <v>0</v>
      </c>
      <c r="BT126" s="7">
        <f t="shared" si="260"/>
        <v>0</v>
      </c>
      <c r="BU126" s="7">
        <f t="shared" si="260"/>
        <v>0</v>
      </c>
      <c r="BV126" s="7">
        <f t="shared" si="260"/>
        <v>0</v>
      </c>
      <c r="BW126">
        <f>0</f>
        <v>0</v>
      </c>
      <c r="BX126">
        <v>2009.4229999999998</v>
      </c>
    </row>
    <row r="127" spans="1:76" x14ac:dyDescent="0.25">
      <c r="A127" s="5" t="s">
        <v>263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>
        <v>1046.4880000000001</v>
      </c>
      <c r="N127" s="6">
        <v>2</v>
      </c>
      <c r="O127" s="6"/>
      <c r="P127" s="6"/>
      <c r="Q127" s="6"/>
      <c r="R127" s="6"/>
      <c r="S127" s="6"/>
      <c r="T127" s="6"/>
      <c r="U127" s="6"/>
      <c r="V127" s="6"/>
      <c r="W127" s="6">
        <v>96.378000000000014</v>
      </c>
      <c r="X127" s="6"/>
      <c r="Y127" s="6"/>
      <c r="Z127" s="6">
        <v>13.728</v>
      </c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>
        <v>1158.5940000000001</v>
      </c>
      <c r="AN127" t="s">
        <v>263</v>
      </c>
      <c r="AO127" s="7">
        <f t="shared" ref="AO127:AY127" si="261">(0)/1158.594</f>
        <v>0</v>
      </c>
      <c r="AP127" s="7">
        <f t="shared" si="261"/>
        <v>0</v>
      </c>
      <c r="AQ127" s="7">
        <f t="shared" si="261"/>
        <v>0</v>
      </c>
      <c r="AR127" s="7">
        <f t="shared" si="261"/>
        <v>0</v>
      </c>
      <c r="AS127" s="7">
        <f t="shared" si="261"/>
        <v>0</v>
      </c>
      <c r="AT127" s="7">
        <f t="shared" si="261"/>
        <v>0</v>
      </c>
      <c r="AU127" s="7">
        <f t="shared" si="261"/>
        <v>0</v>
      </c>
      <c r="AV127" s="7">
        <f t="shared" si="261"/>
        <v>0</v>
      </c>
      <c r="AW127" s="7">
        <f t="shared" si="261"/>
        <v>0</v>
      </c>
      <c r="AX127" s="7">
        <f t="shared" si="261"/>
        <v>0</v>
      </c>
      <c r="AY127" s="7">
        <f t="shared" si="261"/>
        <v>0</v>
      </c>
      <c r="AZ127" s="7">
        <v>0.90323961629354199</v>
      </c>
      <c r="BA127" s="7">
        <v>1.7262302411371023E-3</v>
      </c>
      <c r="BB127" s="7">
        <f t="shared" ref="BB127:BI127" si="262">(0)/1158.594</f>
        <v>0</v>
      </c>
      <c r="BC127" s="7">
        <f t="shared" si="262"/>
        <v>0</v>
      </c>
      <c r="BD127" s="7">
        <f t="shared" si="262"/>
        <v>0</v>
      </c>
      <c r="BE127" s="7">
        <f t="shared" si="262"/>
        <v>0</v>
      </c>
      <c r="BF127" s="7">
        <f t="shared" si="262"/>
        <v>0</v>
      </c>
      <c r="BG127" s="7">
        <f t="shared" si="262"/>
        <v>0</v>
      </c>
      <c r="BH127" s="7">
        <f t="shared" si="262"/>
        <v>0</v>
      </c>
      <c r="BI127" s="7">
        <f t="shared" si="262"/>
        <v>0</v>
      </c>
      <c r="BJ127" s="7">
        <v>8.318530909015584E-2</v>
      </c>
      <c r="BK127" s="7">
        <f>(0)/1158.594</f>
        <v>0</v>
      </c>
      <c r="BL127" s="7">
        <f>(0)/1158.594</f>
        <v>0</v>
      </c>
      <c r="BM127" s="7">
        <v>1.184884437516507E-2</v>
      </c>
      <c r="BN127" s="7">
        <f t="shared" ref="BN127:BV127" si="263">(0)/1158.594</f>
        <v>0</v>
      </c>
      <c r="BO127" s="7">
        <f t="shared" si="263"/>
        <v>0</v>
      </c>
      <c r="BP127" s="7">
        <f t="shared" si="263"/>
        <v>0</v>
      </c>
      <c r="BQ127" s="7">
        <f t="shared" si="263"/>
        <v>0</v>
      </c>
      <c r="BR127" s="7">
        <f t="shared" si="263"/>
        <v>0</v>
      </c>
      <c r="BS127" s="7">
        <f t="shared" si="263"/>
        <v>0</v>
      </c>
      <c r="BT127" s="7">
        <f t="shared" si="263"/>
        <v>0</v>
      </c>
      <c r="BU127" s="7">
        <f t="shared" si="263"/>
        <v>0</v>
      </c>
      <c r="BV127" s="7">
        <f t="shared" si="263"/>
        <v>0</v>
      </c>
      <c r="BW127">
        <f>0</f>
        <v>0</v>
      </c>
      <c r="BX127">
        <v>1158.5940000000001</v>
      </c>
    </row>
    <row r="128" spans="1:76" x14ac:dyDescent="0.25">
      <c r="A128" s="5" t="s">
        <v>264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>
        <v>261.62200000000001</v>
      </c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>
        <v>261.62200000000001</v>
      </c>
      <c r="AN128" t="s">
        <v>264</v>
      </c>
      <c r="AO128" s="7">
        <f t="shared" ref="AO128:AY128" si="264">(0)/261.622</f>
        <v>0</v>
      </c>
      <c r="AP128" s="7">
        <f t="shared" si="264"/>
        <v>0</v>
      </c>
      <c r="AQ128" s="7">
        <f t="shared" si="264"/>
        <v>0</v>
      </c>
      <c r="AR128" s="7">
        <f t="shared" si="264"/>
        <v>0</v>
      </c>
      <c r="AS128" s="7">
        <f t="shared" si="264"/>
        <v>0</v>
      </c>
      <c r="AT128" s="7">
        <f t="shared" si="264"/>
        <v>0</v>
      </c>
      <c r="AU128" s="7">
        <f t="shared" si="264"/>
        <v>0</v>
      </c>
      <c r="AV128" s="7">
        <f t="shared" si="264"/>
        <v>0</v>
      </c>
      <c r="AW128" s="7">
        <f t="shared" si="264"/>
        <v>0</v>
      </c>
      <c r="AX128" s="7">
        <f t="shared" si="264"/>
        <v>0</v>
      </c>
      <c r="AY128" s="7">
        <f t="shared" si="264"/>
        <v>0</v>
      </c>
      <c r="AZ128" s="7">
        <v>1</v>
      </c>
      <c r="BA128" s="7">
        <f t="shared" ref="BA128:BV128" si="265">(0)/261.622</f>
        <v>0</v>
      </c>
      <c r="BB128" s="7">
        <f t="shared" si="265"/>
        <v>0</v>
      </c>
      <c r="BC128" s="7">
        <f t="shared" si="265"/>
        <v>0</v>
      </c>
      <c r="BD128" s="7">
        <f t="shared" si="265"/>
        <v>0</v>
      </c>
      <c r="BE128" s="7">
        <f t="shared" si="265"/>
        <v>0</v>
      </c>
      <c r="BF128" s="7">
        <f t="shared" si="265"/>
        <v>0</v>
      </c>
      <c r="BG128" s="7">
        <f t="shared" si="265"/>
        <v>0</v>
      </c>
      <c r="BH128" s="7">
        <f t="shared" si="265"/>
        <v>0</v>
      </c>
      <c r="BI128" s="7">
        <f t="shared" si="265"/>
        <v>0</v>
      </c>
      <c r="BJ128" s="7">
        <f t="shared" si="265"/>
        <v>0</v>
      </c>
      <c r="BK128" s="7">
        <f t="shared" si="265"/>
        <v>0</v>
      </c>
      <c r="BL128" s="7">
        <f t="shared" si="265"/>
        <v>0</v>
      </c>
      <c r="BM128" s="7">
        <f t="shared" si="265"/>
        <v>0</v>
      </c>
      <c r="BN128" s="7">
        <f t="shared" si="265"/>
        <v>0</v>
      </c>
      <c r="BO128" s="7">
        <f t="shared" si="265"/>
        <v>0</v>
      </c>
      <c r="BP128" s="7">
        <f t="shared" si="265"/>
        <v>0</v>
      </c>
      <c r="BQ128" s="7">
        <f t="shared" si="265"/>
        <v>0</v>
      </c>
      <c r="BR128" s="7">
        <f t="shared" si="265"/>
        <v>0</v>
      </c>
      <c r="BS128" s="7">
        <f t="shared" si="265"/>
        <v>0</v>
      </c>
      <c r="BT128" s="7">
        <f t="shared" si="265"/>
        <v>0</v>
      </c>
      <c r="BU128" s="7">
        <f t="shared" si="265"/>
        <v>0</v>
      </c>
      <c r="BV128" s="7">
        <f t="shared" si="265"/>
        <v>0</v>
      </c>
      <c r="BW128">
        <f>0</f>
        <v>0</v>
      </c>
      <c r="BX128">
        <v>261.62200000000001</v>
      </c>
    </row>
    <row r="129" spans="1:76" x14ac:dyDescent="0.25">
      <c r="A129" s="5" t="s">
        <v>265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>
        <v>2877.8419999999996</v>
      </c>
      <c r="N129" s="6"/>
      <c r="O129" s="6"/>
      <c r="P129" s="6"/>
      <c r="Q129" s="6"/>
      <c r="R129" s="6"/>
      <c r="S129" s="6"/>
      <c r="T129" s="6"/>
      <c r="U129" s="6"/>
      <c r="V129" s="6"/>
      <c r="W129" s="6">
        <v>196.36999999999998</v>
      </c>
      <c r="X129" s="6"/>
      <c r="Y129" s="6"/>
      <c r="Z129" s="6">
        <v>86.064000000000007</v>
      </c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>
        <v>3160.2759999999994</v>
      </c>
      <c r="AN129" t="s">
        <v>265</v>
      </c>
      <c r="AO129" s="7">
        <f t="shared" ref="AO129:AY129" si="266">(0)/3160.276</f>
        <v>0</v>
      </c>
      <c r="AP129" s="7">
        <f t="shared" si="266"/>
        <v>0</v>
      </c>
      <c r="AQ129" s="7">
        <f t="shared" si="266"/>
        <v>0</v>
      </c>
      <c r="AR129" s="7">
        <f t="shared" si="266"/>
        <v>0</v>
      </c>
      <c r="AS129" s="7">
        <f t="shared" si="266"/>
        <v>0</v>
      </c>
      <c r="AT129" s="7">
        <f t="shared" si="266"/>
        <v>0</v>
      </c>
      <c r="AU129" s="7">
        <f t="shared" si="266"/>
        <v>0</v>
      </c>
      <c r="AV129" s="7">
        <f t="shared" si="266"/>
        <v>0</v>
      </c>
      <c r="AW129" s="7">
        <f t="shared" si="266"/>
        <v>0</v>
      </c>
      <c r="AX129" s="7">
        <f t="shared" si="266"/>
        <v>0</v>
      </c>
      <c r="AY129" s="7">
        <f t="shared" si="266"/>
        <v>0</v>
      </c>
      <c r="AZ129" s="7">
        <v>0.91062995763661159</v>
      </c>
      <c r="BA129" s="7">
        <f t="shared" ref="BA129:BI129" si="267">(0)/3160.276</f>
        <v>0</v>
      </c>
      <c r="BB129" s="7">
        <f t="shared" si="267"/>
        <v>0</v>
      </c>
      <c r="BC129" s="7">
        <f t="shared" si="267"/>
        <v>0</v>
      </c>
      <c r="BD129" s="7">
        <f t="shared" si="267"/>
        <v>0</v>
      </c>
      <c r="BE129" s="7">
        <f t="shared" si="267"/>
        <v>0</v>
      </c>
      <c r="BF129" s="7">
        <f t="shared" si="267"/>
        <v>0</v>
      </c>
      <c r="BG129" s="7">
        <f t="shared" si="267"/>
        <v>0</v>
      </c>
      <c r="BH129" s="7">
        <f t="shared" si="267"/>
        <v>0</v>
      </c>
      <c r="BI129" s="7">
        <f t="shared" si="267"/>
        <v>0</v>
      </c>
      <c r="BJ129" s="7">
        <v>6.2136977909524362E-2</v>
      </c>
      <c r="BK129" s="7">
        <f>(0)/3160.276</f>
        <v>0</v>
      </c>
      <c r="BL129" s="7">
        <f>(0)/3160.276</f>
        <v>0</v>
      </c>
      <c r="BM129" s="7">
        <v>2.7233064453864163E-2</v>
      </c>
      <c r="BN129" s="7">
        <f t="shared" ref="BN129:BV129" si="268">(0)/3160.276</f>
        <v>0</v>
      </c>
      <c r="BO129" s="7">
        <f t="shared" si="268"/>
        <v>0</v>
      </c>
      <c r="BP129" s="7">
        <f t="shared" si="268"/>
        <v>0</v>
      </c>
      <c r="BQ129" s="7">
        <f t="shared" si="268"/>
        <v>0</v>
      </c>
      <c r="BR129" s="7">
        <f t="shared" si="268"/>
        <v>0</v>
      </c>
      <c r="BS129" s="7">
        <f t="shared" si="268"/>
        <v>0</v>
      </c>
      <c r="BT129" s="7">
        <f t="shared" si="268"/>
        <v>0</v>
      </c>
      <c r="BU129" s="7">
        <f t="shared" si="268"/>
        <v>0</v>
      </c>
      <c r="BV129" s="7">
        <f t="shared" si="268"/>
        <v>0</v>
      </c>
      <c r="BW129">
        <f>0</f>
        <v>0</v>
      </c>
      <c r="BX129">
        <v>3160.2759999999994</v>
      </c>
    </row>
    <row r="130" spans="1:76" x14ac:dyDescent="0.25">
      <c r="A130" s="5" t="s">
        <v>266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>
        <v>1700.5429999999999</v>
      </c>
      <c r="N130" s="6"/>
      <c r="O130" s="6"/>
      <c r="P130" s="6"/>
      <c r="Q130" s="6"/>
      <c r="R130" s="6"/>
      <c r="S130" s="6"/>
      <c r="T130" s="6"/>
      <c r="U130" s="6"/>
      <c r="V130" s="6"/>
      <c r="W130" s="6">
        <v>29.59</v>
      </c>
      <c r="X130" s="6"/>
      <c r="Y130" s="6"/>
      <c r="Z130" s="6">
        <v>188.84800000000001</v>
      </c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>
        <v>1918.9809999999998</v>
      </c>
      <c r="AN130" t="s">
        <v>266</v>
      </c>
      <c r="AO130" s="7">
        <f t="shared" ref="AO130:AY130" si="269">(0)/1918.981</f>
        <v>0</v>
      </c>
      <c r="AP130" s="7">
        <f t="shared" si="269"/>
        <v>0</v>
      </c>
      <c r="AQ130" s="7">
        <f t="shared" si="269"/>
        <v>0</v>
      </c>
      <c r="AR130" s="7">
        <f t="shared" si="269"/>
        <v>0</v>
      </c>
      <c r="AS130" s="7">
        <f t="shared" si="269"/>
        <v>0</v>
      </c>
      <c r="AT130" s="7">
        <f t="shared" si="269"/>
        <v>0</v>
      </c>
      <c r="AU130" s="7">
        <f t="shared" si="269"/>
        <v>0</v>
      </c>
      <c r="AV130" s="7">
        <f t="shared" si="269"/>
        <v>0</v>
      </c>
      <c r="AW130" s="7">
        <f t="shared" si="269"/>
        <v>0</v>
      </c>
      <c r="AX130" s="7">
        <f t="shared" si="269"/>
        <v>0</v>
      </c>
      <c r="AY130" s="7">
        <f t="shared" si="269"/>
        <v>0</v>
      </c>
      <c r="AZ130" s="7">
        <v>0.88616979532366402</v>
      </c>
      <c r="BA130" s="7">
        <f t="shared" ref="BA130:BI130" si="270">(0)/1918.981</f>
        <v>0</v>
      </c>
      <c r="BB130" s="7">
        <f t="shared" si="270"/>
        <v>0</v>
      </c>
      <c r="BC130" s="7">
        <f t="shared" si="270"/>
        <v>0</v>
      </c>
      <c r="BD130" s="7">
        <f t="shared" si="270"/>
        <v>0</v>
      </c>
      <c r="BE130" s="7">
        <f t="shared" si="270"/>
        <v>0</v>
      </c>
      <c r="BF130" s="7">
        <f t="shared" si="270"/>
        <v>0</v>
      </c>
      <c r="BG130" s="7">
        <f t="shared" si="270"/>
        <v>0</v>
      </c>
      <c r="BH130" s="7">
        <f t="shared" si="270"/>
        <v>0</v>
      </c>
      <c r="BI130" s="7">
        <f t="shared" si="270"/>
        <v>0</v>
      </c>
      <c r="BJ130" s="7">
        <v>1.5419641987075435E-2</v>
      </c>
      <c r="BK130" s="7">
        <f>(0)/1918.981</f>
        <v>0</v>
      </c>
      <c r="BL130" s="7">
        <f>(0)/1918.981</f>
        <v>0</v>
      </c>
      <c r="BM130" s="7">
        <v>9.8410562689260628E-2</v>
      </c>
      <c r="BN130" s="7">
        <f t="shared" ref="BN130:BV130" si="271">(0)/1918.981</f>
        <v>0</v>
      </c>
      <c r="BO130" s="7">
        <f t="shared" si="271"/>
        <v>0</v>
      </c>
      <c r="BP130" s="7">
        <f t="shared" si="271"/>
        <v>0</v>
      </c>
      <c r="BQ130" s="7">
        <f t="shared" si="271"/>
        <v>0</v>
      </c>
      <c r="BR130" s="7">
        <f t="shared" si="271"/>
        <v>0</v>
      </c>
      <c r="BS130" s="7">
        <f t="shared" si="271"/>
        <v>0</v>
      </c>
      <c r="BT130" s="7">
        <f t="shared" si="271"/>
        <v>0</v>
      </c>
      <c r="BU130" s="7">
        <f t="shared" si="271"/>
        <v>0</v>
      </c>
      <c r="BV130" s="7">
        <f t="shared" si="271"/>
        <v>0</v>
      </c>
      <c r="BW130">
        <f>0</f>
        <v>0</v>
      </c>
      <c r="BX130">
        <v>1918.9809999999998</v>
      </c>
    </row>
    <row r="131" spans="1:76" x14ac:dyDescent="0.25">
      <c r="A131" s="5" t="s">
        <v>267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>
        <v>5886.4949999999999</v>
      </c>
      <c r="N131" s="6"/>
      <c r="O131" s="6"/>
      <c r="P131" s="6"/>
      <c r="Q131" s="6"/>
      <c r="R131" s="6"/>
      <c r="S131" s="6"/>
      <c r="T131" s="6"/>
      <c r="U131" s="6"/>
      <c r="V131" s="6"/>
      <c r="W131" s="6">
        <v>212.00899999999999</v>
      </c>
      <c r="X131" s="6"/>
      <c r="Y131" s="6"/>
      <c r="Z131" s="6">
        <v>23.234000000000002</v>
      </c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>
        <v>6121.7380000000003</v>
      </c>
      <c r="AN131" t="s">
        <v>267</v>
      </c>
      <c r="AO131" s="7">
        <f t="shared" ref="AO131:AY131" si="272">(0)/6121.738</f>
        <v>0</v>
      </c>
      <c r="AP131" s="7">
        <f t="shared" si="272"/>
        <v>0</v>
      </c>
      <c r="AQ131" s="7">
        <f t="shared" si="272"/>
        <v>0</v>
      </c>
      <c r="AR131" s="7">
        <f t="shared" si="272"/>
        <v>0</v>
      </c>
      <c r="AS131" s="7">
        <f t="shared" si="272"/>
        <v>0</v>
      </c>
      <c r="AT131" s="7">
        <f t="shared" si="272"/>
        <v>0</v>
      </c>
      <c r="AU131" s="7">
        <f t="shared" si="272"/>
        <v>0</v>
      </c>
      <c r="AV131" s="7">
        <f t="shared" si="272"/>
        <v>0</v>
      </c>
      <c r="AW131" s="7">
        <f t="shared" si="272"/>
        <v>0</v>
      </c>
      <c r="AX131" s="7">
        <f t="shared" si="272"/>
        <v>0</v>
      </c>
      <c r="AY131" s="7">
        <f t="shared" si="272"/>
        <v>0</v>
      </c>
      <c r="AZ131" s="7">
        <v>0.96157251421083356</v>
      </c>
      <c r="BA131" s="7">
        <f t="shared" ref="BA131:BI131" si="273">(0)/6121.738</f>
        <v>0</v>
      </c>
      <c r="BB131" s="7">
        <f t="shared" si="273"/>
        <v>0</v>
      </c>
      <c r="BC131" s="7">
        <f t="shared" si="273"/>
        <v>0</v>
      </c>
      <c r="BD131" s="7">
        <f t="shared" si="273"/>
        <v>0</v>
      </c>
      <c r="BE131" s="7">
        <f t="shared" si="273"/>
        <v>0</v>
      </c>
      <c r="BF131" s="7">
        <f t="shared" si="273"/>
        <v>0</v>
      </c>
      <c r="BG131" s="7">
        <f t="shared" si="273"/>
        <v>0</v>
      </c>
      <c r="BH131" s="7">
        <f t="shared" si="273"/>
        <v>0</v>
      </c>
      <c r="BI131" s="7">
        <f t="shared" si="273"/>
        <v>0</v>
      </c>
      <c r="BJ131" s="7">
        <v>3.4632158383779241E-2</v>
      </c>
      <c r="BK131" s="7">
        <f>(0)/6121.738</f>
        <v>0</v>
      </c>
      <c r="BL131" s="7">
        <f>(0)/6121.738</f>
        <v>0</v>
      </c>
      <c r="BM131" s="7">
        <v>3.7953274053871629E-3</v>
      </c>
      <c r="BN131" s="7">
        <f t="shared" ref="BN131:BV131" si="274">(0)/6121.738</f>
        <v>0</v>
      </c>
      <c r="BO131" s="7">
        <f t="shared" si="274"/>
        <v>0</v>
      </c>
      <c r="BP131" s="7">
        <f t="shared" si="274"/>
        <v>0</v>
      </c>
      <c r="BQ131" s="7">
        <f t="shared" si="274"/>
        <v>0</v>
      </c>
      <c r="BR131" s="7">
        <f t="shared" si="274"/>
        <v>0</v>
      </c>
      <c r="BS131" s="7">
        <f t="shared" si="274"/>
        <v>0</v>
      </c>
      <c r="BT131" s="7">
        <f t="shared" si="274"/>
        <v>0</v>
      </c>
      <c r="BU131" s="7">
        <f t="shared" si="274"/>
        <v>0</v>
      </c>
      <c r="BV131" s="7">
        <f t="shared" si="274"/>
        <v>0</v>
      </c>
      <c r="BW131">
        <f>0</f>
        <v>0</v>
      </c>
      <c r="BX131">
        <v>6121.7380000000003</v>
      </c>
    </row>
    <row r="132" spans="1:76" x14ac:dyDescent="0.25">
      <c r="A132" s="5" t="s">
        <v>268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>
        <v>2354.598</v>
      </c>
      <c r="N132" s="6"/>
      <c r="O132" s="6"/>
      <c r="P132" s="6"/>
      <c r="Q132" s="6"/>
      <c r="R132" s="6"/>
      <c r="S132" s="6"/>
      <c r="T132" s="6"/>
      <c r="U132" s="6"/>
      <c r="V132" s="6"/>
      <c r="W132" s="6">
        <v>2.69</v>
      </c>
      <c r="X132" s="6"/>
      <c r="Y132" s="6"/>
      <c r="Z132" s="6">
        <v>198.14999999999998</v>
      </c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>
        <v>2555.4380000000001</v>
      </c>
      <c r="AN132" t="s">
        <v>268</v>
      </c>
      <c r="AO132" s="7">
        <f t="shared" ref="AO132:AY132" si="275">(0)/2555.438</f>
        <v>0</v>
      </c>
      <c r="AP132" s="7">
        <f t="shared" si="275"/>
        <v>0</v>
      </c>
      <c r="AQ132" s="7">
        <f t="shared" si="275"/>
        <v>0</v>
      </c>
      <c r="AR132" s="7">
        <f t="shared" si="275"/>
        <v>0</v>
      </c>
      <c r="AS132" s="7">
        <f t="shared" si="275"/>
        <v>0</v>
      </c>
      <c r="AT132" s="7">
        <f t="shared" si="275"/>
        <v>0</v>
      </c>
      <c r="AU132" s="7">
        <f t="shared" si="275"/>
        <v>0</v>
      </c>
      <c r="AV132" s="7">
        <f t="shared" si="275"/>
        <v>0</v>
      </c>
      <c r="AW132" s="7">
        <f t="shared" si="275"/>
        <v>0</v>
      </c>
      <c r="AX132" s="7">
        <f t="shared" si="275"/>
        <v>0</v>
      </c>
      <c r="AY132" s="7">
        <f t="shared" si="275"/>
        <v>0</v>
      </c>
      <c r="AZ132" s="7">
        <v>0.92140681949630543</v>
      </c>
      <c r="BA132" s="7">
        <f t="shared" ref="BA132:BI132" si="276">(0)/2555.438</f>
        <v>0</v>
      </c>
      <c r="BB132" s="7">
        <f t="shared" si="276"/>
        <v>0</v>
      </c>
      <c r="BC132" s="7">
        <f t="shared" si="276"/>
        <v>0</v>
      </c>
      <c r="BD132" s="7">
        <f t="shared" si="276"/>
        <v>0</v>
      </c>
      <c r="BE132" s="7">
        <f t="shared" si="276"/>
        <v>0</v>
      </c>
      <c r="BF132" s="7">
        <f t="shared" si="276"/>
        <v>0</v>
      </c>
      <c r="BG132" s="7">
        <f t="shared" si="276"/>
        <v>0</v>
      </c>
      <c r="BH132" s="7">
        <f t="shared" si="276"/>
        <v>0</v>
      </c>
      <c r="BI132" s="7">
        <f t="shared" si="276"/>
        <v>0</v>
      </c>
      <c r="BJ132" s="7">
        <v>1.0526571178795963E-3</v>
      </c>
      <c r="BK132" s="7">
        <f>(0)/2555.438</f>
        <v>0</v>
      </c>
      <c r="BL132" s="7">
        <f>(0)/2555.438</f>
        <v>0</v>
      </c>
      <c r="BM132" s="7">
        <v>7.7540523385814866E-2</v>
      </c>
      <c r="BN132" s="7">
        <f t="shared" ref="BN132:BV132" si="277">(0)/2555.438</f>
        <v>0</v>
      </c>
      <c r="BO132" s="7">
        <f t="shared" si="277"/>
        <v>0</v>
      </c>
      <c r="BP132" s="7">
        <f t="shared" si="277"/>
        <v>0</v>
      </c>
      <c r="BQ132" s="7">
        <f t="shared" si="277"/>
        <v>0</v>
      </c>
      <c r="BR132" s="7">
        <f t="shared" si="277"/>
        <v>0</v>
      </c>
      <c r="BS132" s="7">
        <f t="shared" si="277"/>
        <v>0</v>
      </c>
      <c r="BT132" s="7">
        <f t="shared" si="277"/>
        <v>0</v>
      </c>
      <c r="BU132" s="7">
        <f t="shared" si="277"/>
        <v>0</v>
      </c>
      <c r="BV132" s="7">
        <f t="shared" si="277"/>
        <v>0</v>
      </c>
      <c r="BW132">
        <f>0</f>
        <v>0</v>
      </c>
      <c r="BX132">
        <v>2555.4380000000001</v>
      </c>
    </row>
    <row r="133" spans="1:76" x14ac:dyDescent="0.25">
      <c r="A133" s="5" t="s">
        <v>269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>
        <v>3008.6529999999998</v>
      </c>
      <c r="N133" s="6"/>
      <c r="O133" s="6"/>
      <c r="P133" s="6"/>
      <c r="Q133" s="6"/>
      <c r="R133" s="6"/>
      <c r="S133" s="6"/>
      <c r="T133" s="6"/>
      <c r="U133" s="6"/>
      <c r="V133" s="6"/>
      <c r="W133" s="6">
        <v>61.87</v>
      </c>
      <c r="X133" s="6"/>
      <c r="Y133" s="6"/>
      <c r="Z133" s="6">
        <v>3.1680000000000001</v>
      </c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>
        <v>3073.6909999999998</v>
      </c>
      <c r="AN133" t="s">
        <v>269</v>
      </c>
      <c r="AO133" s="7">
        <f t="shared" ref="AO133:AY133" si="278">(0)/3073.691</f>
        <v>0</v>
      </c>
      <c r="AP133" s="7">
        <f t="shared" si="278"/>
        <v>0</v>
      </c>
      <c r="AQ133" s="7">
        <f t="shared" si="278"/>
        <v>0</v>
      </c>
      <c r="AR133" s="7">
        <f t="shared" si="278"/>
        <v>0</v>
      </c>
      <c r="AS133" s="7">
        <f t="shared" si="278"/>
        <v>0</v>
      </c>
      <c r="AT133" s="7">
        <f t="shared" si="278"/>
        <v>0</v>
      </c>
      <c r="AU133" s="7">
        <f t="shared" si="278"/>
        <v>0</v>
      </c>
      <c r="AV133" s="7">
        <f t="shared" si="278"/>
        <v>0</v>
      </c>
      <c r="AW133" s="7">
        <f t="shared" si="278"/>
        <v>0</v>
      </c>
      <c r="AX133" s="7">
        <f t="shared" si="278"/>
        <v>0</v>
      </c>
      <c r="AY133" s="7">
        <f t="shared" si="278"/>
        <v>0</v>
      </c>
      <c r="AZ133" s="7">
        <v>0.97884042345180433</v>
      </c>
      <c r="BA133" s="7">
        <f t="shared" ref="BA133:BI133" si="279">(0)/3073.691</f>
        <v>0</v>
      </c>
      <c r="BB133" s="7">
        <f t="shared" si="279"/>
        <v>0</v>
      </c>
      <c r="BC133" s="7">
        <f t="shared" si="279"/>
        <v>0</v>
      </c>
      <c r="BD133" s="7">
        <f t="shared" si="279"/>
        <v>0</v>
      </c>
      <c r="BE133" s="7">
        <f t="shared" si="279"/>
        <v>0</v>
      </c>
      <c r="BF133" s="7">
        <f t="shared" si="279"/>
        <v>0</v>
      </c>
      <c r="BG133" s="7">
        <f t="shared" si="279"/>
        <v>0</v>
      </c>
      <c r="BH133" s="7">
        <f t="shared" si="279"/>
        <v>0</v>
      </c>
      <c r="BI133" s="7">
        <f t="shared" si="279"/>
        <v>0</v>
      </c>
      <c r="BJ133" s="7">
        <v>2.0128893893367941E-2</v>
      </c>
      <c r="BK133" s="7">
        <f>(0)/3073.691</f>
        <v>0</v>
      </c>
      <c r="BL133" s="7">
        <f>(0)/3073.691</f>
        <v>0</v>
      </c>
      <c r="BM133" s="7">
        <v>1.0306826548276975E-3</v>
      </c>
      <c r="BN133" s="7">
        <f t="shared" ref="BN133:BV133" si="280">(0)/3073.691</f>
        <v>0</v>
      </c>
      <c r="BO133" s="7">
        <f t="shared" si="280"/>
        <v>0</v>
      </c>
      <c r="BP133" s="7">
        <f t="shared" si="280"/>
        <v>0</v>
      </c>
      <c r="BQ133" s="7">
        <f t="shared" si="280"/>
        <v>0</v>
      </c>
      <c r="BR133" s="7">
        <f t="shared" si="280"/>
        <v>0</v>
      </c>
      <c r="BS133" s="7">
        <f t="shared" si="280"/>
        <v>0</v>
      </c>
      <c r="BT133" s="7">
        <f t="shared" si="280"/>
        <v>0</v>
      </c>
      <c r="BU133" s="7">
        <f t="shared" si="280"/>
        <v>0</v>
      </c>
      <c r="BV133" s="7">
        <f t="shared" si="280"/>
        <v>0</v>
      </c>
      <c r="BW133">
        <f>0</f>
        <v>0</v>
      </c>
      <c r="BX133">
        <v>3073.6909999999998</v>
      </c>
    </row>
    <row r="134" spans="1:76" x14ac:dyDescent="0.25">
      <c r="A134" s="5" t="s">
        <v>270</v>
      </c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>
        <v>1046.4880000000001</v>
      </c>
      <c r="N134" s="6"/>
      <c r="O134" s="6"/>
      <c r="P134" s="6"/>
      <c r="Q134" s="6"/>
      <c r="R134" s="6"/>
      <c r="S134" s="6"/>
      <c r="T134" s="6"/>
      <c r="U134" s="6"/>
      <c r="V134" s="6"/>
      <c r="W134" s="6">
        <v>51.11</v>
      </c>
      <c r="X134" s="6"/>
      <c r="Y134" s="6"/>
      <c r="Z134" s="6">
        <v>57.822000000000003</v>
      </c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>
        <v>1155.42</v>
      </c>
      <c r="AN134" t="s">
        <v>270</v>
      </c>
      <c r="AO134" s="7">
        <f t="shared" ref="AO134:AY134" si="281">(0)/1155.42</f>
        <v>0</v>
      </c>
      <c r="AP134" s="7">
        <f t="shared" si="281"/>
        <v>0</v>
      </c>
      <c r="AQ134" s="7">
        <f t="shared" si="281"/>
        <v>0</v>
      </c>
      <c r="AR134" s="7">
        <f t="shared" si="281"/>
        <v>0</v>
      </c>
      <c r="AS134" s="7">
        <f t="shared" si="281"/>
        <v>0</v>
      </c>
      <c r="AT134" s="7">
        <f t="shared" si="281"/>
        <v>0</v>
      </c>
      <c r="AU134" s="7">
        <f t="shared" si="281"/>
        <v>0</v>
      </c>
      <c r="AV134" s="7">
        <f t="shared" si="281"/>
        <v>0</v>
      </c>
      <c r="AW134" s="7">
        <f t="shared" si="281"/>
        <v>0</v>
      </c>
      <c r="AX134" s="7">
        <f t="shared" si="281"/>
        <v>0</v>
      </c>
      <c r="AY134" s="7">
        <f t="shared" si="281"/>
        <v>0</v>
      </c>
      <c r="AZ134" s="7">
        <v>0.90572086340897684</v>
      </c>
      <c r="BA134" s="7">
        <f t="shared" ref="BA134:BI134" si="282">(0)/1155.42</f>
        <v>0</v>
      </c>
      <c r="BB134" s="7">
        <f t="shared" si="282"/>
        <v>0</v>
      </c>
      <c r="BC134" s="7">
        <f t="shared" si="282"/>
        <v>0</v>
      </c>
      <c r="BD134" s="7">
        <f t="shared" si="282"/>
        <v>0</v>
      </c>
      <c r="BE134" s="7">
        <f t="shared" si="282"/>
        <v>0</v>
      </c>
      <c r="BF134" s="7">
        <f t="shared" si="282"/>
        <v>0</v>
      </c>
      <c r="BG134" s="7">
        <f t="shared" si="282"/>
        <v>0</v>
      </c>
      <c r="BH134" s="7">
        <f t="shared" si="282"/>
        <v>0</v>
      </c>
      <c r="BI134" s="7">
        <f t="shared" si="282"/>
        <v>0</v>
      </c>
      <c r="BJ134" s="7">
        <v>4.4234996797701265E-2</v>
      </c>
      <c r="BK134" s="7">
        <f>(0)/1155.42</f>
        <v>0</v>
      </c>
      <c r="BL134" s="7">
        <f>(0)/1155.42</f>
        <v>0</v>
      </c>
      <c r="BM134" s="7">
        <v>5.004413979332191E-2</v>
      </c>
      <c r="BN134" s="7">
        <f t="shared" ref="BN134:BV134" si="283">(0)/1155.42</f>
        <v>0</v>
      </c>
      <c r="BO134" s="7">
        <f t="shared" si="283"/>
        <v>0</v>
      </c>
      <c r="BP134" s="7">
        <f t="shared" si="283"/>
        <v>0</v>
      </c>
      <c r="BQ134" s="7">
        <f t="shared" si="283"/>
        <v>0</v>
      </c>
      <c r="BR134" s="7">
        <f t="shared" si="283"/>
        <v>0</v>
      </c>
      <c r="BS134" s="7">
        <f t="shared" si="283"/>
        <v>0</v>
      </c>
      <c r="BT134" s="7">
        <f t="shared" si="283"/>
        <v>0</v>
      </c>
      <c r="BU134" s="7">
        <f t="shared" si="283"/>
        <v>0</v>
      </c>
      <c r="BV134" s="7">
        <f t="shared" si="283"/>
        <v>0</v>
      </c>
      <c r="BW134">
        <f>0</f>
        <v>0</v>
      </c>
      <c r="BX134">
        <v>1155.42</v>
      </c>
    </row>
    <row r="135" spans="1:76" x14ac:dyDescent="0.25">
      <c r="A135" s="5" t="s">
        <v>431</v>
      </c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>
        <v>11002.585999999999</v>
      </c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>
        <v>11002.585999999999</v>
      </c>
      <c r="AN135" t="s">
        <v>431</v>
      </c>
      <c r="AO135" s="7">
        <f t="shared" ref="AO135:BI135" si="284">(0)/11002.586</f>
        <v>0</v>
      </c>
      <c r="AP135" s="7">
        <f t="shared" si="284"/>
        <v>0</v>
      </c>
      <c r="AQ135" s="7">
        <f t="shared" si="284"/>
        <v>0</v>
      </c>
      <c r="AR135" s="7">
        <f t="shared" si="284"/>
        <v>0</v>
      </c>
      <c r="AS135" s="7">
        <f t="shared" si="284"/>
        <v>0</v>
      </c>
      <c r="AT135" s="7">
        <f t="shared" si="284"/>
        <v>0</v>
      </c>
      <c r="AU135" s="7">
        <f t="shared" si="284"/>
        <v>0</v>
      </c>
      <c r="AV135" s="7">
        <f t="shared" si="284"/>
        <v>0</v>
      </c>
      <c r="AW135" s="7">
        <f t="shared" si="284"/>
        <v>0</v>
      </c>
      <c r="AX135" s="7">
        <f t="shared" si="284"/>
        <v>0</v>
      </c>
      <c r="AY135" s="7">
        <f t="shared" si="284"/>
        <v>0</v>
      </c>
      <c r="AZ135" s="7">
        <f t="shared" si="284"/>
        <v>0</v>
      </c>
      <c r="BA135" s="7">
        <f t="shared" si="284"/>
        <v>0</v>
      </c>
      <c r="BB135" s="7">
        <f t="shared" si="284"/>
        <v>0</v>
      </c>
      <c r="BC135" s="7">
        <f t="shared" si="284"/>
        <v>0</v>
      </c>
      <c r="BD135" s="7">
        <f t="shared" si="284"/>
        <v>0</v>
      </c>
      <c r="BE135" s="7">
        <f t="shared" si="284"/>
        <v>0</v>
      </c>
      <c r="BF135" s="7">
        <f t="shared" si="284"/>
        <v>0</v>
      </c>
      <c r="BG135" s="7">
        <f t="shared" si="284"/>
        <v>0</v>
      </c>
      <c r="BH135" s="7">
        <f t="shared" si="284"/>
        <v>0</v>
      </c>
      <c r="BI135" s="7">
        <f t="shared" si="284"/>
        <v>0</v>
      </c>
      <c r="BJ135" s="7">
        <v>1</v>
      </c>
      <c r="BK135" s="7">
        <f t="shared" ref="BK135:BV135" si="285">(0)/11002.586</f>
        <v>0</v>
      </c>
      <c r="BL135" s="7">
        <f t="shared" si="285"/>
        <v>0</v>
      </c>
      <c r="BM135" s="7">
        <f t="shared" si="285"/>
        <v>0</v>
      </c>
      <c r="BN135" s="7">
        <f t="shared" si="285"/>
        <v>0</v>
      </c>
      <c r="BO135" s="7">
        <f t="shared" si="285"/>
        <v>0</v>
      </c>
      <c r="BP135" s="7">
        <f t="shared" si="285"/>
        <v>0</v>
      </c>
      <c r="BQ135" s="7">
        <f t="shared" si="285"/>
        <v>0</v>
      </c>
      <c r="BR135" s="7">
        <f t="shared" si="285"/>
        <v>0</v>
      </c>
      <c r="BS135" s="7">
        <f t="shared" si="285"/>
        <v>0</v>
      </c>
      <c r="BT135" s="7">
        <f t="shared" si="285"/>
        <v>0</v>
      </c>
      <c r="BU135" s="7">
        <f t="shared" si="285"/>
        <v>0</v>
      </c>
      <c r="BV135" s="7">
        <f t="shared" si="285"/>
        <v>0</v>
      </c>
      <c r="BW135">
        <f>0</f>
        <v>0</v>
      </c>
      <c r="BX135">
        <v>11002.585999999999</v>
      </c>
    </row>
    <row r="136" spans="1:76" x14ac:dyDescent="0.25">
      <c r="A136" s="5" t="s">
        <v>651</v>
      </c>
      <c r="B136" s="6" t="e">
        <v>#VALUE!</v>
      </c>
      <c r="C136" s="6">
        <v>0</v>
      </c>
      <c r="D136" s="6">
        <v>0</v>
      </c>
      <c r="E136" s="6">
        <v>0</v>
      </c>
      <c r="F136" s="6">
        <v>0</v>
      </c>
      <c r="G136" s="6">
        <v>0</v>
      </c>
      <c r="H136" s="6">
        <v>0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  <c r="R136" s="6">
        <v>0</v>
      </c>
      <c r="S136" s="6">
        <v>0</v>
      </c>
      <c r="T136" s="6">
        <v>0</v>
      </c>
      <c r="U136" s="6">
        <v>0</v>
      </c>
      <c r="V136" s="6">
        <v>0</v>
      </c>
      <c r="W136" s="6">
        <v>0</v>
      </c>
      <c r="X136" s="6">
        <v>0</v>
      </c>
      <c r="Y136" s="6">
        <v>0</v>
      </c>
      <c r="Z136" s="6">
        <v>0</v>
      </c>
      <c r="AA136" s="6">
        <v>0</v>
      </c>
      <c r="AB136" s="6">
        <v>0</v>
      </c>
      <c r="AC136" s="6">
        <v>0</v>
      </c>
      <c r="AD136" s="6">
        <v>0</v>
      </c>
      <c r="AE136" s="6">
        <v>0</v>
      </c>
      <c r="AF136" s="6">
        <v>0</v>
      </c>
      <c r="AG136" s="6">
        <v>0</v>
      </c>
      <c r="AH136" s="6">
        <v>0</v>
      </c>
      <c r="AI136" s="6">
        <v>0</v>
      </c>
      <c r="AJ136" s="6"/>
      <c r="AK136" s="6" t="e">
        <v>#VALUE!</v>
      </c>
      <c r="AN136" t="s">
        <v>651</v>
      </c>
      <c r="AO136" t="e">
        <v>#VALUE!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X136" t="e">
        <v>#VALUE!</v>
      </c>
    </row>
    <row r="137" spans="1:76" x14ac:dyDescent="0.25">
      <c r="A137" s="5" t="s">
        <v>652</v>
      </c>
      <c r="B137" s="6" t="e">
        <v>#VALUE!</v>
      </c>
      <c r="C137" s="6">
        <v>138</v>
      </c>
      <c r="D137" s="6">
        <v>102</v>
      </c>
      <c r="E137" s="6">
        <v>340.73</v>
      </c>
      <c r="F137" s="6">
        <v>92.992000000000004</v>
      </c>
      <c r="G137" s="6">
        <v>2264.2510000000002</v>
      </c>
      <c r="H137" s="6">
        <v>4888.5280000000002</v>
      </c>
      <c r="I137" s="6">
        <v>4</v>
      </c>
      <c r="J137" s="6">
        <v>1294.0989999999999</v>
      </c>
      <c r="K137" s="6">
        <v>710.28899999999999</v>
      </c>
      <c r="L137" s="6">
        <v>1803.9299999999996</v>
      </c>
      <c r="M137" s="6">
        <v>134920.94300000003</v>
      </c>
      <c r="N137" s="6">
        <v>1724.8349999999998</v>
      </c>
      <c r="O137" s="6">
        <v>116.658</v>
      </c>
      <c r="P137" s="6">
        <v>794.12800000000016</v>
      </c>
      <c r="Q137" s="6">
        <v>1377.7329999999999</v>
      </c>
      <c r="R137" s="6">
        <v>2</v>
      </c>
      <c r="S137" s="6">
        <v>1639.7499999999998</v>
      </c>
      <c r="T137" s="6">
        <v>10</v>
      </c>
      <c r="U137" s="6">
        <v>5580.1750000000011</v>
      </c>
      <c r="V137" s="6">
        <v>53</v>
      </c>
      <c r="W137" s="6">
        <v>14007.307000000001</v>
      </c>
      <c r="X137" s="6">
        <v>5642.7340000000013</v>
      </c>
      <c r="Y137" s="6">
        <v>1456.1260000000002</v>
      </c>
      <c r="Z137" s="6">
        <v>20208.346000000009</v>
      </c>
      <c r="AA137" s="6">
        <v>6167.7269999999999</v>
      </c>
      <c r="AB137" s="6">
        <v>89.91</v>
      </c>
      <c r="AC137" s="6">
        <v>26</v>
      </c>
      <c r="AD137" s="6">
        <v>435.95300000000003</v>
      </c>
      <c r="AE137" s="6">
        <v>578.80999999999995</v>
      </c>
      <c r="AF137" s="6">
        <v>91</v>
      </c>
      <c r="AG137" s="6">
        <v>124</v>
      </c>
      <c r="AH137" s="6">
        <v>8896.235999999999</v>
      </c>
      <c r="AI137" s="6">
        <v>4</v>
      </c>
      <c r="AJ137" s="6"/>
      <c r="AK137" s="6" t="e">
        <v>#VALUE!</v>
      </c>
      <c r="AN137" t="s">
        <v>652</v>
      </c>
      <c r="AO137" t="e">
        <v>#VALUE!</v>
      </c>
      <c r="AP137">
        <v>138</v>
      </c>
      <c r="AQ137">
        <v>102</v>
      </c>
      <c r="AR137">
        <v>340.73</v>
      </c>
      <c r="AS137">
        <v>92.992000000000004</v>
      </c>
      <c r="AT137">
        <v>2264.2510000000002</v>
      </c>
      <c r="AU137">
        <v>4888.5280000000002</v>
      </c>
      <c r="AV137">
        <v>4</v>
      </c>
      <c r="AW137">
        <v>1294.0989999999999</v>
      </c>
      <c r="AX137">
        <v>710.28899999999999</v>
      </c>
      <c r="AY137">
        <v>1803.9299999999996</v>
      </c>
      <c r="AZ137">
        <v>134920.94300000003</v>
      </c>
      <c r="BA137">
        <v>1724.8349999999998</v>
      </c>
      <c r="BB137">
        <v>116.658</v>
      </c>
      <c r="BC137">
        <v>794.12800000000016</v>
      </c>
      <c r="BD137">
        <v>1377.7329999999999</v>
      </c>
      <c r="BE137">
        <v>2</v>
      </c>
      <c r="BF137">
        <v>1639.7499999999998</v>
      </c>
      <c r="BG137">
        <v>10</v>
      </c>
      <c r="BH137">
        <v>5580.1750000000011</v>
      </c>
      <c r="BI137">
        <v>53</v>
      </c>
      <c r="BJ137">
        <v>14007.307000000001</v>
      </c>
      <c r="BK137">
        <v>5642.7340000000013</v>
      </c>
      <c r="BL137">
        <v>1456.1260000000002</v>
      </c>
      <c r="BM137">
        <v>20208.346000000009</v>
      </c>
      <c r="BN137">
        <v>6167.7269999999999</v>
      </c>
      <c r="BO137">
        <v>89.91</v>
      </c>
      <c r="BP137">
        <v>26</v>
      </c>
      <c r="BQ137">
        <v>435.95300000000003</v>
      </c>
      <c r="BR137">
        <v>578.80999999999995</v>
      </c>
      <c r="BS137">
        <v>91</v>
      </c>
      <c r="BT137">
        <v>124</v>
      </c>
      <c r="BU137">
        <v>8896.235999999999</v>
      </c>
      <c r="BV137">
        <v>4</v>
      </c>
      <c r="BX137" t="e">
        <v>#VALUE!</v>
      </c>
    </row>
    <row r="140" spans="1:76" x14ac:dyDescent="0.25">
      <c r="AO140">
        <f>SUM(AK5:AK135)</f>
        <v>216158.67400000009</v>
      </c>
    </row>
    <row r="142" spans="1:76" x14ac:dyDescent="0.25">
      <c r="AN142" t="s">
        <v>91</v>
      </c>
      <c r="AO142">
        <f>(AK5/AO$140)*100</f>
        <v>7.5442727780611729E-2</v>
      </c>
      <c r="AP142" s="8">
        <f>MAX(AO5:BV5)</f>
        <v>0.41779293090338243</v>
      </c>
      <c r="AQ142">
        <f t="shared" ref="AQ142:AQ205" si="286">AP142*AO142</f>
        <v>3.1519438354807805E-2</v>
      </c>
      <c r="AR142" s="6">
        <f>COUNTIF(AO5:BV5, "&lt;.05") - COUNTIF(AO5:BV5, "=0")</f>
        <v>2</v>
      </c>
      <c r="AS142">
        <f>COUNTIF(AO5:BV5, "&gt;.05")</f>
        <v>3</v>
      </c>
    </row>
    <row r="143" spans="1:76" x14ac:dyDescent="0.25">
      <c r="AN143" t="s">
        <v>430</v>
      </c>
      <c r="AO143">
        <f t="shared" ref="AO143:AO206" si="287">(AK6/AO$140)*100</f>
        <v>4.6788777025899023E-2</v>
      </c>
      <c r="AP143" s="8">
        <f t="shared" ref="AP143:AP206" si="288">MAX(AO6:BV6)</f>
        <v>0.78111095730585933</v>
      </c>
      <c r="AQ143">
        <f t="shared" si="286"/>
        <v>3.6547226413870385E-2</v>
      </c>
      <c r="AR143" s="6">
        <f t="shared" ref="AR143:AR206" si="289">COUNTIF(AO6:BV6, "&lt;.05") - COUNTIF(AO6:BV6, "=0")</f>
        <v>0</v>
      </c>
      <c r="AS143">
        <f t="shared" ref="AS143:AS206" si="290">COUNTIF(AO6:BV6, "&gt;.05")</f>
        <v>2</v>
      </c>
    </row>
    <row r="144" spans="1:76" x14ac:dyDescent="0.25">
      <c r="AN144" t="s">
        <v>498</v>
      </c>
      <c r="AO144">
        <f t="shared" si="287"/>
        <v>9.2524623832583239E-3</v>
      </c>
      <c r="AP144" s="8">
        <f t="shared" si="288"/>
        <v>1</v>
      </c>
      <c r="AQ144">
        <f t="shared" si="286"/>
        <v>9.2524623832583239E-3</v>
      </c>
      <c r="AR144" s="6">
        <f t="shared" si="289"/>
        <v>0</v>
      </c>
      <c r="AS144">
        <f t="shared" si="290"/>
        <v>1</v>
      </c>
    </row>
    <row r="145" spans="40:45" x14ac:dyDescent="0.25">
      <c r="AN145" t="s">
        <v>65</v>
      </c>
      <c r="AO145">
        <f t="shared" si="287"/>
        <v>4.6262311916291625E-4</v>
      </c>
      <c r="AP145" s="8">
        <f t="shared" si="288"/>
        <v>1</v>
      </c>
      <c r="AQ145">
        <f t="shared" si="286"/>
        <v>4.6262311916291625E-4</v>
      </c>
      <c r="AR145" s="6">
        <f t="shared" si="289"/>
        <v>0</v>
      </c>
      <c r="AS145">
        <f t="shared" si="290"/>
        <v>1</v>
      </c>
    </row>
    <row r="146" spans="40:45" x14ac:dyDescent="0.25">
      <c r="AN146" t="s">
        <v>53</v>
      </c>
      <c r="AO146">
        <f t="shared" si="287"/>
        <v>0.16478728029206907</v>
      </c>
      <c r="AP146" s="8">
        <f t="shared" si="288"/>
        <v>0.54006434551181626</v>
      </c>
      <c r="AQ146">
        <f t="shared" si="286"/>
        <v>8.8995734679608501E-2</v>
      </c>
      <c r="AR146" s="6">
        <f t="shared" si="289"/>
        <v>0</v>
      </c>
      <c r="AS146">
        <f t="shared" si="290"/>
        <v>2</v>
      </c>
    </row>
    <row r="147" spans="40:45" x14ac:dyDescent="0.25">
      <c r="AN147" t="s">
        <v>45</v>
      </c>
      <c r="AO147">
        <f t="shared" si="287"/>
        <v>9.7150855024212401E-3</v>
      </c>
      <c r="AP147" s="8">
        <f t="shared" si="288"/>
        <v>1</v>
      </c>
      <c r="AQ147">
        <f t="shared" si="286"/>
        <v>9.7150855024212401E-3</v>
      </c>
      <c r="AR147" s="6">
        <f t="shared" si="289"/>
        <v>0</v>
      </c>
      <c r="AS147">
        <f t="shared" si="290"/>
        <v>1</v>
      </c>
    </row>
    <row r="148" spans="40:45" x14ac:dyDescent="0.25">
      <c r="AN148" t="s">
        <v>74</v>
      </c>
      <c r="AO148">
        <f t="shared" si="287"/>
        <v>0.24634496046177626</v>
      </c>
      <c r="AP148" s="8">
        <f t="shared" si="288"/>
        <v>0.1665364622457258</v>
      </c>
      <c r="AQ148">
        <f t="shared" si="286"/>
        <v>4.1025418207367416E-2</v>
      </c>
      <c r="AR148" s="6">
        <f t="shared" si="289"/>
        <v>6</v>
      </c>
      <c r="AS148">
        <f t="shared" si="290"/>
        <v>7</v>
      </c>
    </row>
    <row r="149" spans="40:45" x14ac:dyDescent="0.25">
      <c r="AN149" t="s">
        <v>121</v>
      </c>
      <c r="AO149">
        <f t="shared" si="287"/>
        <v>2.0761600341793352E-2</v>
      </c>
      <c r="AP149" s="8">
        <f t="shared" si="288"/>
        <v>0.75760951914078167</v>
      </c>
      <c r="AQ149">
        <f t="shared" si="286"/>
        <v>1.5729186051539151E-2</v>
      </c>
      <c r="AR149" s="6">
        <f t="shared" si="289"/>
        <v>0</v>
      </c>
      <c r="AS149">
        <f t="shared" si="290"/>
        <v>2</v>
      </c>
    </row>
    <row r="150" spans="40:45" x14ac:dyDescent="0.25">
      <c r="AN150" t="s">
        <v>490</v>
      </c>
      <c r="AO150">
        <f t="shared" si="287"/>
        <v>1.4438467549074616E-2</v>
      </c>
      <c r="AP150" s="8">
        <f t="shared" si="288"/>
        <v>0.90387696251201544</v>
      </c>
      <c r="AQ150">
        <f t="shared" si="286"/>
        <v>1.3050598191585867E-2</v>
      </c>
      <c r="AR150" s="6">
        <f t="shared" si="289"/>
        <v>0</v>
      </c>
      <c r="AS150">
        <f t="shared" si="290"/>
        <v>2</v>
      </c>
    </row>
    <row r="151" spans="40:45" x14ac:dyDescent="0.25">
      <c r="AN151" t="s">
        <v>534</v>
      </c>
      <c r="AO151">
        <f t="shared" si="287"/>
        <v>1.2470006177036405E-2</v>
      </c>
      <c r="AP151" s="8">
        <f t="shared" si="288"/>
        <v>1</v>
      </c>
      <c r="AQ151">
        <f t="shared" si="286"/>
        <v>1.2470006177036405E-2</v>
      </c>
      <c r="AR151" s="6">
        <f t="shared" si="289"/>
        <v>0</v>
      </c>
      <c r="AS151">
        <f t="shared" si="290"/>
        <v>1</v>
      </c>
    </row>
    <row r="152" spans="40:45" x14ac:dyDescent="0.25">
      <c r="AN152" t="s">
        <v>122</v>
      </c>
      <c r="AO152">
        <f t="shared" si="287"/>
        <v>1.4378326543583436E-3</v>
      </c>
      <c r="AP152" s="8">
        <f t="shared" si="288"/>
        <v>0.56756756756756754</v>
      </c>
      <c r="AQ152">
        <f t="shared" si="286"/>
        <v>8.1606718220338418E-4</v>
      </c>
      <c r="AR152" s="6">
        <f t="shared" si="289"/>
        <v>0</v>
      </c>
      <c r="AS152">
        <f t="shared" si="290"/>
        <v>2</v>
      </c>
    </row>
    <row r="153" spans="40:45" x14ac:dyDescent="0.25">
      <c r="AN153" t="s">
        <v>134</v>
      </c>
      <c r="AO153">
        <f t="shared" si="287"/>
        <v>1.0278560461561673E-2</v>
      </c>
      <c r="AP153" s="8">
        <f t="shared" si="288"/>
        <v>1</v>
      </c>
      <c r="AQ153">
        <f t="shared" si="286"/>
        <v>1.0278560461561673E-2</v>
      </c>
      <c r="AR153" s="6">
        <f t="shared" si="289"/>
        <v>0</v>
      </c>
      <c r="AS153">
        <f t="shared" si="290"/>
        <v>1</v>
      </c>
    </row>
    <row r="154" spans="40:45" x14ac:dyDescent="0.25">
      <c r="AN154" t="s">
        <v>13</v>
      </c>
      <c r="AO154">
        <f t="shared" si="287"/>
        <v>0.33649355195433872</v>
      </c>
      <c r="AP154" s="8">
        <f t="shared" si="288"/>
        <v>0.38486581610206777</v>
      </c>
      <c r="AQ154">
        <f t="shared" si="286"/>
        <v>0.12950486548599011</v>
      </c>
      <c r="AR154" s="6">
        <f t="shared" si="289"/>
        <v>0</v>
      </c>
      <c r="AS154">
        <f t="shared" si="290"/>
        <v>5</v>
      </c>
    </row>
    <row r="155" spans="40:45" x14ac:dyDescent="0.25">
      <c r="AN155" t="s">
        <v>12</v>
      </c>
      <c r="AO155">
        <f t="shared" si="287"/>
        <v>2.0768077065461635E-2</v>
      </c>
      <c r="AP155" s="8">
        <f t="shared" si="288"/>
        <v>0.66666666666666663</v>
      </c>
      <c r="AQ155">
        <f t="shared" si="286"/>
        <v>1.3845384710307756E-2</v>
      </c>
      <c r="AR155" s="6">
        <f t="shared" si="289"/>
        <v>0</v>
      </c>
      <c r="AS155">
        <f t="shared" si="290"/>
        <v>2</v>
      </c>
    </row>
    <row r="156" spans="40:45" x14ac:dyDescent="0.25">
      <c r="AN156" t="s">
        <v>119</v>
      </c>
      <c r="AO156">
        <f t="shared" si="287"/>
        <v>0.10956904741190258</v>
      </c>
      <c r="AP156" s="8">
        <f t="shared" si="288"/>
        <v>0.45515805829177974</v>
      </c>
      <c r="AQ156">
        <f t="shared" si="286"/>
        <v>4.9871234868881537E-2</v>
      </c>
      <c r="AR156" s="6">
        <f t="shared" si="289"/>
        <v>1</v>
      </c>
      <c r="AS156">
        <f t="shared" si="290"/>
        <v>4</v>
      </c>
    </row>
    <row r="157" spans="40:45" x14ac:dyDescent="0.25">
      <c r="AN157" t="s">
        <v>101</v>
      </c>
      <c r="AO157">
        <f t="shared" si="287"/>
        <v>0.13292179984412741</v>
      </c>
      <c r="AP157" s="8">
        <f t="shared" si="288"/>
        <v>0.3352893269572117</v>
      </c>
      <c r="AQ157">
        <f t="shared" si="286"/>
        <v>4.4567260807678685E-2</v>
      </c>
      <c r="AR157" s="6">
        <f t="shared" si="289"/>
        <v>1</v>
      </c>
      <c r="AS157">
        <f t="shared" si="290"/>
        <v>5</v>
      </c>
    </row>
    <row r="158" spans="40:45" x14ac:dyDescent="0.25">
      <c r="AN158" t="s">
        <v>273</v>
      </c>
      <c r="AO158">
        <f t="shared" si="287"/>
        <v>0.14240141017889471</v>
      </c>
      <c r="AP158" s="8">
        <f t="shared" si="288"/>
        <v>0.82132008719579752</v>
      </c>
      <c r="AQ158">
        <f t="shared" si="286"/>
        <v>0.11695713862493433</v>
      </c>
      <c r="AR158" s="6">
        <f t="shared" si="289"/>
        <v>1</v>
      </c>
      <c r="AS158">
        <f t="shared" si="290"/>
        <v>2</v>
      </c>
    </row>
    <row r="159" spans="40:45" x14ac:dyDescent="0.25">
      <c r="AN159" t="s">
        <v>535</v>
      </c>
      <c r="AO159">
        <f t="shared" si="287"/>
        <v>0.42314887627410208</v>
      </c>
      <c r="AP159" s="8">
        <f t="shared" si="288"/>
        <v>1</v>
      </c>
      <c r="AQ159">
        <f t="shared" si="286"/>
        <v>0.42314887627410208</v>
      </c>
      <c r="AR159" s="6">
        <f t="shared" si="289"/>
        <v>0</v>
      </c>
      <c r="AS159">
        <f t="shared" si="290"/>
        <v>1</v>
      </c>
    </row>
    <row r="160" spans="40:45" x14ac:dyDescent="0.25">
      <c r="AN160" t="s">
        <v>536</v>
      </c>
      <c r="AO160">
        <f t="shared" si="287"/>
        <v>5.8193362159503232E-3</v>
      </c>
      <c r="AP160" s="8">
        <f t="shared" si="288"/>
        <v>1</v>
      </c>
      <c r="AQ160">
        <f t="shared" si="286"/>
        <v>5.8193362159503232E-3</v>
      </c>
      <c r="AR160" s="6">
        <f t="shared" si="289"/>
        <v>0</v>
      </c>
      <c r="AS160">
        <f t="shared" si="290"/>
        <v>1</v>
      </c>
    </row>
    <row r="161" spans="40:45" x14ac:dyDescent="0.25">
      <c r="AN161" t="s">
        <v>537</v>
      </c>
      <c r="AO161">
        <f t="shared" si="287"/>
        <v>0.22695411242206259</v>
      </c>
      <c r="AP161" s="8">
        <f t="shared" si="288"/>
        <v>1</v>
      </c>
      <c r="AQ161">
        <f t="shared" si="286"/>
        <v>0.22695411242206259</v>
      </c>
      <c r="AR161" s="6">
        <f t="shared" si="289"/>
        <v>0</v>
      </c>
      <c r="AS161">
        <f t="shared" si="290"/>
        <v>1</v>
      </c>
    </row>
    <row r="162" spans="40:45" x14ac:dyDescent="0.25">
      <c r="AN162" t="s">
        <v>466</v>
      </c>
      <c r="AO162">
        <f t="shared" si="287"/>
        <v>4.1446405245805663E-3</v>
      </c>
      <c r="AP162" s="8">
        <f t="shared" si="288"/>
        <v>1</v>
      </c>
      <c r="AQ162">
        <f t="shared" si="286"/>
        <v>4.1446405245805663E-3</v>
      </c>
      <c r="AR162" s="6">
        <f t="shared" si="289"/>
        <v>0</v>
      </c>
      <c r="AS162">
        <f t="shared" si="290"/>
        <v>1</v>
      </c>
    </row>
    <row r="163" spans="40:45" x14ac:dyDescent="0.25">
      <c r="AN163" t="s">
        <v>14</v>
      </c>
      <c r="AO163">
        <f t="shared" si="287"/>
        <v>0.52255316851175704</v>
      </c>
      <c r="AP163" s="8">
        <f t="shared" si="288"/>
        <v>0.40711472948375621</v>
      </c>
      <c r="AQ163">
        <f t="shared" si="286"/>
        <v>0.21273909183954365</v>
      </c>
      <c r="AR163" s="6">
        <f t="shared" si="289"/>
        <v>5</v>
      </c>
      <c r="AS163">
        <f t="shared" si="290"/>
        <v>4</v>
      </c>
    </row>
    <row r="164" spans="40:45" x14ac:dyDescent="0.25">
      <c r="AN164" t="s">
        <v>51</v>
      </c>
      <c r="AO164">
        <f t="shared" si="287"/>
        <v>0.41056876579470486</v>
      </c>
      <c r="AP164" s="8">
        <f t="shared" si="288"/>
        <v>0.95006310001352146</v>
      </c>
      <c r="AQ164">
        <f t="shared" si="286"/>
        <v>0.39006623439964277</v>
      </c>
      <c r="AR164" s="6">
        <f t="shared" si="289"/>
        <v>3</v>
      </c>
      <c r="AS164">
        <f t="shared" si="290"/>
        <v>1</v>
      </c>
    </row>
    <row r="165" spans="40:45" x14ac:dyDescent="0.25">
      <c r="AN165" t="s">
        <v>143</v>
      </c>
      <c r="AO165">
        <f t="shared" si="287"/>
        <v>1.850492476651665E-3</v>
      </c>
      <c r="AP165" s="8">
        <f t="shared" si="288"/>
        <v>0.5</v>
      </c>
      <c r="AQ165">
        <f t="shared" si="286"/>
        <v>9.252462383258325E-4</v>
      </c>
      <c r="AR165" s="6">
        <f t="shared" si="289"/>
        <v>0</v>
      </c>
      <c r="AS165">
        <f t="shared" si="290"/>
        <v>3</v>
      </c>
    </row>
    <row r="166" spans="40:45" x14ac:dyDescent="0.25">
      <c r="AN166" t="s">
        <v>54</v>
      </c>
      <c r="AO166">
        <f t="shared" si="287"/>
        <v>2.7426148996454326E-2</v>
      </c>
      <c r="AP166" s="8">
        <f t="shared" si="288"/>
        <v>0.89400175426759332</v>
      </c>
      <c r="AQ166">
        <f t="shared" si="286"/>
        <v>2.451902531563456E-2</v>
      </c>
      <c r="AR166" s="6">
        <f t="shared" si="289"/>
        <v>1</v>
      </c>
      <c r="AS166">
        <f t="shared" si="290"/>
        <v>2</v>
      </c>
    </row>
    <row r="167" spans="40:45" x14ac:dyDescent="0.25">
      <c r="AN167" t="s">
        <v>28</v>
      </c>
      <c r="AO167">
        <f t="shared" si="287"/>
        <v>7.5870191542718263E-2</v>
      </c>
      <c r="AP167" s="8">
        <f t="shared" si="288"/>
        <v>0.84146341463414631</v>
      </c>
      <c r="AQ167">
        <f t="shared" si="286"/>
        <v>6.3841990444482438E-2</v>
      </c>
      <c r="AR167" s="6">
        <f t="shared" si="289"/>
        <v>0</v>
      </c>
      <c r="AS167">
        <f t="shared" si="290"/>
        <v>2</v>
      </c>
    </row>
    <row r="168" spans="40:45" x14ac:dyDescent="0.25">
      <c r="AN168" t="s">
        <v>136</v>
      </c>
      <c r="AO168">
        <f t="shared" si="287"/>
        <v>2.7669488757134021E-2</v>
      </c>
      <c r="AP168" s="8">
        <f t="shared" si="288"/>
        <v>0.53205149640528338</v>
      </c>
      <c r="AQ168">
        <f t="shared" si="286"/>
        <v>1.472159289800232E-2</v>
      </c>
      <c r="AR168" s="6">
        <f t="shared" si="289"/>
        <v>0</v>
      </c>
      <c r="AS168">
        <f t="shared" si="290"/>
        <v>2</v>
      </c>
    </row>
    <row r="169" spans="40:45" x14ac:dyDescent="0.25">
      <c r="AN169" t="s">
        <v>93</v>
      </c>
      <c r="AO169">
        <f t="shared" si="287"/>
        <v>2.1813605314769825E-2</v>
      </c>
      <c r="AP169" s="8">
        <f t="shared" si="288"/>
        <v>0.36770444519850698</v>
      </c>
      <c r="AQ169">
        <f t="shared" si="286"/>
        <v>8.0209596400466418E-3</v>
      </c>
      <c r="AR169" s="6">
        <f t="shared" si="289"/>
        <v>3</v>
      </c>
      <c r="AS169">
        <f t="shared" si="290"/>
        <v>4</v>
      </c>
    </row>
    <row r="170" spans="40:45" x14ac:dyDescent="0.25">
      <c r="AN170" t="s">
        <v>59</v>
      </c>
      <c r="AO170">
        <f t="shared" si="287"/>
        <v>1.9814610816866866E-2</v>
      </c>
      <c r="AP170" s="8">
        <f t="shared" si="288"/>
        <v>0.51364665779458796</v>
      </c>
      <c r="AQ170">
        <f t="shared" si="286"/>
        <v>1.0177708621584156E-2</v>
      </c>
      <c r="AR170" s="6">
        <f t="shared" si="289"/>
        <v>4</v>
      </c>
      <c r="AS170">
        <f t="shared" si="290"/>
        <v>2</v>
      </c>
    </row>
    <row r="171" spans="40:45" x14ac:dyDescent="0.25">
      <c r="AN171" t="s">
        <v>61</v>
      </c>
      <c r="AO171">
        <f t="shared" si="287"/>
        <v>3.3339397705594721E-2</v>
      </c>
      <c r="AP171" s="8">
        <f t="shared" si="288"/>
        <v>0.91674298559653655</v>
      </c>
      <c r="AQ171">
        <f t="shared" si="286"/>
        <v>3.0563658990617224E-2</v>
      </c>
      <c r="AR171" s="6">
        <f t="shared" si="289"/>
        <v>0</v>
      </c>
      <c r="AS171">
        <f t="shared" si="290"/>
        <v>2</v>
      </c>
    </row>
    <row r="172" spans="40:45" x14ac:dyDescent="0.25">
      <c r="AN172" t="s">
        <v>16</v>
      </c>
      <c r="AO172">
        <f t="shared" si="287"/>
        <v>0.12410374056976306</v>
      </c>
      <c r="AP172" s="8">
        <f t="shared" si="288"/>
        <v>0.32779270933903926</v>
      </c>
      <c r="AQ172">
        <f t="shared" si="286"/>
        <v>4.0680301360471877E-2</v>
      </c>
      <c r="AR172" s="6">
        <f t="shared" si="289"/>
        <v>6</v>
      </c>
      <c r="AS172">
        <f t="shared" si="290"/>
        <v>4</v>
      </c>
    </row>
    <row r="173" spans="40:45" x14ac:dyDescent="0.25">
      <c r="AN173" t="s">
        <v>43</v>
      </c>
      <c r="AO173">
        <f t="shared" si="287"/>
        <v>1.3802175710977937</v>
      </c>
      <c r="AP173" s="8">
        <f t="shared" si="288"/>
        <v>0.28290139636529399</v>
      </c>
      <c r="AQ173">
        <f t="shared" si="286"/>
        <v>0.39046547815148031</v>
      </c>
      <c r="AR173" s="6">
        <f t="shared" si="289"/>
        <v>12</v>
      </c>
      <c r="AS173">
        <f t="shared" si="290"/>
        <v>7</v>
      </c>
    </row>
    <row r="174" spans="40:45" x14ac:dyDescent="0.25">
      <c r="AN174" t="s">
        <v>20</v>
      </c>
      <c r="AO174">
        <f t="shared" si="287"/>
        <v>0.11919207091361039</v>
      </c>
      <c r="AP174" s="8">
        <f t="shared" si="288"/>
        <v>0.55114809582214219</v>
      </c>
      <c r="AQ174">
        <f t="shared" si="286"/>
        <v>6.569248292113411E-2</v>
      </c>
      <c r="AR174" s="6">
        <f t="shared" si="289"/>
        <v>2</v>
      </c>
      <c r="AS174">
        <f t="shared" si="290"/>
        <v>3</v>
      </c>
    </row>
    <row r="175" spans="40:45" x14ac:dyDescent="0.25">
      <c r="AN175" t="s">
        <v>110</v>
      </c>
      <c r="AO175">
        <f t="shared" si="287"/>
        <v>0.34571409334237485</v>
      </c>
      <c r="AP175" s="8">
        <f t="shared" si="288"/>
        <v>0.30591831027002864</v>
      </c>
      <c r="AQ175">
        <f t="shared" si="286"/>
        <v>0.10576027127183427</v>
      </c>
      <c r="AR175" s="6">
        <f t="shared" si="289"/>
        <v>6</v>
      </c>
      <c r="AS175">
        <f t="shared" si="290"/>
        <v>4</v>
      </c>
    </row>
    <row r="176" spans="40:45" x14ac:dyDescent="0.25">
      <c r="AN176" t="s">
        <v>18</v>
      </c>
      <c r="AO176">
        <f t="shared" si="287"/>
        <v>0.24062693870892257</v>
      </c>
      <c r="AP176" s="8">
        <f t="shared" si="288"/>
        <v>0.26133165172185735</v>
      </c>
      <c r="AQ176">
        <f t="shared" si="286"/>
        <v>6.2883435341576865E-2</v>
      </c>
      <c r="AR176" s="6">
        <f t="shared" si="289"/>
        <v>9</v>
      </c>
      <c r="AS176">
        <f t="shared" si="290"/>
        <v>7</v>
      </c>
    </row>
    <row r="177" spans="40:45" x14ac:dyDescent="0.25">
      <c r="AN177" t="s">
        <v>68</v>
      </c>
      <c r="AO177">
        <f t="shared" si="287"/>
        <v>0.14593076195498861</v>
      </c>
      <c r="AP177" s="8">
        <f t="shared" si="288"/>
        <v>0.29244678895010812</v>
      </c>
      <c r="AQ177">
        <f t="shared" si="286"/>
        <v>4.2676982742779021E-2</v>
      </c>
      <c r="AR177" s="6">
        <f t="shared" si="289"/>
        <v>4</v>
      </c>
      <c r="AS177">
        <f t="shared" si="290"/>
        <v>6</v>
      </c>
    </row>
    <row r="178" spans="40:45" x14ac:dyDescent="0.25">
      <c r="AN178" t="s">
        <v>177</v>
      </c>
      <c r="AO178">
        <f t="shared" si="287"/>
        <v>2.0910921205965569</v>
      </c>
      <c r="AP178" s="8">
        <f t="shared" si="288"/>
        <v>0.8258036312213265</v>
      </c>
      <c r="AQ178">
        <f t="shared" si="286"/>
        <v>1.7268314664069406</v>
      </c>
      <c r="AR178" s="6">
        <f t="shared" si="289"/>
        <v>6</v>
      </c>
      <c r="AS178">
        <f t="shared" si="290"/>
        <v>2</v>
      </c>
    </row>
    <row r="179" spans="40:45" x14ac:dyDescent="0.25">
      <c r="AN179" t="s">
        <v>167</v>
      </c>
      <c r="AO179">
        <f t="shared" si="287"/>
        <v>0.72947246151223111</v>
      </c>
      <c r="AP179" s="8">
        <f t="shared" si="288"/>
        <v>0.40825193522651321</v>
      </c>
      <c r="AQ179">
        <f t="shared" si="286"/>
        <v>0.29780854410681651</v>
      </c>
      <c r="AR179" s="6">
        <f t="shared" si="289"/>
        <v>4</v>
      </c>
      <c r="AS179">
        <f t="shared" si="290"/>
        <v>3</v>
      </c>
    </row>
    <row r="180" spans="40:45" x14ac:dyDescent="0.25">
      <c r="AN180" t="s">
        <v>512</v>
      </c>
      <c r="AO180">
        <f t="shared" si="287"/>
        <v>1.226876512020054E-3</v>
      </c>
      <c r="AP180" s="8">
        <f t="shared" si="288"/>
        <v>1</v>
      </c>
      <c r="AQ180">
        <f t="shared" si="286"/>
        <v>1.226876512020054E-3</v>
      </c>
      <c r="AR180" s="6">
        <f t="shared" si="289"/>
        <v>0</v>
      </c>
      <c r="AS180">
        <f t="shared" si="290"/>
        <v>1</v>
      </c>
    </row>
    <row r="181" spans="40:45" x14ac:dyDescent="0.25">
      <c r="AN181" t="s">
        <v>515</v>
      </c>
      <c r="AO181">
        <f t="shared" si="287"/>
        <v>3.5113094744465339E-3</v>
      </c>
      <c r="AP181" s="8">
        <f t="shared" si="288"/>
        <v>1</v>
      </c>
      <c r="AQ181">
        <f t="shared" si="286"/>
        <v>3.5113094744465339E-3</v>
      </c>
      <c r="AR181" s="6">
        <f t="shared" si="289"/>
        <v>0</v>
      </c>
      <c r="AS181">
        <f t="shared" si="290"/>
        <v>1</v>
      </c>
    </row>
    <row r="182" spans="40:45" x14ac:dyDescent="0.25">
      <c r="AN182" t="s">
        <v>319</v>
      </c>
      <c r="AO182">
        <f t="shared" si="287"/>
        <v>6.1581613884252422E-2</v>
      </c>
      <c r="AP182" s="8">
        <f t="shared" si="288"/>
        <v>0.82185194645191351</v>
      </c>
      <c r="AQ182">
        <f t="shared" si="286"/>
        <v>5.0610969236423033E-2</v>
      </c>
      <c r="AR182" s="6">
        <f t="shared" si="289"/>
        <v>2</v>
      </c>
      <c r="AS182">
        <f t="shared" si="290"/>
        <v>2</v>
      </c>
    </row>
    <row r="183" spans="40:45" x14ac:dyDescent="0.25">
      <c r="AN183" t="s">
        <v>365</v>
      </c>
      <c r="AO183">
        <f t="shared" si="287"/>
        <v>0.1147832725879878</v>
      </c>
      <c r="AP183" s="8">
        <f t="shared" si="288"/>
        <v>0.94714526387064013</v>
      </c>
      <c r="AQ183">
        <f t="shared" si="286"/>
        <v>0.10871643300328532</v>
      </c>
      <c r="AR183" s="6">
        <f t="shared" si="289"/>
        <v>0</v>
      </c>
      <c r="AS183">
        <f t="shared" si="290"/>
        <v>2</v>
      </c>
    </row>
    <row r="184" spans="40:45" x14ac:dyDescent="0.25">
      <c r="AN184" t="s">
        <v>63</v>
      </c>
      <c r="AO184">
        <f t="shared" si="287"/>
        <v>7.6595584593565705E-2</v>
      </c>
      <c r="AP184" s="8">
        <f t="shared" si="288"/>
        <v>0.6281648627754155</v>
      </c>
      <c r="AQ184">
        <f t="shared" si="286"/>
        <v>4.8114654885419932E-2</v>
      </c>
      <c r="AR184" s="6">
        <f t="shared" si="289"/>
        <v>3</v>
      </c>
      <c r="AS184">
        <f t="shared" si="290"/>
        <v>2</v>
      </c>
    </row>
    <row r="185" spans="40:45" x14ac:dyDescent="0.25">
      <c r="AN185" t="s">
        <v>162</v>
      </c>
      <c r="AO185">
        <f t="shared" si="287"/>
        <v>0.33054098028006951</v>
      </c>
      <c r="AP185" s="8">
        <f t="shared" si="288"/>
        <v>0.29066204987312683</v>
      </c>
      <c r="AQ185">
        <f t="shared" si="286"/>
        <v>9.6075718895277801E-2</v>
      </c>
      <c r="AR185" s="6">
        <f t="shared" si="289"/>
        <v>1</v>
      </c>
      <c r="AS185">
        <f t="shared" si="290"/>
        <v>6</v>
      </c>
    </row>
    <row r="186" spans="40:45" x14ac:dyDescent="0.25">
      <c r="AN186" t="s">
        <v>79</v>
      </c>
      <c r="AO186">
        <f t="shared" si="287"/>
        <v>4.889804699671684</v>
      </c>
      <c r="AP186" s="8">
        <f t="shared" si="288"/>
        <v>0.79247932091403972</v>
      </c>
      <c r="AQ186">
        <f t="shared" si="286"/>
        <v>3.8750691077980961</v>
      </c>
      <c r="AR186" s="6">
        <f t="shared" si="289"/>
        <v>8</v>
      </c>
      <c r="AS186">
        <f t="shared" si="290"/>
        <v>3</v>
      </c>
    </row>
    <row r="187" spans="40:45" x14ac:dyDescent="0.25">
      <c r="AN187" t="s">
        <v>187</v>
      </c>
      <c r="AO187">
        <f t="shared" si="287"/>
        <v>6.3450611285670616E-2</v>
      </c>
      <c r="AP187" s="8">
        <f t="shared" si="288"/>
        <v>0.9113842833603103</v>
      </c>
      <c r="AQ187">
        <f t="shared" si="286"/>
        <v>5.7827889895364533E-2</v>
      </c>
      <c r="AR187" s="6">
        <f t="shared" si="289"/>
        <v>0</v>
      </c>
      <c r="AS187">
        <f t="shared" si="290"/>
        <v>2</v>
      </c>
    </row>
    <row r="188" spans="40:45" x14ac:dyDescent="0.25">
      <c r="AN188" t="s">
        <v>99</v>
      </c>
      <c r="AO188">
        <f t="shared" si="287"/>
        <v>0.93770791728672398</v>
      </c>
      <c r="AP188" s="8">
        <f t="shared" si="288"/>
        <v>0.50516715615729546</v>
      </c>
      <c r="AQ188">
        <f t="shared" si="286"/>
        <v>0.47369924188191481</v>
      </c>
      <c r="AR188" s="6">
        <f t="shared" si="289"/>
        <v>4</v>
      </c>
      <c r="AS188">
        <f t="shared" si="290"/>
        <v>3</v>
      </c>
    </row>
    <row r="189" spans="40:45" x14ac:dyDescent="0.25">
      <c r="AN189" t="s">
        <v>113</v>
      </c>
      <c r="AO189">
        <f t="shared" si="287"/>
        <v>4.6634723527217772E-2</v>
      </c>
      <c r="AP189" s="8">
        <f t="shared" si="288"/>
        <v>0.6091562918506026</v>
      </c>
      <c r="AQ189">
        <f t="shared" si="286"/>
        <v>2.8407835255318033E-2</v>
      </c>
      <c r="AR189" s="6">
        <f t="shared" si="289"/>
        <v>2</v>
      </c>
      <c r="AS189">
        <f t="shared" si="290"/>
        <v>2</v>
      </c>
    </row>
    <row r="190" spans="40:45" x14ac:dyDescent="0.25">
      <c r="AN190" t="s">
        <v>147</v>
      </c>
      <c r="AO190">
        <f t="shared" si="287"/>
        <v>1.0056496738132281</v>
      </c>
      <c r="AP190" s="8">
        <f t="shared" si="288"/>
        <v>0.95896814746901615</v>
      </c>
      <c r="AQ190">
        <f t="shared" si="286"/>
        <v>0.96438600469949176</v>
      </c>
      <c r="AR190" s="6">
        <f t="shared" si="289"/>
        <v>3</v>
      </c>
      <c r="AS190">
        <f t="shared" si="290"/>
        <v>1</v>
      </c>
    </row>
    <row r="191" spans="40:45" x14ac:dyDescent="0.25">
      <c r="AN191" t="s">
        <v>194</v>
      </c>
      <c r="AO191">
        <f t="shared" si="287"/>
        <v>1.0883023829059939</v>
      </c>
      <c r="AP191" s="8">
        <f t="shared" si="288"/>
        <v>0.90163063346454353</v>
      </c>
      <c r="AQ191">
        <f t="shared" si="286"/>
        <v>0.9812467669005035</v>
      </c>
      <c r="AR191" s="6">
        <f t="shared" si="289"/>
        <v>1</v>
      </c>
      <c r="AS191">
        <f t="shared" si="290"/>
        <v>2</v>
      </c>
    </row>
    <row r="192" spans="40:45" x14ac:dyDescent="0.25">
      <c r="AN192" t="s">
        <v>107</v>
      </c>
      <c r="AO192">
        <f t="shared" si="287"/>
        <v>0.32747980310056851</v>
      </c>
      <c r="AP192" s="8">
        <f t="shared" si="288"/>
        <v>0.4927035243460719</v>
      </c>
      <c r="AQ192">
        <f t="shared" si="286"/>
        <v>0.16135045313980778</v>
      </c>
      <c r="AR192" s="6">
        <f t="shared" si="289"/>
        <v>3</v>
      </c>
      <c r="AS192">
        <f t="shared" si="290"/>
        <v>5</v>
      </c>
    </row>
    <row r="193" spans="40:45" x14ac:dyDescent="0.25">
      <c r="AN193" t="s">
        <v>127</v>
      </c>
      <c r="AO193">
        <f t="shared" si="287"/>
        <v>0.4929790603730293</v>
      </c>
      <c r="AP193" s="8">
        <f t="shared" si="288"/>
        <v>0.50996746485838729</v>
      </c>
      <c r="AQ193">
        <f t="shared" si="286"/>
        <v>0.25140328164670361</v>
      </c>
      <c r="AR193" s="6">
        <f t="shared" si="289"/>
        <v>5</v>
      </c>
      <c r="AS193">
        <f t="shared" si="290"/>
        <v>4</v>
      </c>
    </row>
    <row r="194" spans="40:45" x14ac:dyDescent="0.25">
      <c r="AN194" t="s">
        <v>320</v>
      </c>
      <c r="AO194">
        <f t="shared" si="287"/>
        <v>6.5663337664626828E-2</v>
      </c>
      <c r="AP194" s="8">
        <f t="shared" si="288"/>
        <v>0.62584104215250436</v>
      </c>
      <c r="AQ194">
        <f t="shared" si="286"/>
        <v>4.1094811675241844E-2</v>
      </c>
      <c r="AR194" s="6">
        <f t="shared" si="289"/>
        <v>1</v>
      </c>
      <c r="AS194">
        <f t="shared" si="290"/>
        <v>2</v>
      </c>
    </row>
    <row r="195" spans="40:45" x14ac:dyDescent="0.25">
      <c r="AN195" t="s">
        <v>126</v>
      </c>
      <c r="AO195">
        <f t="shared" si="287"/>
        <v>1.2661069525250691E-2</v>
      </c>
      <c r="AP195" s="8">
        <f t="shared" si="288"/>
        <v>0.64147909967845662</v>
      </c>
      <c r="AQ195">
        <f t="shared" si="286"/>
        <v>8.1218114800241572E-3</v>
      </c>
      <c r="AR195" s="6">
        <f t="shared" si="289"/>
        <v>0</v>
      </c>
      <c r="AS195">
        <f t="shared" si="290"/>
        <v>3</v>
      </c>
    </row>
    <row r="196" spans="40:45" x14ac:dyDescent="0.25">
      <c r="AN196" t="s">
        <v>437</v>
      </c>
      <c r="AO196">
        <f t="shared" si="287"/>
        <v>0.13543245551182456</v>
      </c>
      <c r="AP196" s="8">
        <f t="shared" si="288"/>
        <v>0.68079139467598515</v>
      </c>
      <c r="AQ196">
        <f t="shared" si="286"/>
        <v>9.2201250272288357E-2</v>
      </c>
      <c r="AR196" s="6">
        <f t="shared" si="289"/>
        <v>1</v>
      </c>
      <c r="AS196">
        <f t="shared" si="290"/>
        <v>2</v>
      </c>
    </row>
    <row r="197" spans="40:45" x14ac:dyDescent="0.25">
      <c r="AN197" t="s">
        <v>85</v>
      </c>
      <c r="AO197">
        <f t="shared" si="287"/>
        <v>3.5893766631821573</v>
      </c>
      <c r="AP197" s="8">
        <f t="shared" si="288"/>
        <v>0.76871322941365938</v>
      </c>
      <c r="AQ197">
        <f t="shared" si="286"/>
        <v>2.7592013263367807</v>
      </c>
      <c r="AR197" s="6">
        <f t="shared" si="289"/>
        <v>9</v>
      </c>
      <c r="AS197">
        <f t="shared" si="290"/>
        <v>2</v>
      </c>
    </row>
    <row r="198" spans="40:45" x14ac:dyDescent="0.25">
      <c r="AN198" t="s">
        <v>89</v>
      </c>
      <c r="AO198">
        <f t="shared" si="287"/>
        <v>1.0600504516418336</v>
      </c>
      <c r="AP198" s="8">
        <f t="shared" si="288"/>
        <v>0.30036253088189657</v>
      </c>
      <c r="AQ198">
        <f t="shared" si="286"/>
        <v>0.31839943651763869</v>
      </c>
      <c r="AR198" s="6">
        <f t="shared" si="289"/>
        <v>5</v>
      </c>
      <c r="AS198">
        <f t="shared" si="290"/>
        <v>7</v>
      </c>
    </row>
    <row r="199" spans="40:45" x14ac:dyDescent="0.25">
      <c r="AN199" t="s">
        <v>596</v>
      </c>
      <c r="AO199">
        <f t="shared" si="287"/>
        <v>4.4134245568142209E-2</v>
      </c>
      <c r="AP199" s="8">
        <f t="shared" si="288"/>
        <v>1</v>
      </c>
      <c r="AQ199">
        <f t="shared" si="286"/>
        <v>4.4134245568142209E-2</v>
      </c>
      <c r="AR199" s="6">
        <f t="shared" si="289"/>
        <v>0</v>
      </c>
      <c r="AS199">
        <f t="shared" si="290"/>
        <v>1</v>
      </c>
    </row>
    <row r="200" spans="40:45" x14ac:dyDescent="0.25">
      <c r="AN200" t="s">
        <v>92</v>
      </c>
      <c r="AO200">
        <f t="shared" si="287"/>
        <v>0.57962837059224348</v>
      </c>
      <c r="AP200" s="8">
        <f t="shared" si="288"/>
        <v>1</v>
      </c>
      <c r="AQ200">
        <f t="shared" si="286"/>
        <v>0.57962837059224348</v>
      </c>
      <c r="AR200" s="6">
        <f t="shared" si="289"/>
        <v>0</v>
      </c>
      <c r="AS200">
        <f t="shared" si="290"/>
        <v>1</v>
      </c>
    </row>
    <row r="201" spans="40:45" x14ac:dyDescent="0.25">
      <c r="AN201" t="s">
        <v>505</v>
      </c>
      <c r="AO201">
        <f t="shared" si="287"/>
        <v>5.1056937923296089E-2</v>
      </c>
      <c r="AP201" s="8">
        <f t="shared" si="288"/>
        <v>1</v>
      </c>
      <c r="AQ201">
        <f t="shared" si="286"/>
        <v>5.1056937923296089E-2</v>
      </c>
      <c r="AR201" s="6">
        <f t="shared" si="289"/>
        <v>0</v>
      </c>
      <c r="AS201">
        <f t="shared" si="290"/>
        <v>1</v>
      </c>
    </row>
    <row r="202" spans="40:45" x14ac:dyDescent="0.25">
      <c r="AN202" t="s">
        <v>163</v>
      </c>
      <c r="AO202">
        <f t="shared" si="287"/>
        <v>0.15352148209421376</v>
      </c>
      <c r="AP202" s="8">
        <f t="shared" si="288"/>
        <v>0.42094922404700919</v>
      </c>
      <c r="AQ202">
        <f t="shared" si="286"/>
        <v>6.4624748762106096E-2</v>
      </c>
      <c r="AR202" s="6">
        <f t="shared" si="289"/>
        <v>4</v>
      </c>
      <c r="AS202">
        <f t="shared" si="290"/>
        <v>5</v>
      </c>
    </row>
    <row r="203" spans="40:45" x14ac:dyDescent="0.25">
      <c r="AN203" t="s">
        <v>160</v>
      </c>
      <c r="AO203">
        <f t="shared" si="287"/>
        <v>2.0410932017467863E-3</v>
      </c>
      <c r="AP203" s="8">
        <f t="shared" si="288"/>
        <v>0.70716228467815057</v>
      </c>
      <c r="AQ203">
        <f t="shared" si="286"/>
        <v>1.4433841317882986E-3</v>
      </c>
      <c r="AR203" s="6">
        <f t="shared" si="289"/>
        <v>0</v>
      </c>
      <c r="AS203">
        <f t="shared" si="290"/>
        <v>2</v>
      </c>
    </row>
    <row r="204" spans="40:45" x14ac:dyDescent="0.25">
      <c r="AN204" t="s">
        <v>346</v>
      </c>
      <c r="AO204">
        <f t="shared" si="287"/>
        <v>0.48184510976413536</v>
      </c>
      <c r="AP204" s="8">
        <f t="shared" si="288"/>
        <v>1</v>
      </c>
      <c r="AQ204">
        <f t="shared" si="286"/>
        <v>0.48184510976413536</v>
      </c>
      <c r="AR204" s="6">
        <f t="shared" si="289"/>
        <v>0</v>
      </c>
      <c r="AS204">
        <f t="shared" si="290"/>
        <v>1</v>
      </c>
    </row>
    <row r="205" spans="40:45" x14ac:dyDescent="0.25">
      <c r="AN205" t="s">
        <v>538</v>
      </c>
      <c r="AO205">
        <f t="shared" si="287"/>
        <v>6.4770937667761569E-2</v>
      </c>
      <c r="AP205" s="8">
        <f t="shared" si="288"/>
        <v>1</v>
      </c>
      <c r="AQ205">
        <f t="shared" si="286"/>
        <v>6.4770937667761569E-2</v>
      </c>
      <c r="AR205" s="6">
        <f t="shared" si="289"/>
        <v>0</v>
      </c>
      <c r="AS205">
        <f t="shared" si="290"/>
        <v>1</v>
      </c>
    </row>
    <row r="206" spans="40:45" x14ac:dyDescent="0.25">
      <c r="AN206" t="s">
        <v>24</v>
      </c>
      <c r="AO206">
        <f t="shared" si="287"/>
        <v>0.10244233826119786</v>
      </c>
      <c r="AP206" s="8">
        <f t="shared" si="288"/>
        <v>0.33669921151744509</v>
      </c>
      <c r="AQ206">
        <f t="shared" ref="AQ206:AQ269" si="291">AP206*AO206</f>
        <v>3.4492254518548718E-2</v>
      </c>
      <c r="AR206" s="6">
        <f t="shared" si="289"/>
        <v>6</v>
      </c>
      <c r="AS206">
        <f t="shared" si="290"/>
        <v>6</v>
      </c>
    </row>
    <row r="207" spans="40:45" x14ac:dyDescent="0.25">
      <c r="AN207" t="s">
        <v>296</v>
      </c>
      <c r="AO207">
        <f t="shared" ref="AO207:AO270" si="292">(AK70/AO$140)*100</f>
        <v>1.0492292342614941E-3</v>
      </c>
      <c r="AP207" s="8">
        <f t="shared" ref="AP207:AP270" si="293">MAX(AO70:BV70)</f>
        <v>1</v>
      </c>
      <c r="AQ207">
        <f t="shared" si="291"/>
        <v>1.0492292342614941E-3</v>
      </c>
      <c r="AR207" s="6">
        <f t="shared" ref="AR207:AR270" si="294">COUNTIF(AO70:BV70, "&lt;.05") - COUNTIF(AO70:BV70, "=0")</f>
        <v>0</v>
      </c>
      <c r="AS207">
        <f t="shared" ref="AS207:AS270" si="295">COUNTIF(AO70:BV70, "&gt;.05")</f>
        <v>1</v>
      </c>
    </row>
    <row r="208" spans="40:45" x14ac:dyDescent="0.25">
      <c r="AN208" t="s">
        <v>71</v>
      </c>
      <c r="AO208">
        <f t="shared" si="292"/>
        <v>0.12021770636879457</v>
      </c>
      <c r="AP208" s="8">
        <f t="shared" si="293"/>
        <v>0.58530522086807957</v>
      </c>
      <c r="AQ208">
        <f t="shared" si="291"/>
        <v>7.0364051178441245E-2</v>
      </c>
      <c r="AR208" s="6">
        <f t="shared" si="294"/>
        <v>3</v>
      </c>
      <c r="AS208">
        <f t="shared" si="295"/>
        <v>6</v>
      </c>
    </row>
    <row r="209" spans="40:45" x14ac:dyDescent="0.25">
      <c r="AN209" t="s">
        <v>572</v>
      </c>
      <c r="AO209">
        <f t="shared" si="292"/>
        <v>1.7008338976024617E-2</v>
      </c>
      <c r="AP209" s="8">
        <f t="shared" si="293"/>
        <v>1</v>
      </c>
      <c r="AQ209">
        <f t="shared" si="291"/>
        <v>1.7008338976024617E-2</v>
      </c>
      <c r="AR209" s="6">
        <f t="shared" si="294"/>
        <v>0</v>
      </c>
      <c r="AS209">
        <f t="shared" si="295"/>
        <v>1</v>
      </c>
    </row>
    <row r="210" spans="40:45" x14ac:dyDescent="0.25">
      <c r="AN210" t="s">
        <v>509</v>
      </c>
      <c r="AO210">
        <f t="shared" si="292"/>
        <v>1.7187374123140663E-2</v>
      </c>
      <c r="AP210" s="8">
        <f t="shared" si="293"/>
        <v>0.85637381567614135</v>
      </c>
      <c r="AQ210">
        <f t="shared" si="291"/>
        <v>1.4718817159287344E-2</v>
      </c>
      <c r="AR210" s="6">
        <f t="shared" si="294"/>
        <v>0</v>
      </c>
      <c r="AS210">
        <f t="shared" si="295"/>
        <v>2</v>
      </c>
    </row>
    <row r="211" spans="40:45" x14ac:dyDescent="0.25">
      <c r="AN211" t="s">
        <v>124</v>
      </c>
      <c r="AO211">
        <f t="shared" si="292"/>
        <v>0.14526365941715569</v>
      </c>
      <c r="AP211" s="8">
        <f t="shared" si="293"/>
        <v>1</v>
      </c>
      <c r="AQ211">
        <f t="shared" si="291"/>
        <v>0.14526365941715569</v>
      </c>
      <c r="AR211" s="6">
        <f t="shared" si="294"/>
        <v>0</v>
      </c>
      <c r="AS211">
        <f t="shared" si="295"/>
        <v>1</v>
      </c>
    </row>
    <row r="212" spans="40:45" x14ac:dyDescent="0.25">
      <c r="AN212" t="s">
        <v>213</v>
      </c>
      <c r="AO212">
        <f t="shared" si="292"/>
        <v>2.4564362381312526E-2</v>
      </c>
      <c r="AP212" s="8">
        <f t="shared" si="293"/>
        <v>0.58307280876869183</v>
      </c>
      <c r="AQ212">
        <f t="shared" si="291"/>
        <v>1.4322811769283886E-2</v>
      </c>
      <c r="AR212" s="6">
        <f t="shared" si="294"/>
        <v>0</v>
      </c>
      <c r="AS212">
        <f t="shared" si="295"/>
        <v>2</v>
      </c>
    </row>
    <row r="213" spans="40:45" x14ac:dyDescent="0.25">
      <c r="AN213" t="s">
        <v>582</v>
      </c>
      <c r="AO213">
        <f t="shared" si="292"/>
        <v>4.0248211367173714E-2</v>
      </c>
      <c r="AP213" s="8">
        <f t="shared" si="293"/>
        <v>1</v>
      </c>
      <c r="AQ213">
        <f t="shared" si="291"/>
        <v>4.0248211367173714E-2</v>
      </c>
      <c r="AR213" s="6">
        <f t="shared" si="294"/>
        <v>0</v>
      </c>
      <c r="AS213">
        <f t="shared" si="295"/>
        <v>1</v>
      </c>
    </row>
    <row r="214" spans="40:45" x14ac:dyDescent="0.25">
      <c r="AN214" t="s">
        <v>104</v>
      </c>
      <c r="AO214">
        <f t="shared" si="292"/>
        <v>1.1288004107575156</v>
      </c>
      <c r="AP214" s="8">
        <f t="shared" si="293"/>
        <v>1</v>
      </c>
      <c r="AQ214">
        <f t="shared" si="291"/>
        <v>1.1288004107575156</v>
      </c>
      <c r="AR214" s="6">
        <f t="shared" si="294"/>
        <v>0</v>
      </c>
      <c r="AS214">
        <f t="shared" si="295"/>
        <v>1</v>
      </c>
    </row>
    <row r="215" spans="40:45" x14ac:dyDescent="0.25">
      <c r="AN215" t="s">
        <v>271</v>
      </c>
      <c r="AO215">
        <f t="shared" si="292"/>
        <v>1.33970427668334</v>
      </c>
      <c r="AP215" s="8">
        <f t="shared" si="293"/>
        <v>0.948597441820071</v>
      </c>
      <c r="AQ215">
        <f t="shared" si="291"/>
        <v>1.270840049657225</v>
      </c>
      <c r="AR215" s="6">
        <f t="shared" si="294"/>
        <v>2</v>
      </c>
      <c r="AS215">
        <f t="shared" si="295"/>
        <v>1</v>
      </c>
    </row>
    <row r="216" spans="40:45" x14ac:dyDescent="0.25">
      <c r="AN216" t="s">
        <v>223</v>
      </c>
      <c r="AO216">
        <f t="shared" si="292"/>
        <v>2.1169615427970281</v>
      </c>
      <c r="AP216" s="8">
        <f t="shared" si="293"/>
        <v>0.51455420852640599</v>
      </c>
      <c r="AQ216">
        <f t="shared" si="291"/>
        <v>1.0892914711347641</v>
      </c>
      <c r="AR216" s="6">
        <f t="shared" si="294"/>
        <v>0</v>
      </c>
      <c r="AS216">
        <f t="shared" si="295"/>
        <v>2</v>
      </c>
    </row>
    <row r="217" spans="40:45" x14ac:dyDescent="0.25">
      <c r="AN217" t="s">
        <v>215</v>
      </c>
      <c r="AO217">
        <f t="shared" si="292"/>
        <v>0.83247133538578211</v>
      </c>
      <c r="AP217" s="8">
        <f t="shared" si="293"/>
        <v>0.50886238586152832</v>
      </c>
      <c r="AQ217">
        <f t="shared" si="291"/>
        <v>0.42361334988574162</v>
      </c>
      <c r="AR217" s="6">
        <f t="shared" si="294"/>
        <v>0</v>
      </c>
      <c r="AS217">
        <f t="shared" si="295"/>
        <v>2</v>
      </c>
    </row>
    <row r="218" spans="40:45" x14ac:dyDescent="0.25">
      <c r="AN218" t="s">
        <v>216</v>
      </c>
      <c r="AO218">
        <f t="shared" si="292"/>
        <v>0.11945067723722244</v>
      </c>
      <c r="AP218" s="8">
        <f t="shared" si="293"/>
        <v>0.50662075963486097</v>
      </c>
      <c r="AQ218">
        <f t="shared" si="291"/>
        <v>6.0516192840820229E-2</v>
      </c>
      <c r="AR218" s="6">
        <f t="shared" si="294"/>
        <v>0</v>
      </c>
      <c r="AS218">
        <f t="shared" si="295"/>
        <v>2</v>
      </c>
    </row>
    <row r="219" spans="40:45" x14ac:dyDescent="0.25">
      <c r="AN219" t="s">
        <v>221</v>
      </c>
      <c r="AO219">
        <f t="shared" si="292"/>
        <v>2.2100431648650831E-2</v>
      </c>
      <c r="AP219" s="8">
        <f t="shared" si="293"/>
        <v>1</v>
      </c>
      <c r="AQ219">
        <f t="shared" si="291"/>
        <v>2.2100431648650831E-2</v>
      </c>
      <c r="AR219" s="6">
        <f t="shared" si="294"/>
        <v>0</v>
      </c>
      <c r="AS219">
        <f t="shared" si="295"/>
        <v>1</v>
      </c>
    </row>
    <row r="220" spans="40:45" x14ac:dyDescent="0.25">
      <c r="AN220" t="s">
        <v>217</v>
      </c>
      <c r="AO220">
        <f t="shared" si="292"/>
        <v>0.71302065814855953</v>
      </c>
      <c r="AP220" s="8">
        <f t="shared" si="293"/>
        <v>0.50923792024167303</v>
      </c>
      <c r="AQ220">
        <f t="shared" si="291"/>
        <v>0.36309715704492135</v>
      </c>
      <c r="AR220" s="6">
        <f t="shared" si="294"/>
        <v>0</v>
      </c>
      <c r="AS220">
        <f t="shared" si="295"/>
        <v>2</v>
      </c>
    </row>
    <row r="221" spans="40:45" x14ac:dyDescent="0.25">
      <c r="AN221" t="s">
        <v>218</v>
      </c>
      <c r="AO221">
        <f t="shared" si="292"/>
        <v>1.8028103743826622</v>
      </c>
      <c r="AP221" s="8">
        <f t="shared" si="293"/>
        <v>0.50351545870327197</v>
      </c>
      <c r="AQ221">
        <f t="shared" si="291"/>
        <v>0.90774289261230368</v>
      </c>
      <c r="AR221" s="6">
        <f t="shared" si="294"/>
        <v>0</v>
      </c>
      <c r="AS221">
        <f t="shared" si="295"/>
        <v>2</v>
      </c>
    </row>
    <row r="222" spans="40:45" x14ac:dyDescent="0.25">
      <c r="AN222" t="s">
        <v>219</v>
      </c>
      <c r="AO222">
        <f t="shared" si="292"/>
        <v>1.8417026373875697E-2</v>
      </c>
      <c r="AP222" s="8">
        <f t="shared" si="293"/>
        <v>1</v>
      </c>
      <c r="AQ222">
        <f t="shared" si="291"/>
        <v>1.8417026373875697E-2</v>
      </c>
      <c r="AR222" s="6">
        <f t="shared" si="294"/>
        <v>0</v>
      </c>
      <c r="AS222">
        <f t="shared" si="295"/>
        <v>1</v>
      </c>
    </row>
    <row r="223" spans="40:45" x14ac:dyDescent="0.25">
      <c r="AN223" t="s">
        <v>220</v>
      </c>
      <c r="AO223">
        <f t="shared" si="292"/>
        <v>1.4370915321214448</v>
      </c>
      <c r="AP223" s="8">
        <f t="shared" si="293"/>
        <v>0.50532224138696968</v>
      </c>
      <c r="AQ223">
        <f t="shared" si="291"/>
        <v>0.72619431408984281</v>
      </c>
      <c r="AR223" s="6">
        <f t="shared" si="294"/>
        <v>0</v>
      </c>
      <c r="AS223">
        <f t="shared" si="295"/>
        <v>2</v>
      </c>
    </row>
    <row r="224" spans="40:45" x14ac:dyDescent="0.25">
      <c r="AN224" t="s">
        <v>222</v>
      </c>
      <c r="AO224">
        <f t="shared" si="292"/>
        <v>0.35466862643689218</v>
      </c>
      <c r="AP224" s="8">
        <f t="shared" si="293"/>
        <v>0.5118822613275732</v>
      </c>
      <c r="AQ224">
        <f t="shared" si="291"/>
        <v>0.18154857852246067</v>
      </c>
      <c r="AR224" s="6">
        <f t="shared" si="294"/>
        <v>0</v>
      </c>
      <c r="AS224">
        <f t="shared" si="295"/>
        <v>2</v>
      </c>
    </row>
    <row r="225" spans="40:45" x14ac:dyDescent="0.25">
      <c r="AN225" t="s">
        <v>225</v>
      </c>
      <c r="AO225">
        <f t="shared" si="292"/>
        <v>1.7549695923837867</v>
      </c>
      <c r="AP225" s="8">
        <f t="shared" si="293"/>
        <v>1</v>
      </c>
      <c r="AQ225">
        <f t="shared" si="291"/>
        <v>1.7549695923837867</v>
      </c>
      <c r="AR225" s="6">
        <f t="shared" si="294"/>
        <v>0</v>
      </c>
      <c r="AS225">
        <f t="shared" si="295"/>
        <v>1</v>
      </c>
    </row>
    <row r="226" spans="40:45" x14ac:dyDescent="0.25">
      <c r="AN226" t="s">
        <v>224</v>
      </c>
      <c r="AO226">
        <f t="shared" si="292"/>
        <v>0.66567812124902248</v>
      </c>
      <c r="AP226" s="8">
        <f t="shared" si="293"/>
        <v>1</v>
      </c>
      <c r="AQ226">
        <f t="shared" si="291"/>
        <v>0.66567812124902248</v>
      </c>
      <c r="AR226" s="6">
        <f t="shared" si="294"/>
        <v>0</v>
      </c>
      <c r="AS226">
        <f t="shared" si="295"/>
        <v>1</v>
      </c>
    </row>
    <row r="227" spans="40:45" x14ac:dyDescent="0.25">
      <c r="AN227" t="s">
        <v>226</v>
      </c>
      <c r="AO227">
        <f t="shared" si="292"/>
        <v>6.0516192840820229E-2</v>
      </c>
      <c r="AP227" s="8">
        <f t="shared" si="293"/>
        <v>1</v>
      </c>
      <c r="AQ227">
        <f t="shared" si="291"/>
        <v>6.0516192840820229E-2</v>
      </c>
      <c r="AR227" s="6">
        <f t="shared" si="294"/>
        <v>0</v>
      </c>
      <c r="AS227">
        <f t="shared" si="295"/>
        <v>1</v>
      </c>
    </row>
    <row r="228" spans="40:45" x14ac:dyDescent="0.25">
      <c r="AN228" t="s">
        <v>227</v>
      </c>
      <c r="AO228">
        <f t="shared" si="292"/>
        <v>6.0516192840820229E-2</v>
      </c>
      <c r="AP228" s="8">
        <f t="shared" si="293"/>
        <v>1</v>
      </c>
      <c r="AQ228">
        <f t="shared" si="291"/>
        <v>6.0516192840820229E-2</v>
      </c>
      <c r="AR228" s="6">
        <f t="shared" si="294"/>
        <v>0</v>
      </c>
      <c r="AS228">
        <f t="shared" si="295"/>
        <v>1</v>
      </c>
    </row>
    <row r="229" spans="40:45" x14ac:dyDescent="0.25">
      <c r="AN229" t="s">
        <v>228</v>
      </c>
      <c r="AO229">
        <f t="shared" si="292"/>
        <v>6.0516192840820229E-2</v>
      </c>
      <c r="AP229" s="8">
        <f t="shared" si="293"/>
        <v>1</v>
      </c>
      <c r="AQ229">
        <f t="shared" si="291"/>
        <v>6.0516192840820229E-2</v>
      </c>
      <c r="AR229" s="6">
        <f t="shared" si="294"/>
        <v>0</v>
      </c>
      <c r="AS229">
        <f t="shared" si="295"/>
        <v>1</v>
      </c>
    </row>
    <row r="230" spans="40:45" x14ac:dyDescent="0.25">
      <c r="AN230" t="s">
        <v>230</v>
      </c>
      <c r="AO230">
        <f t="shared" si="292"/>
        <v>0.12103238568164046</v>
      </c>
      <c r="AP230" s="8">
        <f t="shared" si="293"/>
        <v>1</v>
      </c>
      <c r="AQ230">
        <f t="shared" si="291"/>
        <v>0.12103238568164046</v>
      </c>
      <c r="AR230" s="6">
        <f t="shared" si="294"/>
        <v>0</v>
      </c>
      <c r="AS230">
        <f t="shared" si="295"/>
        <v>1</v>
      </c>
    </row>
    <row r="231" spans="40:45" x14ac:dyDescent="0.25">
      <c r="AN231" t="s">
        <v>229</v>
      </c>
      <c r="AO231">
        <f t="shared" si="292"/>
        <v>0.72839269915210503</v>
      </c>
      <c r="AP231" s="8">
        <f t="shared" si="293"/>
        <v>0.99698186834543889</v>
      </c>
      <c r="AQ231">
        <f t="shared" si="291"/>
        <v>0.72619431408984281</v>
      </c>
      <c r="AR231" s="6">
        <f t="shared" si="294"/>
        <v>1</v>
      </c>
      <c r="AS231">
        <f t="shared" si="295"/>
        <v>1</v>
      </c>
    </row>
    <row r="232" spans="40:45" x14ac:dyDescent="0.25">
      <c r="AN232" t="s">
        <v>231</v>
      </c>
      <c r="AO232">
        <f t="shared" si="292"/>
        <v>6.0516192840820229E-2</v>
      </c>
      <c r="AP232" s="8">
        <f t="shared" si="293"/>
        <v>1</v>
      </c>
      <c r="AQ232">
        <f t="shared" si="291"/>
        <v>6.0516192840820229E-2</v>
      </c>
      <c r="AR232" s="6">
        <f t="shared" si="294"/>
        <v>0</v>
      </c>
      <c r="AS232">
        <f t="shared" si="295"/>
        <v>1</v>
      </c>
    </row>
    <row r="233" spans="40:45" x14ac:dyDescent="0.25">
      <c r="AN233" t="s">
        <v>232</v>
      </c>
      <c r="AO233">
        <f t="shared" si="292"/>
        <v>6.0516192840820229E-2</v>
      </c>
      <c r="AP233" s="8">
        <f t="shared" si="293"/>
        <v>1</v>
      </c>
      <c r="AQ233">
        <f t="shared" si="291"/>
        <v>6.0516192840820229E-2</v>
      </c>
      <c r="AR233" s="6">
        <f t="shared" si="294"/>
        <v>0</v>
      </c>
      <c r="AS233">
        <f t="shared" si="295"/>
        <v>1</v>
      </c>
    </row>
    <row r="234" spans="40:45" x14ac:dyDescent="0.25">
      <c r="AN234" t="s">
        <v>236</v>
      </c>
      <c r="AO234">
        <f t="shared" si="292"/>
        <v>2.8204433748515676</v>
      </c>
      <c r="AP234" s="8">
        <f t="shared" si="293"/>
        <v>0.83679450608229167</v>
      </c>
      <c r="AQ234">
        <f t="shared" si="291"/>
        <v>2.3601315207919895</v>
      </c>
      <c r="AR234" s="6">
        <f t="shared" si="294"/>
        <v>1</v>
      </c>
      <c r="AS234">
        <f t="shared" si="295"/>
        <v>2</v>
      </c>
    </row>
    <row r="235" spans="40:45" x14ac:dyDescent="0.25">
      <c r="AN235" t="s">
        <v>235</v>
      </c>
      <c r="AO235">
        <f t="shared" si="292"/>
        <v>1.979009179155123E-2</v>
      </c>
      <c r="AP235" s="8">
        <f t="shared" si="293"/>
        <v>1</v>
      </c>
      <c r="AQ235">
        <f t="shared" si="291"/>
        <v>1.979009179155123E-2</v>
      </c>
      <c r="AR235" s="6">
        <f t="shared" si="294"/>
        <v>0</v>
      </c>
      <c r="AS235">
        <f t="shared" si="295"/>
        <v>1</v>
      </c>
    </row>
    <row r="236" spans="40:45" x14ac:dyDescent="0.25">
      <c r="AN236" t="s">
        <v>234</v>
      </c>
      <c r="AO236">
        <f t="shared" si="292"/>
        <v>0.12697200390857316</v>
      </c>
      <c r="AP236" s="8">
        <f t="shared" si="293"/>
        <v>0.52338947974393446</v>
      </c>
      <c r="AQ236">
        <f t="shared" si="291"/>
        <v>6.6455811067752918E-2</v>
      </c>
      <c r="AR236" s="6">
        <f t="shared" si="294"/>
        <v>0</v>
      </c>
      <c r="AS236">
        <f t="shared" si="295"/>
        <v>2</v>
      </c>
    </row>
    <row r="237" spans="40:45" x14ac:dyDescent="0.25">
      <c r="AN237" t="s">
        <v>233</v>
      </c>
      <c r="AO237">
        <f t="shared" si="292"/>
        <v>0</v>
      </c>
      <c r="AP237" s="8">
        <v>0</v>
      </c>
      <c r="AQ237">
        <f t="shared" si="291"/>
        <v>0</v>
      </c>
      <c r="AR237" s="6">
        <f t="shared" si="294"/>
        <v>0</v>
      </c>
      <c r="AS237">
        <f t="shared" si="295"/>
        <v>0</v>
      </c>
    </row>
    <row r="238" spans="40:45" x14ac:dyDescent="0.25">
      <c r="AN238" t="s">
        <v>237</v>
      </c>
      <c r="AO238">
        <f t="shared" si="292"/>
        <v>4.1941314832454957</v>
      </c>
      <c r="AP238" s="8">
        <f t="shared" si="293"/>
        <v>0.49833294341405387</v>
      </c>
      <c r="AQ238">
        <f t="shared" si="291"/>
        <v>2.0900738871112794</v>
      </c>
      <c r="AR238" s="6">
        <f t="shared" si="294"/>
        <v>1</v>
      </c>
      <c r="AS238">
        <f t="shared" si="295"/>
        <v>2</v>
      </c>
    </row>
    <row r="239" spans="40:45" x14ac:dyDescent="0.25">
      <c r="AN239" t="s">
        <v>239</v>
      </c>
      <c r="AO239">
        <f t="shared" si="292"/>
        <v>7.8183307138532838E-3</v>
      </c>
      <c r="AP239" s="8">
        <f t="shared" si="293"/>
        <v>1</v>
      </c>
      <c r="AQ239">
        <f t="shared" si="291"/>
        <v>7.8183307138532838E-3</v>
      </c>
      <c r="AR239" s="6">
        <f t="shared" si="294"/>
        <v>0</v>
      </c>
      <c r="AS239">
        <f t="shared" si="295"/>
        <v>1</v>
      </c>
    </row>
    <row r="240" spans="40:45" x14ac:dyDescent="0.25">
      <c r="AN240" t="s">
        <v>238</v>
      </c>
      <c r="AO240">
        <f t="shared" si="292"/>
        <v>2.9983876566526297</v>
      </c>
      <c r="AP240" s="8">
        <f t="shared" si="293"/>
        <v>0.50457278853312049</v>
      </c>
      <c r="AQ240">
        <f t="shared" si="291"/>
        <v>1.5129048210205061</v>
      </c>
      <c r="AR240" s="6">
        <f t="shared" si="294"/>
        <v>0</v>
      </c>
      <c r="AS240">
        <f t="shared" si="295"/>
        <v>2</v>
      </c>
    </row>
    <row r="241" spans="40:45" x14ac:dyDescent="0.25">
      <c r="AN241" t="s">
        <v>240</v>
      </c>
      <c r="AO241">
        <f t="shared" si="292"/>
        <v>2.3454992141559855E-2</v>
      </c>
      <c r="AP241" s="8">
        <f t="shared" si="293"/>
        <v>1</v>
      </c>
      <c r="AQ241">
        <f t="shared" si="291"/>
        <v>2.3454992141559855E-2</v>
      </c>
      <c r="AR241" s="6">
        <f t="shared" si="294"/>
        <v>0</v>
      </c>
      <c r="AS241">
        <f t="shared" si="295"/>
        <v>1</v>
      </c>
    </row>
    <row r="242" spans="40:45" x14ac:dyDescent="0.25">
      <c r="AN242" t="s">
        <v>241</v>
      </c>
      <c r="AO242">
        <f t="shared" si="292"/>
        <v>0</v>
      </c>
      <c r="AP242" s="8">
        <v>0</v>
      </c>
      <c r="AQ242">
        <f t="shared" si="291"/>
        <v>0</v>
      </c>
      <c r="AR242" s="6">
        <f t="shared" si="294"/>
        <v>0</v>
      </c>
      <c r="AS242">
        <f t="shared" si="295"/>
        <v>0</v>
      </c>
    </row>
    <row r="243" spans="40:45" x14ac:dyDescent="0.25">
      <c r="AN243" t="s">
        <v>242</v>
      </c>
      <c r="AO243">
        <f t="shared" si="292"/>
        <v>0.12103238568164046</v>
      </c>
      <c r="AP243" s="8">
        <f t="shared" si="293"/>
        <v>1</v>
      </c>
      <c r="AQ243">
        <f t="shared" si="291"/>
        <v>0.12103238568164046</v>
      </c>
      <c r="AR243" s="6">
        <f t="shared" si="294"/>
        <v>0</v>
      </c>
      <c r="AS243">
        <f t="shared" si="295"/>
        <v>1</v>
      </c>
    </row>
    <row r="244" spans="40:45" x14ac:dyDescent="0.25">
      <c r="AN244" t="s">
        <v>243</v>
      </c>
      <c r="AO244">
        <f t="shared" si="292"/>
        <v>6.0516192840820229E-2</v>
      </c>
      <c r="AP244" s="8">
        <f t="shared" si="293"/>
        <v>1</v>
      </c>
      <c r="AQ244">
        <f t="shared" si="291"/>
        <v>6.0516192840820229E-2</v>
      </c>
      <c r="AR244" s="6">
        <f t="shared" si="294"/>
        <v>0</v>
      </c>
      <c r="AS244">
        <f t="shared" si="295"/>
        <v>1</v>
      </c>
    </row>
    <row r="245" spans="40:45" x14ac:dyDescent="0.25">
      <c r="AN245" t="s">
        <v>244</v>
      </c>
      <c r="AO245">
        <f t="shared" si="292"/>
        <v>6.0516192840820229E-2</v>
      </c>
      <c r="AP245" s="8">
        <f t="shared" si="293"/>
        <v>1</v>
      </c>
      <c r="AQ245">
        <f t="shared" si="291"/>
        <v>6.0516192840820229E-2</v>
      </c>
      <c r="AR245" s="6">
        <f t="shared" si="294"/>
        <v>0</v>
      </c>
      <c r="AS245">
        <f t="shared" si="295"/>
        <v>1</v>
      </c>
    </row>
    <row r="246" spans="40:45" x14ac:dyDescent="0.25">
      <c r="AN246" t="s">
        <v>245</v>
      </c>
      <c r="AO246">
        <f t="shared" si="292"/>
        <v>0.1815485785224607</v>
      </c>
      <c r="AP246" s="8">
        <f t="shared" si="293"/>
        <v>1</v>
      </c>
      <c r="AQ246">
        <f t="shared" si="291"/>
        <v>0.1815485785224607</v>
      </c>
      <c r="AR246" s="6">
        <f t="shared" si="294"/>
        <v>0</v>
      </c>
      <c r="AS246">
        <f t="shared" si="295"/>
        <v>1</v>
      </c>
    </row>
    <row r="247" spans="40:45" x14ac:dyDescent="0.25">
      <c r="AN247" t="s">
        <v>246</v>
      </c>
      <c r="AO247">
        <f t="shared" si="292"/>
        <v>1.4590504010956316</v>
      </c>
      <c r="AP247" s="8">
        <f t="shared" si="293"/>
        <v>0.99543417217736718</v>
      </c>
      <c r="AQ247">
        <f t="shared" si="291"/>
        <v>1.4523886281796856</v>
      </c>
      <c r="AR247" s="6">
        <f t="shared" si="294"/>
        <v>2</v>
      </c>
      <c r="AS247">
        <f t="shared" si="295"/>
        <v>1</v>
      </c>
    </row>
    <row r="248" spans="40:45" x14ac:dyDescent="0.25">
      <c r="AN248" t="s">
        <v>248</v>
      </c>
      <c r="AO248">
        <f t="shared" si="292"/>
        <v>0.89510264112741522</v>
      </c>
      <c r="AP248" s="8">
        <f t="shared" si="293"/>
        <v>0.94651346208114151</v>
      </c>
      <c r="AQ248">
        <f t="shared" si="291"/>
        <v>0.84722669977148335</v>
      </c>
      <c r="AR248" s="6">
        <f t="shared" si="294"/>
        <v>0</v>
      </c>
      <c r="AS248">
        <f t="shared" si="295"/>
        <v>2</v>
      </c>
    </row>
    <row r="249" spans="40:45" x14ac:dyDescent="0.25">
      <c r="AN249" t="s">
        <v>247</v>
      </c>
      <c r="AO249">
        <f t="shared" si="292"/>
        <v>0.54464573556738216</v>
      </c>
      <c r="AP249" s="8">
        <f t="shared" si="293"/>
        <v>1</v>
      </c>
      <c r="AQ249">
        <f t="shared" si="291"/>
        <v>0.54464573556738216</v>
      </c>
      <c r="AR249" s="6">
        <f t="shared" si="294"/>
        <v>0</v>
      </c>
      <c r="AS249">
        <f t="shared" si="295"/>
        <v>1</v>
      </c>
    </row>
    <row r="250" spans="40:45" x14ac:dyDescent="0.25">
      <c r="AN250" t="s">
        <v>250</v>
      </c>
      <c r="AO250">
        <f t="shared" si="292"/>
        <v>0.48412954272656183</v>
      </c>
      <c r="AP250" s="8">
        <f t="shared" si="293"/>
        <v>1</v>
      </c>
      <c r="AQ250">
        <f t="shared" si="291"/>
        <v>0.48412954272656183</v>
      </c>
      <c r="AR250" s="6">
        <f t="shared" si="294"/>
        <v>0</v>
      </c>
      <c r="AS250">
        <f t="shared" si="295"/>
        <v>1</v>
      </c>
    </row>
    <row r="251" spans="40:45" x14ac:dyDescent="0.25">
      <c r="AN251" t="s">
        <v>249</v>
      </c>
      <c r="AO251">
        <f t="shared" si="292"/>
        <v>0.24597393672020762</v>
      </c>
      <c r="AP251" s="8">
        <f t="shared" si="293"/>
        <v>0.98410740012112219</v>
      </c>
      <c r="AQ251">
        <f t="shared" si="291"/>
        <v>0.24206477136328095</v>
      </c>
      <c r="AR251" s="6">
        <f t="shared" si="294"/>
        <v>1</v>
      </c>
      <c r="AS251">
        <f t="shared" si="295"/>
        <v>1</v>
      </c>
    </row>
    <row r="252" spans="40:45" x14ac:dyDescent="0.25">
      <c r="AN252" t="s">
        <v>251</v>
      </c>
      <c r="AO252">
        <f t="shared" si="292"/>
        <v>0.55197368577492267</v>
      </c>
      <c r="AP252" s="8">
        <f t="shared" si="293"/>
        <v>0.98672409501323821</v>
      </c>
      <c r="AQ252">
        <f t="shared" si="291"/>
        <v>0.54464573556738205</v>
      </c>
      <c r="AR252" s="6">
        <f t="shared" si="294"/>
        <v>1</v>
      </c>
      <c r="AS252">
        <f t="shared" si="295"/>
        <v>1</v>
      </c>
    </row>
    <row r="253" spans="40:45" x14ac:dyDescent="0.25">
      <c r="AN253" t="s">
        <v>252</v>
      </c>
      <c r="AO253">
        <f t="shared" si="292"/>
        <v>2.1842010374286431</v>
      </c>
      <c r="AP253" s="8">
        <f t="shared" si="293"/>
        <v>0.99742784887341296</v>
      </c>
      <c r="AQ253">
        <f t="shared" si="291"/>
        <v>2.1785829422695286</v>
      </c>
      <c r="AR253" s="6">
        <f t="shared" si="294"/>
        <v>1</v>
      </c>
      <c r="AS253">
        <f t="shared" si="295"/>
        <v>1</v>
      </c>
    </row>
    <row r="254" spans="40:45" x14ac:dyDescent="0.25">
      <c r="AN254" t="s">
        <v>253</v>
      </c>
      <c r="AO254">
        <f t="shared" si="292"/>
        <v>0.12323077074390267</v>
      </c>
      <c r="AP254" s="8">
        <f t="shared" si="293"/>
        <v>0.98216042106211565</v>
      </c>
      <c r="AQ254">
        <f t="shared" si="291"/>
        <v>0.12103238568164049</v>
      </c>
      <c r="AR254" s="6">
        <f t="shared" si="294"/>
        <v>1</v>
      </c>
      <c r="AS254">
        <f t="shared" si="295"/>
        <v>1</v>
      </c>
    </row>
    <row r="255" spans="40:45" x14ac:dyDescent="0.25">
      <c r="AN255" t="s">
        <v>254</v>
      </c>
      <c r="AO255">
        <f t="shared" si="292"/>
        <v>10.429511609605818</v>
      </c>
      <c r="AP255" s="8">
        <f t="shared" si="293"/>
        <v>0.98640791323959853</v>
      </c>
      <c r="AQ255">
        <f t="shared" si="291"/>
        <v>10.287752782939441</v>
      </c>
      <c r="AR255" s="6">
        <f t="shared" si="294"/>
        <v>2</v>
      </c>
      <c r="AS255">
        <f t="shared" si="295"/>
        <v>1</v>
      </c>
    </row>
    <row r="256" spans="40:45" x14ac:dyDescent="0.25">
      <c r="AN256" t="s">
        <v>255</v>
      </c>
      <c r="AO256">
        <f t="shared" si="292"/>
        <v>1.2310965601130581</v>
      </c>
      <c r="AP256" s="8">
        <f t="shared" si="293"/>
        <v>0.98312666612053112</v>
      </c>
      <c r="AQ256">
        <f t="shared" si="291"/>
        <v>1.210323856816405</v>
      </c>
      <c r="AR256" s="6">
        <f t="shared" si="294"/>
        <v>2</v>
      </c>
      <c r="AS256">
        <f t="shared" si="295"/>
        <v>1</v>
      </c>
    </row>
    <row r="257" spans="40:45" x14ac:dyDescent="0.25">
      <c r="AN257" t="s">
        <v>256</v>
      </c>
      <c r="AO257">
        <f t="shared" si="292"/>
        <v>2.3950924125302504</v>
      </c>
      <c r="AP257" s="8">
        <f t="shared" si="293"/>
        <v>0.85906938113265852</v>
      </c>
      <c r="AQ257">
        <f t="shared" si="291"/>
        <v>2.0575505565878882</v>
      </c>
      <c r="AR257" s="6">
        <f t="shared" si="294"/>
        <v>1</v>
      </c>
      <c r="AS257">
        <f t="shared" si="295"/>
        <v>2</v>
      </c>
    </row>
    <row r="258" spans="40:45" x14ac:dyDescent="0.25">
      <c r="AN258" t="s">
        <v>257</v>
      </c>
      <c r="AO258">
        <f t="shared" si="292"/>
        <v>2.762062650328803</v>
      </c>
      <c r="AP258" s="8">
        <f t="shared" si="293"/>
        <v>0.92021087900083709</v>
      </c>
      <c r="AQ258">
        <f t="shared" si="291"/>
        <v>2.5416800993144495</v>
      </c>
      <c r="AR258" s="6">
        <f t="shared" si="294"/>
        <v>1</v>
      </c>
      <c r="AS258">
        <f t="shared" si="295"/>
        <v>2</v>
      </c>
    </row>
    <row r="259" spans="40:45" x14ac:dyDescent="0.25">
      <c r="AN259" t="s">
        <v>258</v>
      </c>
      <c r="AO259">
        <f t="shared" si="292"/>
        <v>9.0177209358713935</v>
      </c>
      <c r="AP259" s="8">
        <f t="shared" si="293"/>
        <v>0.95293472092415021</v>
      </c>
      <c r="AQ259">
        <f t="shared" si="291"/>
        <v>8.5932993833964737</v>
      </c>
      <c r="AR259" s="6">
        <f t="shared" si="294"/>
        <v>2</v>
      </c>
      <c r="AS259">
        <f t="shared" si="295"/>
        <v>1</v>
      </c>
    </row>
    <row r="260" spans="40:45" x14ac:dyDescent="0.25">
      <c r="AN260" t="s">
        <v>259</v>
      </c>
      <c r="AO260">
        <f t="shared" si="292"/>
        <v>0.89707711660000256</v>
      </c>
      <c r="AP260" s="8">
        <f t="shared" si="293"/>
        <v>0.94443017673056195</v>
      </c>
      <c r="AQ260">
        <f t="shared" si="291"/>
        <v>0.84722669977148335</v>
      </c>
      <c r="AR260" s="6">
        <f t="shared" si="294"/>
        <v>1</v>
      </c>
      <c r="AS260">
        <f t="shared" si="295"/>
        <v>2</v>
      </c>
    </row>
    <row r="261" spans="40:45" x14ac:dyDescent="0.25">
      <c r="AN261" t="s">
        <v>260</v>
      </c>
      <c r="AO261">
        <f t="shared" si="292"/>
        <v>2.5736223752001726</v>
      </c>
      <c r="AP261" s="8">
        <f t="shared" si="293"/>
        <v>0.89353253612908468</v>
      </c>
      <c r="AQ261">
        <f t="shared" si="291"/>
        <v>2.2996153279511691</v>
      </c>
      <c r="AR261" s="6">
        <f t="shared" si="294"/>
        <v>0</v>
      </c>
      <c r="AS261">
        <f t="shared" si="295"/>
        <v>2</v>
      </c>
    </row>
    <row r="262" spans="40:45" x14ac:dyDescent="0.25">
      <c r="AN262" t="s">
        <v>261</v>
      </c>
      <c r="AO262">
        <f t="shared" si="292"/>
        <v>0.65546849163221621</v>
      </c>
      <c r="AP262" s="8">
        <f t="shared" si="293"/>
        <v>0.92325098175391651</v>
      </c>
      <c r="AQ262">
        <f t="shared" si="291"/>
        <v>0.60516192840820238</v>
      </c>
      <c r="AR262" s="6">
        <f t="shared" si="294"/>
        <v>1</v>
      </c>
      <c r="AS262">
        <f t="shared" si="295"/>
        <v>2</v>
      </c>
    </row>
    <row r="263" spans="40:45" x14ac:dyDescent="0.25">
      <c r="AN263" t="s">
        <v>262</v>
      </c>
      <c r="AO263">
        <f t="shared" si="292"/>
        <v>0.92960553597770446</v>
      </c>
      <c r="AP263" s="8">
        <f t="shared" si="293"/>
        <v>0.846284231841678</v>
      </c>
      <c r="AQ263">
        <f t="shared" si="291"/>
        <v>0.78671050693066302</v>
      </c>
      <c r="AR263" s="6">
        <f t="shared" si="294"/>
        <v>0</v>
      </c>
      <c r="AS263">
        <f t="shared" si="295"/>
        <v>2</v>
      </c>
    </row>
    <row r="264" spans="40:45" x14ac:dyDescent="0.25">
      <c r="AN264" t="s">
        <v>263</v>
      </c>
      <c r="AO264">
        <f t="shared" si="292"/>
        <v>0.53599237012343981</v>
      </c>
      <c r="AP264" s="8">
        <f t="shared" si="293"/>
        <v>0.90323961629354199</v>
      </c>
      <c r="AQ264">
        <f t="shared" si="291"/>
        <v>0.48412954272656189</v>
      </c>
      <c r="AR264" s="6">
        <f t="shared" si="294"/>
        <v>2</v>
      </c>
      <c r="AS264">
        <f t="shared" si="295"/>
        <v>2</v>
      </c>
    </row>
    <row r="265" spans="40:45" x14ac:dyDescent="0.25">
      <c r="AN265" t="s">
        <v>264</v>
      </c>
      <c r="AO265">
        <f t="shared" si="292"/>
        <v>0.12103238568164046</v>
      </c>
      <c r="AP265" s="8">
        <f t="shared" si="293"/>
        <v>1</v>
      </c>
      <c r="AQ265">
        <f t="shared" si="291"/>
        <v>0.12103238568164046</v>
      </c>
      <c r="AR265" s="6">
        <f t="shared" si="294"/>
        <v>0</v>
      </c>
      <c r="AS265">
        <f t="shared" si="295"/>
        <v>1</v>
      </c>
    </row>
    <row r="266" spans="40:45" x14ac:dyDescent="0.25">
      <c r="AN266" t="s">
        <v>265</v>
      </c>
      <c r="AO266">
        <f t="shared" si="292"/>
        <v>1.4620167405357039</v>
      </c>
      <c r="AP266" s="8">
        <f t="shared" si="293"/>
        <v>0.91062995763661159</v>
      </c>
      <c r="AQ266">
        <f t="shared" si="291"/>
        <v>1.331356242498045</v>
      </c>
      <c r="AR266" s="6">
        <f t="shared" si="294"/>
        <v>1</v>
      </c>
      <c r="AS266">
        <f t="shared" si="295"/>
        <v>2</v>
      </c>
    </row>
    <row r="267" spans="40:45" x14ac:dyDescent="0.25">
      <c r="AN267" t="s">
        <v>266</v>
      </c>
      <c r="AO267">
        <f t="shared" si="292"/>
        <v>0.88776497583437208</v>
      </c>
      <c r="AP267" s="8">
        <f t="shared" si="293"/>
        <v>0.88616979532366402</v>
      </c>
      <c r="AQ267">
        <f t="shared" si="291"/>
        <v>0.78671050693066302</v>
      </c>
      <c r="AR267" s="6">
        <f t="shared" si="294"/>
        <v>1</v>
      </c>
      <c r="AS267">
        <f t="shared" si="295"/>
        <v>2</v>
      </c>
    </row>
    <row r="268" spans="40:45" x14ac:dyDescent="0.25">
      <c r="AN268" t="s">
        <v>267</v>
      </c>
      <c r="AO268">
        <f t="shared" si="292"/>
        <v>2.8320575282581526</v>
      </c>
      <c r="AP268" s="8">
        <f t="shared" si="293"/>
        <v>0.96157251421083356</v>
      </c>
      <c r="AQ268">
        <f t="shared" si="291"/>
        <v>2.7232286778369108</v>
      </c>
      <c r="AR268" s="6">
        <f t="shared" si="294"/>
        <v>2</v>
      </c>
      <c r="AS268">
        <f t="shared" si="295"/>
        <v>1</v>
      </c>
    </row>
    <row r="269" spans="40:45" x14ac:dyDescent="0.25">
      <c r="AN269" t="s">
        <v>268</v>
      </c>
      <c r="AO269">
        <f t="shared" si="292"/>
        <v>1.1822046983874444</v>
      </c>
      <c r="AP269" s="8">
        <f t="shared" si="293"/>
        <v>0.92140681949630543</v>
      </c>
      <c r="AQ269">
        <f t="shared" si="291"/>
        <v>1.0892914711347641</v>
      </c>
      <c r="AR269" s="6">
        <f t="shared" si="294"/>
        <v>1</v>
      </c>
      <c r="AS269">
        <f t="shared" si="295"/>
        <v>2</v>
      </c>
    </row>
    <row r="270" spans="40:45" x14ac:dyDescent="0.25">
      <c r="AN270" t="s">
        <v>269</v>
      </c>
      <c r="AO270">
        <f t="shared" si="292"/>
        <v>1.421960517762983</v>
      </c>
      <c r="AP270" s="8">
        <f t="shared" si="293"/>
        <v>0.97884042345180433</v>
      </c>
      <c r="AQ270">
        <f t="shared" ref="AQ270:AQ271" si="296">AP270*AO270</f>
        <v>1.3918724353388652</v>
      </c>
      <c r="AR270" s="6">
        <f t="shared" si="294"/>
        <v>2</v>
      </c>
      <c r="AS270">
        <f t="shared" si="295"/>
        <v>1</v>
      </c>
    </row>
    <row r="271" spans="40:45" x14ac:dyDescent="0.25">
      <c r="AN271" t="s">
        <v>270</v>
      </c>
      <c r="AO271">
        <f t="shared" ref="AO271:AO272" si="297">(AK134/AO$140)*100</f>
        <v>0.53452400434321667</v>
      </c>
      <c r="AP271" s="8">
        <f t="shared" ref="AP271:AP272" si="298">MAX(AO134:BV134)</f>
        <v>0.90572086340897684</v>
      </c>
      <c r="AQ271">
        <f t="shared" si="296"/>
        <v>0.48412954272656189</v>
      </c>
      <c r="AR271" s="6">
        <f t="shared" ref="AR271:AR272" si="299">COUNTIF(AO134:BV134, "&lt;.05") - COUNTIF(AO134:BV134, "=0")</f>
        <v>1</v>
      </c>
      <c r="AS271">
        <f t="shared" ref="AS271:AS272" si="300">COUNTIF(AO134:BV134, "&gt;.05")</f>
        <v>2</v>
      </c>
    </row>
    <row r="272" spans="40:45" x14ac:dyDescent="0.25">
      <c r="AN272" t="s">
        <v>431</v>
      </c>
      <c r="AO272">
        <f t="shared" si="297"/>
        <v>5.0900506541782331</v>
      </c>
      <c r="AP272" s="8">
        <f t="shared" si="298"/>
        <v>1</v>
      </c>
      <c r="AQ272">
        <f>AP272*AO272</f>
        <v>5.0900506541782331</v>
      </c>
      <c r="AR272" s="6">
        <f t="shared" si="299"/>
        <v>0</v>
      </c>
      <c r="AS272">
        <f t="shared" si="300"/>
        <v>1</v>
      </c>
    </row>
    <row r="273" spans="43:45" x14ac:dyDescent="0.25">
      <c r="AQ273">
        <f>SUM(AQ141:AQ272)</f>
        <v>82.131385113881635</v>
      </c>
      <c r="AR273">
        <f>SUM(AR141:AR272)</f>
        <v>168</v>
      </c>
      <c r="AS273">
        <f>SUM(AS141:AS272)</f>
        <v>269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20"/>
  <sheetViews>
    <sheetView workbookViewId="0">
      <selection sqref="A1:F1048576"/>
    </sheetView>
  </sheetViews>
  <sheetFormatPr defaultRowHeight="15" x14ac:dyDescent="0.25"/>
  <cols>
    <col min="1" max="1" width="17.7109375" bestFit="1" customWidth="1"/>
    <col min="2" max="2" width="13.28515625" bestFit="1" customWidth="1"/>
    <col min="3" max="3" width="26.7109375" bestFit="1" customWidth="1"/>
    <col min="4" max="4" width="23.85546875" bestFit="1" customWidth="1"/>
    <col min="5" max="5" width="28.7109375" bestFit="1" customWidth="1"/>
    <col min="6" max="6" width="19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616</v>
      </c>
      <c r="E2" t="str">
        <f>E1</f>
        <v>Total Lines of Code for Commit</v>
      </c>
      <c r="F2" t="e">
        <f>C2*E2</f>
        <v>#VALUE!</v>
      </c>
    </row>
    <row r="3" spans="1:6" x14ac:dyDescent="0.25">
      <c r="A3" t="str">
        <f t="shared" ref="A3:A33" si="0">A2</f>
        <v>A. Jesse</v>
      </c>
      <c r="B3" t="s">
        <v>11</v>
      </c>
      <c r="E3">
        <v>258</v>
      </c>
      <c r="F3">
        <f t="shared" ref="F3:F66" si="1">C3*E3</f>
        <v>0</v>
      </c>
    </row>
    <row r="4" spans="1:6" x14ac:dyDescent="0.25">
      <c r="A4" t="str">
        <f t="shared" si="0"/>
        <v>A. Jesse</v>
      </c>
      <c r="E4">
        <f t="shared" ref="E4:E8" si="2">E3</f>
        <v>258</v>
      </c>
      <c r="F4">
        <f t="shared" si="1"/>
        <v>0</v>
      </c>
    </row>
    <row r="5" spans="1:6" x14ac:dyDescent="0.25">
      <c r="A5" t="str">
        <f t="shared" si="0"/>
        <v>A. Jesse</v>
      </c>
      <c r="C5">
        <v>5.8000000000000003E-2</v>
      </c>
      <c r="D5" t="s">
        <v>12</v>
      </c>
      <c r="E5">
        <f t="shared" si="2"/>
        <v>258</v>
      </c>
      <c r="F5">
        <f t="shared" si="1"/>
        <v>14.964</v>
      </c>
    </row>
    <row r="6" spans="1:6" x14ac:dyDescent="0.25">
      <c r="A6" t="str">
        <f t="shared" si="0"/>
        <v>A. Jesse</v>
      </c>
      <c r="C6">
        <v>0.496</v>
      </c>
      <c r="D6" t="s">
        <v>13</v>
      </c>
      <c r="E6">
        <f t="shared" si="2"/>
        <v>258</v>
      </c>
      <c r="F6">
        <f t="shared" si="1"/>
        <v>127.968</v>
      </c>
    </row>
    <row r="7" spans="1:6" x14ac:dyDescent="0.25">
      <c r="A7" t="str">
        <f t="shared" si="0"/>
        <v>A. Jesse</v>
      </c>
      <c r="C7">
        <v>0.44500000000000001</v>
      </c>
      <c r="D7" t="s">
        <v>14</v>
      </c>
      <c r="E7">
        <f t="shared" si="2"/>
        <v>258</v>
      </c>
      <c r="F7">
        <f t="shared" si="1"/>
        <v>114.81</v>
      </c>
    </row>
    <row r="8" spans="1:6" x14ac:dyDescent="0.25">
      <c r="A8" t="str">
        <f t="shared" si="0"/>
        <v>A. Jesse</v>
      </c>
      <c r="E8">
        <f t="shared" si="2"/>
        <v>258</v>
      </c>
      <c r="F8">
        <f t="shared" si="1"/>
        <v>0</v>
      </c>
    </row>
    <row r="9" spans="1:6" x14ac:dyDescent="0.25">
      <c r="A9" t="str">
        <f t="shared" si="0"/>
        <v>A. Jesse</v>
      </c>
      <c r="B9" t="s">
        <v>15</v>
      </c>
      <c r="E9">
        <v>2</v>
      </c>
      <c r="F9">
        <f t="shared" si="1"/>
        <v>0</v>
      </c>
    </row>
    <row r="10" spans="1:6" x14ac:dyDescent="0.25">
      <c r="A10" t="str">
        <f t="shared" si="0"/>
        <v>A. Jesse</v>
      </c>
      <c r="E10">
        <f t="shared" ref="E10:E12" si="3">E9</f>
        <v>2</v>
      </c>
      <c r="F10">
        <f t="shared" si="1"/>
        <v>0</v>
      </c>
    </row>
    <row r="11" spans="1:6" x14ac:dyDescent="0.25">
      <c r="A11" t="str">
        <f t="shared" si="0"/>
        <v>A. Jesse</v>
      </c>
      <c r="C11">
        <v>1</v>
      </c>
      <c r="D11" t="s">
        <v>16</v>
      </c>
      <c r="E11">
        <f t="shared" si="3"/>
        <v>2</v>
      </c>
      <c r="F11">
        <f t="shared" si="1"/>
        <v>2</v>
      </c>
    </row>
    <row r="12" spans="1:6" x14ac:dyDescent="0.25">
      <c r="A12" t="str">
        <f t="shared" si="0"/>
        <v>A. Jesse</v>
      </c>
      <c r="E12">
        <f t="shared" si="3"/>
        <v>2</v>
      </c>
      <c r="F12">
        <f t="shared" si="1"/>
        <v>0</v>
      </c>
    </row>
    <row r="13" spans="1:6" x14ac:dyDescent="0.25">
      <c r="A13" t="str">
        <f t="shared" si="0"/>
        <v>A. Jesse</v>
      </c>
      <c r="B13" t="s">
        <v>17</v>
      </c>
      <c r="E13">
        <v>2</v>
      </c>
      <c r="F13">
        <f t="shared" si="1"/>
        <v>0</v>
      </c>
    </row>
    <row r="14" spans="1:6" x14ac:dyDescent="0.25">
      <c r="A14" t="str">
        <f t="shared" si="0"/>
        <v>A. Jesse</v>
      </c>
      <c r="E14">
        <f t="shared" ref="E14:E16" si="4">E13</f>
        <v>2</v>
      </c>
      <c r="F14">
        <f t="shared" si="1"/>
        <v>0</v>
      </c>
    </row>
    <row r="15" spans="1:6" x14ac:dyDescent="0.25">
      <c r="A15" t="str">
        <f t="shared" si="0"/>
        <v>A. Jesse</v>
      </c>
      <c r="C15">
        <v>1</v>
      </c>
      <c r="D15" t="s">
        <v>18</v>
      </c>
      <c r="E15">
        <f t="shared" si="4"/>
        <v>2</v>
      </c>
      <c r="F15">
        <f t="shared" si="1"/>
        <v>2</v>
      </c>
    </row>
    <row r="16" spans="1:6" x14ac:dyDescent="0.25">
      <c r="A16" t="str">
        <f t="shared" si="0"/>
        <v>A. Jesse</v>
      </c>
      <c r="E16">
        <f t="shared" si="4"/>
        <v>2</v>
      </c>
      <c r="F16">
        <f t="shared" si="1"/>
        <v>0</v>
      </c>
    </row>
    <row r="17" spans="1:6" x14ac:dyDescent="0.25">
      <c r="A17" t="str">
        <f t="shared" si="0"/>
        <v>A. Jesse</v>
      </c>
      <c r="B17" t="s">
        <v>19</v>
      </c>
      <c r="E17">
        <v>2</v>
      </c>
      <c r="F17">
        <f t="shared" si="1"/>
        <v>0</v>
      </c>
    </row>
    <row r="18" spans="1:6" x14ac:dyDescent="0.25">
      <c r="A18" t="str">
        <f t="shared" si="0"/>
        <v>A. Jesse</v>
      </c>
      <c r="E18">
        <f t="shared" ref="E18:E20" si="5">E17</f>
        <v>2</v>
      </c>
      <c r="F18">
        <f t="shared" si="1"/>
        <v>0</v>
      </c>
    </row>
    <row r="19" spans="1:6" x14ac:dyDescent="0.25">
      <c r="A19" t="str">
        <f t="shared" si="0"/>
        <v>A. Jesse</v>
      </c>
      <c r="C19">
        <v>1</v>
      </c>
      <c r="D19" t="s">
        <v>20</v>
      </c>
      <c r="E19">
        <f t="shared" si="5"/>
        <v>2</v>
      </c>
      <c r="F19">
        <f t="shared" si="1"/>
        <v>2</v>
      </c>
    </row>
    <row r="20" spans="1:6" x14ac:dyDescent="0.25">
      <c r="A20" t="str">
        <f t="shared" si="0"/>
        <v>A. Jesse</v>
      </c>
      <c r="E20">
        <f t="shared" si="5"/>
        <v>2</v>
      </c>
      <c r="F20">
        <f t="shared" si="1"/>
        <v>0</v>
      </c>
    </row>
    <row r="21" spans="1:6" x14ac:dyDescent="0.25">
      <c r="A21" t="str">
        <f t="shared" si="0"/>
        <v>A. Jesse</v>
      </c>
      <c r="B21" t="s">
        <v>21</v>
      </c>
      <c r="E21">
        <v>258</v>
      </c>
      <c r="F21">
        <f t="shared" si="1"/>
        <v>0</v>
      </c>
    </row>
    <row r="22" spans="1:6" x14ac:dyDescent="0.25">
      <c r="A22" t="str">
        <f t="shared" si="0"/>
        <v>A. Jesse</v>
      </c>
      <c r="E22">
        <f t="shared" ref="E22:E26" si="6">E21</f>
        <v>258</v>
      </c>
      <c r="F22">
        <f t="shared" si="1"/>
        <v>0</v>
      </c>
    </row>
    <row r="23" spans="1:6" x14ac:dyDescent="0.25">
      <c r="A23" t="str">
        <f t="shared" si="0"/>
        <v>A. Jesse</v>
      </c>
      <c r="C23">
        <v>5.8000000000000003E-2</v>
      </c>
      <c r="D23" t="s">
        <v>12</v>
      </c>
      <c r="E23">
        <f t="shared" si="6"/>
        <v>258</v>
      </c>
      <c r="F23">
        <f t="shared" si="1"/>
        <v>14.964</v>
      </c>
    </row>
    <row r="24" spans="1:6" x14ac:dyDescent="0.25">
      <c r="A24" t="str">
        <f t="shared" si="0"/>
        <v>A. Jesse</v>
      </c>
      <c r="C24">
        <v>0.496</v>
      </c>
      <c r="D24" t="s">
        <v>13</v>
      </c>
      <c r="E24">
        <f t="shared" si="6"/>
        <v>258</v>
      </c>
      <c r="F24">
        <f t="shared" si="1"/>
        <v>127.968</v>
      </c>
    </row>
    <row r="25" spans="1:6" x14ac:dyDescent="0.25">
      <c r="A25" t="str">
        <f t="shared" si="0"/>
        <v>A. Jesse</v>
      </c>
      <c r="C25">
        <v>0.44500000000000001</v>
      </c>
      <c r="D25" t="s">
        <v>14</v>
      </c>
      <c r="E25">
        <f t="shared" si="6"/>
        <v>258</v>
      </c>
      <c r="F25">
        <f t="shared" si="1"/>
        <v>114.81</v>
      </c>
    </row>
    <row r="26" spans="1:6" x14ac:dyDescent="0.25">
      <c r="A26" t="str">
        <f t="shared" si="0"/>
        <v>A. Jesse</v>
      </c>
      <c r="E26">
        <f t="shared" si="6"/>
        <v>258</v>
      </c>
      <c r="F26">
        <f t="shared" si="1"/>
        <v>0</v>
      </c>
    </row>
    <row r="27" spans="1:6" x14ac:dyDescent="0.25">
      <c r="A27" t="str">
        <f t="shared" si="0"/>
        <v>A. Jesse</v>
      </c>
      <c r="B27" t="s">
        <v>22</v>
      </c>
      <c r="E27">
        <v>24</v>
      </c>
      <c r="F27">
        <f t="shared" si="1"/>
        <v>0</v>
      </c>
    </row>
    <row r="28" spans="1:6" x14ac:dyDescent="0.25">
      <c r="A28" t="str">
        <f t="shared" si="0"/>
        <v>A. Jesse</v>
      </c>
      <c r="E28">
        <f t="shared" ref="E28:E30" si="7">E27</f>
        <v>24</v>
      </c>
      <c r="F28">
        <f t="shared" si="1"/>
        <v>0</v>
      </c>
    </row>
    <row r="29" spans="1:6" x14ac:dyDescent="0.25">
      <c r="A29" t="str">
        <f t="shared" si="0"/>
        <v>A. Jesse</v>
      </c>
      <c r="C29">
        <v>1</v>
      </c>
      <c r="D29" t="s">
        <v>13</v>
      </c>
      <c r="E29">
        <f t="shared" si="7"/>
        <v>24</v>
      </c>
      <c r="F29">
        <f t="shared" si="1"/>
        <v>24</v>
      </c>
    </row>
    <row r="30" spans="1:6" x14ac:dyDescent="0.25">
      <c r="A30" t="str">
        <f t="shared" si="0"/>
        <v>A. Jesse</v>
      </c>
      <c r="E30">
        <f t="shared" si="7"/>
        <v>24</v>
      </c>
      <c r="F30">
        <f t="shared" si="1"/>
        <v>0</v>
      </c>
    </row>
    <row r="31" spans="1:6" x14ac:dyDescent="0.25">
      <c r="A31" t="str">
        <f t="shared" si="0"/>
        <v>A. Jesse</v>
      </c>
      <c r="B31" t="s">
        <v>23</v>
      </c>
      <c r="E31">
        <v>27</v>
      </c>
      <c r="F31">
        <f t="shared" si="1"/>
        <v>0</v>
      </c>
    </row>
    <row r="32" spans="1:6" x14ac:dyDescent="0.25">
      <c r="A32" t="str">
        <f t="shared" si="0"/>
        <v>A. Jesse</v>
      </c>
      <c r="E32">
        <f t="shared" ref="E32:E34" si="8">E31</f>
        <v>27</v>
      </c>
      <c r="F32">
        <f t="shared" si="1"/>
        <v>0</v>
      </c>
    </row>
    <row r="33" spans="1:6" x14ac:dyDescent="0.25">
      <c r="A33" t="str">
        <f t="shared" si="0"/>
        <v>A. Jesse</v>
      </c>
      <c r="C33">
        <v>1</v>
      </c>
      <c r="D33" t="s">
        <v>24</v>
      </c>
      <c r="E33">
        <f t="shared" si="8"/>
        <v>27</v>
      </c>
      <c r="F33">
        <f t="shared" si="1"/>
        <v>27</v>
      </c>
    </row>
    <row r="34" spans="1:6" x14ac:dyDescent="0.25">
      <c r="A34" t="s">
        <v>617</v>
      </c>
      <c r="E34">
        <f t="shared" si="8"/>
        <v>27</v>
      </c>
      <c r="F34">
        <f t="shared" si="1"/>
        <v>0</v>
      </c>
    </row>
    <row r="35" spans="1:6" x14ac:dyDescent="0.25">
      <c r="A35" t="str">
        <f t="shared" ref="A35:A57" si="9">A34</f>
        <v>Adam Midvidy</v>
      </c>
      <c r="B35" t="s">
        <v>27</v>
      </c>
      <c r="E35">
        <v>30</v>
      </c>
      <c r="F35">
        <f t="shared" si="1"/>
        <v>0</v>
      </c>
    </row>
    <row r="36" spans="1:6" x14ac:dyDescent="0.25">
      <c r="A36" t="str">
        <f t="shared" si="9"/>
        <v>Adam Midvidy</v>
      </c>
      <c r="E36">
        <f t="shared" ref="E36:E38" si="10">E35</f>
        <v>30</v>
      </c>
      <c r="F36">
        <f t="shared" si="1"/>
        <v>0</v>
      </c>
    </row>
    <row r="37" spans="1:6" x14ac:dyDescent="0.25">
      <c r="A37" t="str">
        <f t="shared" si="9"/>
        <v>Adam Midvidy</v>
      </c>
      <c r="C37">
        <v>1</v>
      </c>
      <c r="D37" t="s">
        <v>28</v>
      </c>
      <c r="E37">
        <f t="shared" si="10"/>
        <v>30</v>
      </c>
      <c r="F37">
        <f t="shared" si="1"/>
        <v>30</v>
      </c>
    </row>
    <row r="38" spans="1:6" x14ac:dyDescent="0.25">
      <c r="A38" t="str">
        <f t="shared" si="9"/>
        <v>Adam Midvidy</v>
      </c>
      <c r="E38">
        <f t="shared" si="10"/>
        <v>30</v>
      </c>
      <c r="F38">
        <f t="shared" si="1"/>
        <v>0</v>
      </c>
    </row>
    <row r="39" spans="1:6" x14ac:dyDescent="0.25">
      <c r="A39" t="str">
        <f t="shared" si="9"/>
        <v>Adam Midvidy</v>
      </c>
      <c r="B39" t="s">
        <v>29</v>
      </c>
      <c r="E39">
        <v>20</v>
      </c>
      <c r="F39">
        <f t="shared" si="1"/>
        <v>0</v>
      </c>
    </row>
    <row r="40" spans="1:6" x14ac:dyDescent="0.25">
      <c r="A40" t="str">
        <f t="shared" si="9"/>
        <v>Adam Midvidy</v>
      </c>
      <c r="E40">
        <f t="shared" ref="E40:E42" si="11">E39</f>
        <v>20</v>
      </c>
      <c r="F40">
        <f t="shared" si="1"/>
        <v>0</v>
      </c>
    </row>
    <row r="41" spans="1:6" x14ac:dyDescent="0.25">
      <c r="A41" t="str">
        <f t="shared" si="9"/>
        <v>Adam Midvidy</v>
      </c>
      <c r="C41">
        <v>1</v>
      </c>
      <c r="D41" t="s">
        <v>28</v>
      </c>
      <c r="E41">
        <f t="shared" si="11"/>
        <v>20</v>
      </c>
      <c r="F41">
        <f t="shared" si="1"/>
        <v>20</v>
      </c>
    </row>
    <row r="42" spans="1:6" x14ac:dyDescent="0.25">
      <c r="A42" t="str">
        <f t="shared" si="9"/>
        <v>Adam Midvidy</v>
      </c>
      <c r="E42">
        <f t="shared" si="11"/>
        <v>20</v>
      </c>
      <c r="F42">
        <f t="shared" si="1"/>
        <v>0</v>
      </c>
    </row>
    <row r="43" spans="1:6" x14ac:dyDescent="0.25">
      <c r="A43" t="str">
        <f t="shared" si="9"/>
        <v>Adam Midvidy</v>
      </c>
      <c r="B43" t="s">
        <v>30</v>
      </c>
      <c r="E43">
        <v>3</v>
      </c>
      <c r="F43">
        <f t="shared" si="1"/>
        <v>0</v>
      </c>
    </row>
    <row r="44" spans="1:6" x14ac:dyDescent="0.25">
      <c r="A44" t="str">
        <f t="shared" si="9"/>
        <v>Adam Midvidy</v>
      </c>
      <c r="E44">
        <f t="shared" ref="E44:E46" si="12">E43</f>
        <v>3</v>
      </c>
      <c r="F44">
        <f t="shared" si="1"/>
        <v>0</v>
      </c>
    </row>
    <row r="45" spans="1:6" x14ac:dyDescent="0.25">
      <c r="A45" t="str">
        <f t="shared" si="9"/>
        <v>Adam Midvidy</v>
      </c>
      <c r="C45">
        <v>1</v>
      </c>
      <c r="D45" t="s">
        <v>28</v>
      </c>
      <c r="E45">
        <f t="shared" si="12"/>
        <v>3</v>
      </c>
      <c r="F45">
        <f t="shared" si="1"/>
        <v>3</v>
      </c>
    </row>
    <row r="46" spans="1:6" x14ac:dyDescent="0.25">
      <c r="A46" t="str">
        <f t="shared" si="9"/>
        <v>Adam Midvidy</v>
      </c>
      <c r="E46">
        <f t="shared" si="12"/>
        <v>3</v>
      </c>
      <c r="F46">
        <f t="shared" si="1"/>
        <v>0</v>
      </c>
    </row>
    <row r="47" spans="1:6" x14ac:dyDescent="0.25">
      <c r="A47" t="str">
        <f t="shared" si="9"/>
        <v>Adam Midvidy</v>
      </c>
      <c r="B47" t="s">
        <v>31</v>
      </c>
      <c r="E47">
        <v>2</v>
      </c>
      <c r="F47">
        <f t="shared" si="1"/>
        <v>0</v>
      </c>
    </row>
    <row r="48" spans="1:6" x14ac:dyDescent="0.25">
      <c r="A48" t="str">
        <f t="shared" si="9"/>
        <v>Adam Midvidy</v>
      </c>
      <c r="E48">
        <f t="shared" ref="E48:E50" si="13">E47</f>
        <v>2</v>
      </c>
      <c r="F48">
        <f t="shared" si="1"/>
        <v>0</v>
      </c>
    </row>
    <row r="49" spans="1:6" x14ac:dyDescent="0.25">
      <c r="A49" t="str">
        <f t="shared" si="9"/>
        <v>Adam Midvidy</v>
      </c>
      <c r="C49">
        <v>1</v>
      </c>
      <c r="D49" t="s">
        <v>28</v>
      </c>
      <c r="E49">
        <f t="shared" si="13"/>
        <v>2</v>
      </c>
      <c r="F49">
        <f t="shared" si="1"/>
        <v>2</v>
      </c>
    </row>
    <row r="50" spans="1:6" x14ac:dyDescent="0.25">
      <c r="A50" t="str">
        <f t="shared" si="9"/>
        <v>Adam Midvidy</v>
      </c>
      <c r="E50">
        <f t="shared" si="13"/>
        <v>2</v>
      </c>
      <c r="F50">
        <f t="shared" si="1"/>
        <v>0</v>
      </c>
    </row>
    <row r="51" spans="1:6" x14ac:dyDescent="0.25">
      <c r="A51" t="str">
        <f t="shared" si="9"/>
        <v>Adam Midvidy</v>
      </c>
      <c r="B51" t="s">
        <v>32</v>
      </c>
      <c r="E51">
        <v>66</v>
      </c>
      <c r="F51">
        <f t="shared" si="1"/>
        <v>0</v>
      </c>
    </row>
    <row r="52" spans="1:6" x14ac:dyDescent="0.25">
      <c r="A52" t="str">
        <f t="shared" si="9"/>
        <v>Adam Midvidy</v>
      </c>
      <c r="E52">
        <f t="shared" ref="E52:E54" si="14">E51</f>
        <v>66</v>
      </c>
      <c r="F52">
        <f t="shared" si="1"/>
        <v>0</v>
      </c>
    </row>
    <row r="53" spans="1:6" x14ac:dyDescent="0.25">
      <c r="A53" t="str">
        <f t="shared" si="9"/>
        <v>Adam Midvidy</v>
      </c>
      <c r="C53">
        <v>1</v>
      </c>
      <c r="D53" t="s">
        <v>28</v>
      </c>
      <c r="E53">
        <f t="shared" si="14"/>
        <v>66</v>
      </c>
      <c r="F53">
        <f t="shared" si="1"/>
        <v>66</v>
      </c>
    </row>
    <row r="54" spans="1:6" x14ac:dyDescent="0.25">
      <c r="A54" t="str">
        <f t="shared" si="9"/>
        <v>Adam Midvidy</v>
      </c>
      <c r="E54">
        <f t="shared" si="14"/>
        <v>66</v>
      </c>
      <c r="F54">
        <f t="shared" si="1"/>
        <v>0</v>
      </c>
    </row>
    <row r="55" spans="1:6" x14ac:dyDescent="0.25">
      <c r="A55" t="str">
        <f t="shared" si="9"/>
        <v>Adam Midvidy</v>
      </c>
      <c r="B55" t="s">
        <v>33</v>
      </c>
      <c r="E55">
        <v>17</v>
      </c>
      <c r="F55">
        <f t="shared" si="1"/>
        <v>0</v>
      </c>
    </row>
    <row r="56" spans="1:6" x14ac:dyDescent="0.25">
      <c r="A56" t="str">
        <f t="shared" si="9"/>
        <v>Adam Midvidy</v>
      </c>
      <c r="E56">
        <f t="shared" ref="E56:E58" si="15">E55</f>
        <v>17</v>
      </c>
      <c r="F56">
        <f t="shared" si="1"/>
        <v>0</v>
      </c>
    </row>
    <row r="57" spans="1:6" x14ac:dyDescent="0.25">
      <c r="A57" t="str">
        <f t="shared" si="9"/>
        <v>Adam Midvidy</v>
      </c>
      <c r="C57">
        <v>1</v>
      </c>
      <c r="D57" t="s">
        <v>28</v>
      </c>
      <c r="E57">
        <f t="shared" si="15"/>
        <v>17</v>
      </c>
      <c r="F57">
        <f t="shared" si="1"/>
        <v>17</v>
      </c>
    </row>
    <row r="58" spans="1:6" x14ac:dyDescent="0.25">
      <c r="A58" t="s">
        <v>618</v>
      </c>
      <c r="E58">
        <f t="shared" si="15"/>
        <v>17</v>
      </c>
      <c r="F58">
        <f t="shared" si="1"/>
        <v>0</v>
      </c>
    </row>
    <row r="59" spans="1:6" x14ac:dyDescent="0.25">
      <c r="A59" t="str">
        <f t="shared" ref="A59:A65" si="16">A58</f>
        <v>Amalia Hawkins</v>
      </c>
      <c r="B59" t="s">
        <v>36</v>
      </c>
      <c r="E59">
        <v>47</v>
      </c>
      <c r="F59">
        <f t="shared" si="1"/>
        <v>0</v>
      </c>
    </row>
    <row r="60" spans="1:6" x14ac:dyDescent="0.25">
      <c r="A60" t="str">
        <f t="shared" si="16"/>
        <v>Amalia Hawkins</v>
      </c>
      <c r="E60">
        <f t="shared" ref="E60:E62" si="17">E59</f>
        <v>47</v>
      </c>
      <c r="F60">
        <f t="shared" si="1"/>
        <v>0</v>
      </c>
    </row>
    <row r="61" spans="1:6" x14ac:dyDescent="0.25">
      <c r="A61" t="str">
        <f t="shared" si="16"/>
        <v>Amalia Hawkins</v>
      </c>
      <c r="C61">
        <v>1</v>
      </c>
      <c r="D61" t="s">
        <v>13</v>
      </c>
      <c r="E61">
        <f t="shared" si="17"/>
        <v>47</v>
      </c>
      <c r="F61">
        <f t="shared" si="1"/>
        <v>47</v>
      </c>
    </row>
    <row r="62" spans="1:6" x14ac:dyDescent="0.25">
      <c r="A62" t="str">
        <f t="shared" si="16"/>
        <v>Amalia Hawkins</v>
      </c>
      <c r="E62">
        <f t="shared" si="17"/>
        <v>47</v>
      </c>
      <c r="F62">
        <f t="shared" si="1"/>
        <v>0</v>
      </c>
    </row>
    <row r="63" spans="1:6" x14ac:dyDescent="0.25">
      <c r="A63" t="str">
        <f t="shared" si="16"/>
        <v>Amalia Hawkins</v>
      </c>
      <c r="B63" t="s">
        <v>37</v>
      </c>
      <c r="E63">
        <v>55</v>
      </c>
      <c r="F63">
        <f t="shared" si="1"/>
        <v>0</v>
      </c>
    </row>
    <row r="64" spans="1:6" x14ac:dyDescent="0.25">
      <c r="A64" t="str">
        <f t="shared" si="16"/>
        <v>Amalia Hawkins</v>
      </c>
      <c r="E64">
        <f t="shared" ref="E64:E66" si="18">E63</f>
        <v>55</v>
      </c>
      <c r="F64">
        <f t="shared" si="1"/>
        <v>0</v>
      </c>
    </row>
    <row r="65" spans="1:6" x14ac:dyDescent="0.25">
      <c r="A65" t="str">
        <f t="shared" si="16"/>
        <v>Amalia Hawkins</v>
      </c>
      <c r="C65">
        <v>1</v>
      </c>
      <c r="D65" t="s">
        <v>13</v>
      </c>
      <c r="E65">
        <f t="shared" si="18"/>
        <v>55</v>
      </c>
      <c r="F65">
        <f t="shared" si="1"/>
        <v>55</v>
      </c>
    </row>
    <row r="66" spans="1:6" x14ac:dyDescent="0.25">
      <c r="A66" t="s">
        <v>619</v>
      </c>
      <c r="E66">
        <f t="shared" si="18"/>
        <v>55</v>
      </c>
      <c r="F66">
        <f t="shared" si="1"/>
        <v>0</v>
      </c>
    </row>
    <row r="67" spans="1:6" x14ac:dyDescent="0.25">
      <c r="A67" t="str">
        <f t="shared" ref="A67:A113" si="19">A66</f>
        <v>Andreas Nilsson</v>
      </c>
      <c r="B67" t="s">
        <v>40</v>
      </c>
      <c r="E67">
        <v>3</v>
      </c>
      <c r="F67">
        <f t="shared" ref="F67:F130" si="20">C67*E67</f>
        <v>0</v>
      </c>
    </row>
    <row r="68" spans="1:6" x14ac:dyDescent="0.25">
      <c r="A68" t="str">
        <f t="shared" si="19"/>
        <v>Andreas Nilsson</v>
      </c>
      <c r="E68">
        <f t="shared" ref="E68:E70" si="21">E67</f>
        <v>3</v>
      </c>
      <c r="F68">
        <f t="shared" si="20"/>
        <v>0</v>
      </c>
    </row>
    <row r="69" spans="1:6" x14ac:dyDescent="0.25">
      <c r="A69" t="str">
        <f t="shared" si="19"/>
        <v>Andreas Nilsson</v>
      </c>
      <c r="C69">
        <v>1</v>
      </c>
      <c r="D69" t="s">
        <v>24</v>
      </c>
      <c r="E69">
        <f t="shared" si="21"/>
        <v>3</v>
      </c>
      <c r="F69">
        <f t="shared" si="20"/>
        <v>3</v>
      </c>
    </row>
    <row r="70" spans="1:6" x14ac:dyDescent="0.25">
      <c r="A70" t="str">
        <f t="shared" si="19"/>
        <v>Andreas Nilsson</v>
      </c>
      <c r="E70">
        <f t="shared" si="21"/>
        <v>3</v>
      </c>
      <c r="F70">
        <f t="shared" si="20"/>
        <v>0</v>
      </c>
    </row>
    <row r="71" spans="1:6" x14ac:dyDescent="0.25">
      <c r="A71" t="str">
        <f t="shared" si="19"/>
        <v>Andreas Nilsson</v>
      </c>
      <c r="B71" t="s">
        <v>41</v>
      </c>
      <c r="E71">
        <v>2</v>
      </c>
      <c r="F71">
        <f t="shared" si="20"/>
        <v>0</v>
      </c>
    </row>
    <row r="72" spans="1:6" x14ac:dyDescent="0.25">
      <c r="A72" t="str">
        <f t="shared" si="19"/>
        <v>Andreas Nilsson</v>
      </c>
      <c r="E72">
        <f t="shared" ref="E72:E74" si="22">E71</f>
        <v>2</v>
      </c>
      <c r="F72">
        <f t="shared" si="20"/>
        <v>0</v>
      </c>
    </row>
    <row r="73" spans="1:6" x14ac:dyDescent="0.25">
      <c r="A73" t="str">
        <f t="shared" si="19"/>
        <v>Andreas Nilsson</v>
      </c>
      <c r="C73">
        <v>1</v>
      </c>
      <c r="D73" t="s">
        <v>20</v>
      </c>
      <c r="E73">
        <f t="shared" si="22"/>
        <v>2</v>
      </c>
      <c r="F73">
        <f t="shared" si="20"/>
        <v>2</v>
      </c>
    </row>
    <row r="74" spans="1:6" x14ac:dyDescent="0.25">
      <c r="A74" t="str">
        <f t="shared" si="19"/>
        <v>Andreas Nilsson</v>
      </c>
      <c r="E74">
        <f t="shared" si="22"/>
        <v>2</v>
      </c>
      <c r="F74">
        <f t="shared" si="20"/>
        <v>0</v>
      </c>
    </row>
    <row r="75" spans="1:6" x14ac:dyDescent="0.25">
      <c r="A75" t="str">
        <f t="shared" si="19"/>
        <v>Andreas Nilsson</v>
      </c>
      <c r="B75" t="s">
        <v>42</v>
      </c>
      <c r="E75">
        <v>61</v>
      </c>
      <c r="F75">
        <f t="shared" si="20"/>
        <v>0</v>
      </c>
    </row>
    <row r="76" spans="1:6" x14ac:dyDescent="0.25">
      <c r="A76" t="str">
        <f t="shared" si="19"/>
        <v>Andreas Nilsson</v>
      </c>
      <c r="E76">
        <f t="shared" ref="E76:E79" si="23">E75</f>
        <v>61</v>
      </c>
      <c r="F76">
        <f t="shared" si="20"/>
        <v>0</v>
      </c>
    </row>
    <row r="77" spans="1:6" x14ac:dyDescent="0.25">
      <c r="A77" t="str">
        <f t="shared" si="19"/>
        <v>Andreas Nilsson</v>
      </c>
      <c r="C77">
        <v>0.86399999999999999</v>
      </c>
      <c r="D77" t="s">
        <v>20</v>
      </c>
      <c r="E77">
        <f t="shared" si="23"/>
        <v>61</v>
      </c>
      <c r="F77">
        <f t="shared" si="20"/>
        <v>52.704000000000001</v>
      </c>
    </row>
    <row r="78" spans="1:6" x14ac:dyDescent="0.25">
      <c r="A78" t="str">
        <f t="shared" si="19"/>
        <v>Andreas Nilsson</v>
      </c>
      <c r="C78">
        <v>0.13500000000000001</v>
      </c>
      <c r="D78" t="s">
        <v>43</v>
      </c>
      <c r="E78">
        <f t="shared" si="23"/>
        <v>61</v>
      </c>
      <c r="F78">
        <f t="shared" si="20"/>
        <v>8.2350000000000012</v>
      </c>
    </row>
    <row r="79" spans="1:6" x14ac:dyDescent="0.25">
      <c r="A79" t="str">
        <f t="shared" si="19"/>
        <v>Andreas Nilsson</v>
      </c>
      <c r="E79">
        <f t="shared" si="23"/>
        <v>61</v>
      </c>
      <c r="F79">
        <f t="shared" si="20"/>
        <v>0</v>
      </c>
    </row>
    <row r="80" spans="1:6" x14ac:dyDescent="0.25">
      <c r="A80" t="str">
        <f t="shared" si="19"/>
        <v>Andreas Nilsson</v>
      </c>
      <c r="B80" t="s">
        <v>44</v>
      </c>
      <c r="E80">
        <v>1</v>
      </c>
      <c r="F80">
        <f t="shared" si="20"/>
        <v>0</v>
      </c>
    </row>
    <row r="81" spans="1:6" x14ac:dyDescent="0.25">
      <c r="A81" t="str">
        <f t="shared" si="19"/>
        <v>Andreas Nilsson</v>
      </c>
      <c r="E81">
        <f t="shared" ref="E81:E83" si="24">E80</f>
        <v>1</v>
      </c>
      <c r="F81">
        <f t="shared" si="20"/>
        <v>0</v>
      </c>
    </row>
    <row r="82" spans="1:6" x14ac:dyDescent="0.25">
      <c r="A82" t="str">
        <f t="shared" si="19"/>
        <v>Andreas Nilsson</v>
      </c>
      <c r="C82">
        <v>1</v>
      </c>
      <c r="D82" t="s">
        <v>45</v>
      </c>
      <c r="E82">
        <f t="shared" si="24"/>
        <v>1</v>
      </c>
      <c r="F82">
        <f t="shared" si="20"/>
        <v>1</v>
      </c>
    </row>
    <row r="83" spans="1:6" x14ac:dyDescent="0.25">
      <c r="A83" t="str">
        <f t="shared" si="19"/>
        <v>Andreas Nilsson</v>
      </c>
      <c r="E83">
        <f t="shared" si="24"/>
        <v>1</v>
      </c>
      <c r="F83">
        <f t="shared" si="20"/>
        <v>0</v>
      </c>
    </row>
    <row r="84" spans="1:6" x14ac:dyDescent="0.25">
      <c r="A84" t="str">
        <f t="shared" si="19"/>
        <v>Andreas Nilsson</v>
      </c>
      <c r="B84" t="s">
        <v>46</v>
      </c>
      <c r="E84">
        <v>20</v>
      </c>
      <c r="F84">
        <f t="shared" si="20"/>
        <v>0</v>
      </c>
    </row>
    <row r="85" spans="1:6" x14ac:dyDescent="0.25">
      <c r="A85" t="str">
        <f t="shared" si="19"/>
        <v>Andreas Nilsson</v>
      </c>
      <c r="E85">
        <f t="shared" ref="E85:E87" si="25">E84</f>
        <v>20</v>
      </c>
      <c r="F85">
        <f t="shared" si="20"/>
        <v>0</v>
      </c>
    </row>
    <row r="86" spans="1:6" x14ac:dyDescent="0.25">
      <c r="A86" t="str">
        <f t="shared" si="19"/>
        <v>Andreas Nilsson</v>
      </c>
      <c r="C86">
        <v>1</v>
      </c>
      <c r="D86" t="s">
        <v>45</v>
      </c>
      <c r="E86">
        <f t="shared" si="25"/>
        <v>20</v>
      </c>
      <c r="F86">
        <f t="shared" si="20"/>
        <v>20</v>
      </c>
    </row>
    <row r="87" spans="1:6" x14ac:dyDescent="0.25">
      <c r="A87" t="str">
        <f t="shared" si="19"/>
        <v>Andreas Nilsson</v>
      </c>
      <c r="E87">
        <f t="shared" si="25"/>
        <v>20</v>
      </c>
      <c r="F87">
        <f t="shared" si="20"/>
        <v>0</v>
      </c>
    </row>
    <row r="88" spans="1:6" x14ac:dyDescent="0.25">
      <c r="A88" t="str">
        <f t="shared" si="19"/>
        <v>Andreas Nilsson</v>
      </c>
      <c r="B88" t="s">
        <v>47</v>
      </c>
      <c r="E88">
        <v>6</v>
      </c>
      <c r="F88">
        <f t="shared" si="20"/>
        <v>0</v>
      </c>
    </row>
    <row r="89" spans="1:6" x14ac:dyDescent="0.25">
      <c r="A89" t="str">
        <f t="shared" si="19"/>
        <v>Andreas Nilsson</v>
      </c>
      <c r="E89">
        <f t="shared" ref="E89:E91" si="26">E88</f>
        <v>6</v>
      </c>
      <c r="F89">
        <f t="shared" si="20"/>
        <v>0</v>
      </c>
    </row>
    <row r="90" spans="1:6" x14ac:dyDescent="0.25">
      <c r="A90" t="str">
        <f t="shared" si="19"/>
        <v>Andreas Nilsson</v>
      </c>
      <c r="C90">
        <v>1</v>
      </c>
      <c r="D90" t="s">
        <v>24</v>
      </c>
      <c r="E90">
        <f t="shared" si="26"/>
        <v>6</v>
      </c>
      <c r="F90">
        <f t="shared" si="20"/>
        <v>6</v>
      </c>
    </row>
    <row r="91" spans="1:6" x14ac:dyDescent="0.25">
      <c r="A91" t="str">
        <f t="shared" si="19"/>
        <v>Andreas Nilsson</v>
      </c>
      <c r="E91">
        <f t="shared" si="26"/>
        <v>6</v>
      </c>
      <c r="F91">
        <f t="shared" si="20"/>
        <v>0</v>
      </c>
    </row>
    <row r="92" spans="1:6" x14ac:dyDescent="0.25">
      <c r="A92" t="str">
        <f t="shared" si="19"/>
        <v>Andreas Nilsson</v>
      </c>
      <c r="B92" t="s">
        <v>48</v>
      </c>
      <c r="E92">
        <v>22</v>
      </c>
      <c r="F92">
        <f t="shared" si="20"/>
        <v>0</v>
      </c>
    </row>
    <row r="93" spans="1:6" x14ac:dyDescent="0.25">
      <c r="A93" t="str">
        <f t="shared" si="19"/>
        <v>Andreas Nilsson</v>
      </c>
      <c r="E93">
        <f t="shared" ref="E93:E95" si="27">E92</f>
        <v>22</v>
      </c>
      <c r="F93">
        <f t="shared" si="20"/>
        <v>0</v>
      </c>
    </row>
    <row r="94" spans="1:6" x14ac:dyDescent="0.25">
      <c r="A94" t="str">
        <f t="shared" si="19"/>
        <v>Andreas Nilsson</v>
      </c>
      <c r="C94">
        <v>1</v>
      </c>
      <c r="D94" t="s">
        <v>20</v>
      </c>
      <c r="E94">
        <f t="shared" si="27"/>
        <v>22</v>
      </c>
      <c r="F94">
        <f t="shared" si="20"/>
        <v>22</v>
      </c>
    </row>
    <row r="95" spans="1:6" x14ac:dyDescent="0.25">
      <c r="A95" t="str">
        <f t="shared" si="19"/>
        <v>Andreas Nilsson</v>
      </c>
      <c r="E95">
        <f t="shared" si="27"/>
        <v>22</v>
      </c>
      <c r="F95">
        <f t="shared" si="20"/>
        <v>0</v>
      </c>
    </row>
    <row r="96" spans="1:6" x14ac:dyDescent="0.25">
      <c r="A96" t="str">
        <f t="shared" si="19"/>
        <v>Andreas Nilsson</v>
      </c>
      <c r="B96" t="s">
        <v>49</v>
      </c>
      <c r="E96">
        <v>6</v>
      </c>
      <c r="F96">
        <f t="shared" si="20"/>
        <v>0</v>
      </c>
    </row>
    <row r="97" spans="1:6" x14ac:dyDescent="0.25">
      <c r="A97" t="str">
        <f t="shared" si="19"/>
        <v>Andreas Nilsson</v>
      </c>
      <c r="E97">
        <f t="shared" ref="E97:E99" si="28">E96</f>
        <v>6</v>
      </c>
      <c r="F97">
        <f t="shared" si="20"/>
        <v>0</v>
      </c>
    </row>
    <row r="98" spans="1:6" x14ac:dyDescent="0.25">
      <c r="A98" t="str">
        <f t="shared" si="19"/>
        <v>Andreas Nilsson</v>
      </c>
      <c r="C98">
        <v>1</v>
      </c>
      <c r="D98" t="s">
        <v>20</v>
      </c>
      <c r="E98">
        <f t="shared" si="28"/>
        <v>6</v>
      </c>
      <c r="F98">
        <f t="shared" si="20"/>
        <v>6</v>
      </c>
    </row>
    <row r="99" spans="1:6" x14ac:dyDescent="0.25">
      <c r="A99" t="str">
        <f t="shared" si="19"/>
        <v>Andreas Nilsson</v>
      </c>
      <c r="E99">
        <f t="shared" si="28"/>
        <v>6</v>
      </c>
      <c r="F99">
        <f t="shared" si="20"/>
        <v>0</v>
      </c>
    </row>
    <row r="100" spans="1:6" x14ac:dyDescent="0.25">
      <c r="A100" t="str">
        <f t="shared" si="19"/>
        <v>Andreas Nilsson</v>
      </c>
      <c r="B100" t="s">
        <v>50</v>
      </c>
      <c r="E100">
        <v>11</v>
      </c>
      <c r="F100">
        <f t="shared" si="20"/>
        <v>0</v>
      </c>
    </row>
    <row r="101" spans="1:6" x14ac:dyDescent="0.25">
      <c r="A101" t="str">
        <f t="shared" si="19"/>
        <v>Andreas Nilsson</v>
      </c>
      <c r="E101">
        <f t="shared" ref="E101:E103" si="29">E100</f>
        <v>11</v>
      </c>
      <c r="F101">
        <f t="shared" si="20"/>
        <v>0</v>
      </c>
    </row>
    <row r="102" spans="1:6" x14ac:dyDescent="0.25">
      <c r="A102" t="str">
        <f t="shared" si="19"/>
        <v>Andreas Nilsson</v>
      </c>
      <c r="C102">
        <v>1</v>
      </c>
      <c r="D102" t="s">
        <v>51</v>
      </c>
      <c r="E102">
        <f t="shared" si="29"/>
        <v>11</v>
      </c>
      <c r="F102">
        <f t="shared" si="20"/>
        <v>11</v>
      </c>
    </row>
    <row r="103" spans="1:6" x14ac:dyDescent="0.25">
      <c r="A103" t="str">
        <f t="shared" si="19"/>
        <v>Andreas Nilsson</v>
      </c>
      <c r="E103">
        <f t="shared" si="29"/>
        <v>11</v>
      </c>
      <c r="F103">
        <f t="shared" si="20"/>
        <v>0</v>
      </c>
    </row>
    <row r="104" spans="1:6" x14ac:dyDescent="0.25">
      <c r="A104" t="str">
        <f t="shared" si="19"/>
        <v>Andreas Nilsson</v>
      </c>
      <c r="B104" t="s">
        <v>52</v>
      </c>
      <c r="E104">
        <v>204</v>
      </c>
      <c r="F104">
        <f t="shared" si="20"/>
        <v>0</v>
      </c>
    </row>
    <row r="105" spans="1:6" x14ac:dyDescent="0.25">
      <c r="A105" t="str">
        <f t="shared" si="19"/>
        <v>Andreas Nilsson</v>
      </c>
      <c r="E105">
        <f t="shared" ref="E105:E109" si="30">E104</f>
        <v>204</v>
      </c>
      <c r="F105">
        <f t="shared" si="20"/>
        <v>0</v>
      </c>
    </row>
    <row r="106" spans="1:6" x14ac:dyDescent="0.25">
      <c r="A106" t="str">
        <f t="shared" si="19"/>
        <v>Andreas Nilsson</v>
      </c>
      <c r="C106">
        <v>0.94299999999999995</v>
      </c>
      <c r="D106" t="s">
        <v>53</v>
      </c>
      <c r="E106">
        <f t="shared" si="30"/>
        <v>204</v>
      </c>
      <c r="F106">
        <f t="shared" si="20"/>
        <v>192.37199999999999</v>
      </c>
    </row>
    <row r="107" spans="1:6" x14ac:dyDescent="0.25">
      <c r="A107" t="str">
        <f t="shared" si="19"/>
        <v>Andreas Nilsson</v>
      </c>
      <c r="C107">
        <v>2.1000000000000001E-2</v>
      </c>
      <c r="D107" t="s">
        <v>54</v>
      </c>
      <c r="E107">
        <f t="shared" si="30"/>
        <v>204</v>
      </c>
      <c r="F107">
        <f t="shared" si="20"/>
        <v>4.2840000000000007</v>
      </c>
    </row>
    <row r="108" spans="1:6" x14ac:dyDescent="0.25">
      <c r="A108" t="str">
        <f t="shared" si="19"/>
        <v>Andreas Nilsson</v>
      </c>
      <c r="C108">
        <v>3.5000000000000003E-2</v>
      </c>
      <c r="D108" t="s">
        <v>20</v>
      </c>
      <c r="E108">
        <f t="shared" si="30"/>
        <v>204</v>
      </c>
      <c r="F108">
        <f t="shared" si="20"/>
        <v>7.1400000000000006</v>
      </c>
    </row>
    <row r="109" spans="1:6" x14ac:dyDescent="0.25">
      <c r="A109" t="str">
        <f t="shared" si="19"/>
        <v>Andreas Nilsson</v>
      </c>
      <c r="E109">
        <f t="shared" si="30"/>
        <v>204</v>
      </c>
      <c r="F109">
        <f t="shared" si="20"/>
        <v>0</v>
      </c>
    </row>
    <row r="110" spans="1:6" x14ac:dyDescent="0.25">
      <c r="A110" t="str">
        <f t="shared" si="19"/>
        <v>Andreas Nilsson</v>
      </c>
      <c r="B110" t="s">
        <v>55</v>
      </c>
      <c r="E110">
        <v>5</v>
      </c>
      <c r="F110">
        <f t="shared" si="20"/>
        <v>0</v>
      </c>
    </row>
    <row r="111" spans="1:6" x14ac:dyDescent="0.25">
      <c r="A111" t="str">
        <f t="shared" si="19"/>
        <v>Andreas Nilsson</v>
      </c>
      <c r="E111">
        <f t="shared" ref="E111:E114" si="31">E110</f>
        <v>5</v>
      </c>
      <c r="F111">
        <f t="shared" si="20"/>
        <v>0</v>
      </c>
    </row>
    <row r="112" spans="1:6" x14ac:dyDescent="0.25">
      <c r="A112" t="str">
        <f t="shared" si="19"/>
        <v>Andreas Nilsson</v>
      </c>
      <c r="C112">
        <v>0.34599999999999997</v>
      </c>
      <c r="D112" t="s">
        <v>18</v>
      </c>
      <c r="E112">
        <f t="shared" si="31"/>
        <v>5</v>
      </c>
      <c r="F112">
        <f t="shared" si="20"/>
        <v>1.73</v>
      </c>
    </row>
    <row r="113" spans="1:6" x14ac:dyDescent="0.25">
      <c r="A113" t="str">
        <f t="shared" si="19"/>
        <v>Andreas Nilsson</v>
      </c>
      <c r="C113">
        <v>0.65300000000000002</v>
      </c>
      <c r="D113" t="s">
        <v>24</v>
      </c>
      <c r="E113">
        <f t="shared" si="31"/>
        <v>5</v>
      </c>
      <c r="F113">
        <f t="shared" si="20"/>
        <v>3.2650000000000001</v>
      </c>
    </row>
    <row r="114" spans="1:6" x14ac:dyDescent="0.25">
      <c r="A114" t="s">
        <v>620</v>
      </c>
      <c r="E114">
        <f t="shared" si="31"/>
        <v>5</v>
      </c>
      <c r="F114">
        <f t="shared" si="20"/>
        <v>0</v>
      </c>
    </row>
    <row r="115" spans="1:6" x14ac:dyDescent="0.25">
      <c r="A115" t="str">
        <f t="shared" ref="A115:A155" si="32">A114</f>
        <v>Andrew Morrow</v>
      </c>
      <c r="B115" t="s">
        <v>58</v>
      </c>
      <c r="E115">
        <v>22</v>
      </c>
      <c r="F115">
        <f t="shared" si="20"/>
        <v>0</v>
      </c>
    </row>
    <row r="116" spans="1:6" x14ac:dyDescent="0.25">
      <c r="A116" t="str">
        <f t="shared" si="32"/>
        <v>Andrew Morrow</v>
      </c>
      <c r="E116">
        <f t="shared" ref="E116:E118" si="33">E115</f>
        <v>22</v>
      </c>
      <c r="F116">
        <f t="shared" si="20"/>
        <v>0</v>
      </c>
    </row>
    <row r="117" spans="1:6" x14ac:dyDescent="0.25">
      <c r="A117" t="str">
        <f t="shared" si="32"/>
        <v>Andrew Morrow</v>
      </c>
      <c r="C117">
        <v>1</v>
      </c>
      <c r="D117" t="s">
        <v>59</v>
      </c>
      <c r="E117">
        <f t="shared" si="33"/>
        <v>22</v>
      </c>
      <c r="F117">
        <f t="shared" si="20"/>
        <v>22</v>
      </c>
    </row>
    <row r="118" spans="1:6" x14ac:dyDescent="0.25">
      <c r="A118" t="str">
        <f t="shared" si="32"/>
        <v>Andrew Morrow</v>
      </c>
      <c r="E118">
        <f t="shared" si="33"/>
        <v>22</v>
      </c>
      <c r="F118">
        <f t="shared" si="20"/>
        <v>0</v>
      </c>
    </row>
    <row r="119" spans="1:6" x14ac:dyDescent="0.25">
      <c r="A119" t="str">
        <f t="shared" si="32"/>
        <v>Andrew Morrow</v>
      </c>
      <c r="B119" t="s">
        <v>60</v>
      </c>
      <c r="E119">
        <v>6</v>
      </c>
      <c r="F119">
        <f t="shared" si="20"/>
        <v>0</v>
      </c>
    </row>
    <row r="120" spans="1:6" x14ac:dyDescent="0.25">
      <c r="A120" t="str">
        <f t="shared" si="32"/>
        <v>Andrew Morrow</v>
      </c>
      <c r="E120">
        <f t="shared" ref="E120:E122" si="34">E119</f>
        <v>6</v>
      </c>
      <c r="F120">
        <f t="shared" si="20"/>
        <v>0</v>
      </c>
    </row>
    <row r="121" spans="1:6" x14ac:dyDescent="0.25">
      <c r="A121" t="str">
        <f t="shared" si="32"/>
        <v>Andrew Morrow</v>
      </c>
      <c r="C121">
        <v>1</v>
      </c>
      <c r="D121" t="s">
        <v>61</v>
      </c>
      <c r="E121">
        <f t="shared" si="34"/>
        <v>6</v>
      </c>
      <c r="F121">
        <f t="shared" si="20"/>
        <v>6</v>
      </c>
    </row>
    <row r="122" spans="1:6" x14ac:dyDescent="0.25">
      <c r="A122" t="str">
        <f t="shared" si="32"/>
        <v>Andrew Morrow</v>
      </c>
      <c r="E122">
        <f t="shared" si="34"/>
        <v>6</v>
      </c>
      <c r="F122">
        <f t="shared" si="20"/>
        <v>0</v>
      </c>
    </row>
    <row r="123" spans="1:6" x14ac:dyDescent="0.25">
      <c r="A123" t="str">
        <f t="shared" si="32"/>
        <v>Andrew Morrow</v>
      </c>
      <c r="B123" t="s">
        <v>62</v>
      </c>
      <c r="E123">
        <v>1</v>
      </c>
      <c r="F123">
        <f t="shared" si="20"/>
        <v>0</v>
      </c>
    </row>
    <row r="124" spans="1:6" x14ac:dyDescent="0.25">
      <c r="A124" t="str">
        <f t="shared" si="32"/>
        <v>Andrew Morrow</v>
      </c>
      <c r="E124">
        <f t="shared" ref="E124:E126" si="35">E123</f>
        <v>1</v>
      </c>
      <c r="F124">
        <f t="shared" si="20"/>
        <v>0</v>
      </c>
    </row>
    <row r="125" spans="1:6" x14ac:dyDescent="0.25">
      <c r="A125" t="str">
        <f t="shared" si="32"/>
        <v>Andrew Morrow</v>
      </c>
      <c r="C125">
        <v>1</v>
      </c>
      <c r="D125" t="s">
        <v>63</v>
      </c>
      <c r="E125">
        <f t="shared" si="35"/>
        <v>1</v>
      </c>
      <c r="F125">
        <f t="shared" si="20"/>
        <v>1</v>
      </c>
    </row>
    <row r="126" spans="1:6" x14ac:dyDescent="0.25">
      <c r="A126" t="str">
        <f t="shared" si="32"/>
        <v>Andrew Morrow</v>
      </c>
      <c r="E126">
        <f t="shared" si="35"/>
        <v>1</v>
      </c>
      <c r="F126">
        <f t="shared" si="20"/>
        <v>0</v>
      </c>
    </row>
    <row r="127" spans="1:6" x14ac:dyDescent="0.25">
      <c r="A127" t="str">
        <f t="shared" si="32"/>
        <v>Andrew Morrow</v>
      </c>
      <c r="B127" t="s">
        <v>64</v>
      </c>
      <c r="E127">
        <v>1</v>
      </c>
      <c r="F127">
        <f t="shared" si="20"/>
        <v>0</v>
      </c>
    </row>
    <row r="128" spans="1:6" x14ac:dyDescent="0.25">
      <c r="A128" t="str">
        <f t="shared" si="32"/>
        <v>Andrew Morrow</v>
      </c>
      <c r="E128">
        <f t="shared" ref="E128:E130" si="36">E127</f>
        <v>1</v>
      </c>
      <c r="F128">
        <f t="shared" si="20"/>
        <v>0</v>
      </c>
    </row>
    <row r="129" spans="1:6" x14ac:dyDescent="0.25">
      <c r="A129" t="str">
        <f t="shared" si="32"/>
        <v>Andrew Morrow</v>
      </c>
      <c r="C129">
        <v>1</v>
      </c>
      <c r="D129" t="s">
        <v>65</v>
      </c>
      <c r="E129">
        <f t="shared" si="36"/>
        <v>1</v>
      </c>
      <c r="F129">
        <f t="shared" si="20"/>
        <v>1</v>
      </c>
    </row>
    <row r="130" spans="1:6" x14ac:dyDescent="0.25">
      <c r="A130" t="str">
        <f t="shared" si="32"/>
        <v>Andrew Morrow</v>
      </c>
      <c r="E130">
        <f t="shared" si="36"/>
        <v>1</v>
      </c>
      <c r="F130">
        <f t="shared" si="20"/>
        <v>0</v>
      </c>
    </row>
    <row r="131" spans="1:6" x14ac:dyDescent="0.25">
      <c r="A131" t="str">
        <f t="shared" si="32"/>
        <v>Andrew Morrow</v>
      </c>
      <c r="B131" t="s">
        <v>66</v>
      </c>
      <c r="E131">
        <v>2</v>
      </c>
      <c r="F131">
        <f t="shared" ref="F131:F194" si="37">C131*E131</f>
        <v>0</v>
      </c>
    </row>
    <row r="132" spans="1:6" x14ac:dyDescent="0.25">
      <c r="A132" t="str">
        <f t="shared" si="32"/>
        <v>Andrew Morrow</v>
      </c>
      <c r="E132">
        <f t="shared" ref="E132:E133" si="38">E131</f>
        <v>2</v>
      </c>
      <c r="F132">
        <f t="shared" si="37"/>
        <v>0</v>
      </c>
    </row>
    <row r="133" spans="1:6" x14ac:dyDescent="0.25">
      <c r="A133" t="str">
        <f t="shared" si="32"/>
        <v>Andrew Morrow</v>
      </c>
      <c r="E133">
        <f t="shared" si="38"/>
        <v>2</v>
      </c>
      <c r="F133">
        <f t="shared" si="37"/>
        <v>0</v>
      </c>
    </row>
    <row r="134" spans="1:6" x14ac:dyDescent="0.25">
      <c r="A134" t="str">
        <f t="shared" si="32"/>
        <v>Andrew Morrow</v>
      </c>
      <c r="B134" t="s">
        <v>67</v>
      </c>
      <c r="E134">
        <v>8</v>
      </c>
      <c r="F134">
        <f t="shared" si="37"/>
        <v>0</v>
      </c>
    </row>
    <row r="135" spans="1:6" x14ac:dyDescent="0.25">
      <c r="A135" t="str">
        <f t="shared" si="32"/>
        <v>Andrew Morrow</v>
      </c>
      <c r="E135">
        <f t="shared" ref="E135:E138" si="39">E134</f>
        <v>8</v>
      </c>
      <c r="F135">
        <f t="shared" si="37"/>
        <v>0</v>
      </c>
    </row>
    <row r="136" spans="1:6" x14ac:dyDescent="0.25">
      <c r="A136" t="str">
        <f t="shared" si="32"/>
        <v>Andrew Morrow</v>
      </c>
      <c r="C136">
        <v>0.35499999999999998</v>
      </c>
      <c r="D136" t="s">
        <v>68</v>
      </c>
      <c r="E136">
        <f t="shared" si="39"/>
        <v>8</v>
      </c>
      <c r="F136">
        <f t="shared" si="37"/>
        <v>2.84</v>
      </c>
    </row>
    <row r="137" spans="1:6" x14ac:dyDescent="0.25">
      <c r="A137" t="str">
        <f t="shared" si="32"/>
        <v>Andrew Morrow</v>
      </c>
      <c r="C137">
        <v>0.64400000000000002</v>
      </c>
      <c r="D137" t="s">
        <v>43</v>
      </c>
      <c r="E137">
        <f t="shared" si="39"/>
        <v>8</v>
      </c>
      <c r="F137">
        <f t="shared" si="37"/>
        <v>5.1520000000000001</v>
      </c>
    </row>
    <row r="138" spans="1:6" x14ac:dyDescent="0.25">
      <c r="A138" t="str">
        <f t="shared" si="32"/>
        <v>Andrew Morrow</v>
      </c>
      <c r="E138">
        <f t="shared" si="39"/>
        <v>8</v>
      </c>
      <c r="F138">
        <f t="shared" si="37"/>
        <v>0</v>
      </c>
    </row>
    <row r="139" spans="1:6" x14ac:dyDescent="0.25">
      <c r="A139" t="str">
        <f t="shared" si="32"/>
        <v>Andrew Morrow</v>
      </c>
      <c r="B139" t="s">
        <v>69</v>
      </c>
      <c r="E139">
        <v>4</v>
      </c>
      <c r="F139">
        <f t="shared" si="37"/>
        <v>0</v>
      </c>
    </row>
    <row r="140" spans="1:6" x14ac:dyDescent="0.25">
      <c r="A140" t="str">
        <f t="shared" si="32"/>
        <v>Andrew Morrow</v>
      </c>
      <c r="E140">
        <f t="shared" ref="E140:E142" si="40">E139</f>
        <v>4</v>
      </c>
      <c r="F140">
        <f t="shared" si="37"/>
        <v>0</v>
      </c>
    </row>
    <row r="141" spans="1:6" x14ac:dyDescent="0.25">
      <c r="A141" t="str">
        <f t="shared" si="32"/>
        <v>Andrew Morrow</v>
      </c>
      <c r="C141">
        <v>1</v>
      </c>
      <c r="D141" t="s">
        <v>43</v>
      </c>
      <c r="E141">
        <f t="shared" si="40"/>
        <v>4</v>
      </c>
      <c r="F141">
        <f t="shared" si="37"/>
        <v>4</v>
      </c>
    </row>
    <row r="142" spans="1:6" x14ac:dyDescent="0.25">
      <c r="A142" t="str">
        <f t="shared" si="32"/>
        <v>Andrew Morrow</v>
      </c>
      <c r="E142">
        <f t="shared" si="40"/>
        <v>4</v>
      </c>
      <c r="F142">
        <f t="shared" si="37"/>
        <v>0</v>
      </c>
    </row>
    <row r="143" spans="1:6" x14ac:dyDescent="0.25">
      <c r="A143" t="str">
        <f t="shared" si="32"/>
        <v>Andrew Morrow</v>
      </c>
      <c r="B143" t="s">
        <v>70</v>
      </c>
      <c r="E143">
        <v>19</v>
      </c>
      <c r="F143">
        <f t="shared" si="37"/>
        <v>0</v>
      </c>
    </row>
    <row r="144" spans="1:6" x14ac:dyDescent="0.25">
      <c r="A144" t="str">
        <f t="shared" si="32"/>
        <v>Andrew Morrow</v>
      </c>
      <c r="E144">
        <f t="shared" ref="E144:E146" si="41">E143</f>
        <v>19</v>
      </c>
      <c r="F144">
        <f t="shared" si="37"/>
        <v>0</v>
      </c>
    </row>
    <row r="145" spans="1:6" x14ac:dyDescent="0.25">
      <c r="A145" t="str">
        <f t="shared" si="32"/>
        <v>Andrew Morrow</v>
      </c>
      <c r="C145">
        <v>1</v>
      </c>
      <c r="D145" t="s">
        <v>71</v>
      </c>
      <c r="E145">
        <f t="shared" si="41"/>
        <v>19</v>
      </c>
      <c r="F145">
        <f t="shared" si="37"/>
        <v>19</v>
      </c>
    </row>
    <row r="146" spans="1:6" x14ac:dyDescent="0.25">
      <c r="A146" t="str">
        <f t="shared" si="32"/>
        <v>Andrew Morrow</v>
      </c>
      <c r="E146">
        <f t="shared" si="41"/>
        <v>19</v>
      </c>
      <c r="F146">
        <f t="shared" si="37"/>
        <v>0</v>
      </c>
    </row>
    <row r="147" spans="1:6" x14ac:dyDescent="0.25">
      <c r="A147" t="str">
        <f t="shared" si="32"/>
        <v>Andrew Morrow</v>
      </c>
      <c r="B147" t="s">
        <v>72</v>
      </c>
      <c r="E147">
        <v>158</v>
      </c>
      <c r="F147">
        <f t="shared" si="37"/>
        <v>0</v>
      </c>
    </row>
    <row r="148" spans="1:6" x14ac:dyDescent="0.25">
      <c r="A148" t="str">
        <f t="shared" si="32"/>
        <v>Andrew Morrow</v>
      </c>
      <c r="E148">
        <f t="shared" ref="E148:E149" si="42">E147</f>
        <v>158</v>
      </c>
      <c r="F148">
        <f t="shared" si="37"/>
        <v>0</v>
      </c>
    </row>
    <row r="149" spans="1:6" x14ac:dyDescent="0.25">
      <c r="A149" t="str">
        <f t="shared" si="32"/>
        <v>Andrew Morrow</v>
      </c>
      <c r="E149">
        <f t="shared" si="42"/>
        <v>158</v>
      </c>
      <c r="F149">
        <f t="shared" si="37"/>
        <v>0</v>
      </c>
    </row>
    <row r="150" spans="1:6" x14ac:dyDescent="0.25">
      <c r="A150" t="str">
        <f t="shared" si="32"/>
        <v>Andrew Morrow</v>
      </c>
      <c r="B150" t="s">
        <v>73</v>
      </c>
      <c r="E150">
        <v>32</v>
      </c>
      <c r="F150">
        <f t="shared" si="37"/>
        <v>0</v>
      </c>
    </row>
    <row r="151" spans="1:6" x14ac:dyDescent="0.25">
      <c r="A151" t="str">
        <f t="shared" si="32"/>
        <v>Andrew Morrow</v>
      </c>
      <c r="E151">
        <f t="shared" ref="E151:E153" si="43">E150</f>
        <v>32</v>
      </c>
      <c r="F151">
        <f t="shared" si="37"/>
        <v>0</v>
      </c>
    </row>
    <row r="152" spans="1:6" x14ac:dyDescent="0.25">
      <c r="A152" t="str">
        <f t="shared" si="32"/>
        <v>Andrew Morrow</v>
      </c>
      <c r="C152">
        <v>1</v>
      </c>
      <c r="D152" t="s">
        <v>74</v>
      </c>
      <c r="E152">
        <f t="shared" si="43"/>
        <v>32</v>
      </c>
      <c r="F152">
        <f t="shared" si="37"/>
        <v>32</v>
      </c>
    </row>
    <row r="153" spans="1:6" x14ac:dyDescent="0.25">
      <c r="A153" t="str">
        <f t="shared" si="32"/>
        <v>Andrew Morrow</v>
      </c>
      <c r="E153">
        <f t="shared" si="43"/>
        <v>32</v>
      </c>
      <c r="F153">
        <f t="shared" si="37"/>
        <v>0</v>
      </c>
    </row>
    <row r="154" spans="1:6" x14ac:dyDescent="0.25">
      <c r="A154" t="str">
        <f t="shared" si="32"/>
        <v>Andrew Morrow</v>
      </c>
      <c r="B154" t="s">
        <v>75</v>
      </c>
      <c r="E154">
        <v>2</v>
      </c>
      <c r="F154">
        <f t="shared" si="37"/>
        <v>0</v>
      </c>
    </row>
    <row r="155" spans="1:6" x14ac:dyDescent="0.25">
      <c r="A155" t="str">
        <f t="shared" si="32"/>
        <v>Andrew Morrow</v>
      </c>
      <c r="E155">
        <f t="shared" ref="E155:E156" si="44">E154</f>
        <v>2</v>
      </c>
      <c r="F155">
        <f t="shared" si="37"/>
        <v>0</v>
      </c>
    </row>
    <row r="156" spans="1:6" x14ac:dyDescent="0.25">
      <c r="A156" t="s">
        <v>621</v>
      </c>
      <c r="E156">
        <f t="shared" si="44"/>
        <v>2</v>
      </c>
      <c r="F156">
        <f t="shared" si="37"/>
        <v>0</v>
      </c>
    </row>
    <row r="157" spans="1:6" x14ac:dyDescent="0.25">
      <c r="A157" t="str">
        <f t="shared" ref="A157:A204" si="45">A156</f>
        <v>Andy Schwerin</v>
      </c>
      <c r="B157" t="s">
        <v>78</v>
      </c>
      <c r="E157">
        <v>22</v>
      </c>
      <c r="F157">
        <f t="shared" si="37"/>
        <v>0</v>
      </c>
    </row>
    <row r="158" spans="1:6" x14ac:dyDescent="0.25">
      <c r="A158" t="str">
        <f t="shared" si="45"/>
        <v>Andy Schwerin</v>
      </c>
      <c r="E158">
        <f t="shared" ref="E158:E160" si="46">E157</f>
        <v>22</v>
      </c>
      <c r="F158">
        <f t="shared" si="37"/>
        <v>0</v>
      </c>
    </row>
    <row r="159" spans="1:6" x14ac:dyDescent="0.25">
      <c r="A159" t="str">
        <f t="shared" si="45"/>
        <v>Andy Schwerin</v>
      </c>
      <c r="C159">
        <v>1</v>
      </c>
      <c r="D159" t="s">
        <v>79</v>
      </c>
      <c r="E159">
        <f t="shared" si="46"/>
        <v>22</v>
      </c>
      <c r="F159">
        <f t="shared" si="37"/>
        <v>22</v>
      </c>
    </row>
    <row r="160" spans="1:6" x14ac:dyDescent="0.25">
      <c r="A160" t="str">
        <f t="shared" si="45"/>
        <v>Andy Schwerin</v>
      </c>
      <c r="E160">
        <f t="shared" si="46"/>
        <v>22</v>
      </c>
      <c r="F160">
        <f t="shared" si="37"/>
        <v>0</v>
      </c>
    </row>
    <row r="161" spans="1:6" x14ac:dyDescent="0.25">
      <c r="A161" t="str">
        <f t="shared" si="45"/>
        <v>Andy Schwerin</v>
      </c>
      <c r="B161" t="s">
        <v>80</v>
      </c>
      <c r="E161">
        <v>41</v>
      </c>
      <c r="F161">
        <f t="shared" si="37"/>
        <v>0</v>
      </c>
    </row>
    <row r="162" spans="1:6" x14ac:dyDescent="0.25">
      <c r="A162" t="str">
        <f t="shared" si="45"/>
        <v>Andy Schwerin</v>
      </c>
      <c r="E162">
        <f t="shared" ref="E162:E164" si="47">E161</f>
        <v>41</v>
      </c>
      <c r="F162">
        <f t="shared" si="37"/>
        <v>0</v>
      </c>
    </row>
    <row r="163" spans="1:6" x14ac:dyDescent="0.25">
      <c r="A163" t="str">
        <f t="shared" si="45"/>
        <v>Andy Schwerin</v>
      </c>
      <c r="C163">
        <v>1</v>
      </c>
      <c r="D163" t="s">
        <v>79</v>
      </c>
      <c r="E163">
        <f t="shared" si="47"/>
        <v>41</v>
      </c>
      <c r="F163">
        <f t="shared" si="37"/>
        <v>41</v>
      </c>
    </row>
    <row r="164" spans="1:6" x14ac:dyDescent="0.25">
      <c r="A164" t="str">
        <f t="shared" si="45"/>
        <v>Andy Schwerin</v>
      </c>
      <c r="E164">
        <f t="shared" si="47"/>
        <v>41</v>
      </c>
      <c r="F164">
        <f t="shared" si="37"/>
        <v>0</v>
      </c>
    </row>
    <row r="165" spans="1:6" x14ac:dyDescent="0.25">
      <c r="A165" t="str">
        <f t="shared" si="45"/>
        <v>Andy Schwerin</v>
      </c>
      <c r="B165" t="s">
        <v>81</v>
      </c>
      <c r="E165">
        <v>9</v>
      </c>
      <c r="F165">
        <f t="shared" si="37"/>
        <v>0</v>
      </c>
    </row>
    <row r="166" spans="1:6" x14ac:dyDescent="0.25">
      <c r="A166" t="str">
        <f t="shared" si="45"/>
        <v>Andy Schwerin</v>
      </c>
      <c r="E166">
        <f t="shared" ref="E166:E168" si="48">E165</f>
        <v>9</v>
      </c>
      <c r="F166">
        <f t="shared" si="37"/>
        <v>0</v>
      </c>
    </row>
    <row r="167" spans="1:6" x14ac:dyDescent="0.25">
      <c r="A167" t="str">
        <f t="shared" si="45"/>
        <v>Andy Schwerin</v>
      </c>
      <c r="C167">
        <v>1</v>
      </c>
      <c r="D167" t="s">
        <v>24</v>
      </c>
      <c r="E167">
        <f t="shared" si="48"/>
        <v>9</v>
      </c>
      <c r="F167">
        <f t="shared" si="37"/>
        <v>9</v>
      </c>
    </row>
    <row r="168" spans="1:6" x14ac:dyDescent="0.25">
      <c r="A168" t="str">
        <f t="shared" si="45"/>
        <v>Andy Schwerin</v>
      </c>
      <c r="E168">
        <f t="shared" si="48"/>
        <v>9</v>
      </c>
      <c r="F168">
        <f t="shared" si="37"/>
        <v>0</v>
      </c>
    </row>
    <row r="169" spans="1:6" x14ac:dyDescent="0.25">
      <c r="A169" t="str">
        <f t="shared" si="45"/>
        <v>Andy Schwerin</v>
      </c>
      <c r="B169" t="s">
        <v>82</v>
      </c>
      <c r="E169">
        <v>6</v>
      </c>
      <c r="F169">
        <f t="shared" si="37"/>
        <v>0</v>
      </c>
    </row>
    <row r="170" spans="1:6" x14ac:dyDescent="0.25">
      <c r="A170" t="str">
        <f t="shared" si="45"/>
        <v>Andy Schwerin</v>
      </c>
      <c r="E170">
        <f t="shared" ref="E170:E172" si="49">E169</f>
        <v>6</v>
      </c>
      <c r="F170">
        <f t="shared" si="37"/>
        <v>0</v>
      </c>
    </row>
    <row r="171" spans="1:6" x14ac:dyDescent="0.25">
      <c r="A171" t="str">
        <f t="shared" si="45"/>
        <v>Andy Schwerin</v>
      </c>
      <c r="C171">
        <v>1</v>
      </c>
      <c r="D171" t="s">
        <v>79</v>
      </c>
      <c r="E171">
        <f t="shared" si="49"/>
        <v>6</v>
      </c>
      <c r="F171">
        <f t="shared" si="37"/>
        <v>6</v>
      </c>
    </row>
    <row r="172" spans="1:6" x14ac:dyDescent="0.25">
      <c r="A172" t="str">
        <f t="shared" si="45"/>
        <v>Andy Schwerin</v>
      </c>
      <c r="E172">
        <f t="shared" si="49"/>
        <v>6</v>
      </c>
      <c r="F172">
        <f t="shared" si="37"/>
        <v>0</v>
      </c>
    </row>
    <row r="173" spans="1:6" x14ac:dyDescent="0.25">
      <c r="A173" t="str">
        <f t="shared" si="45"/>
        <v>Andy Schwerin</v>
      </c>
      <c r="B173" t="s">
        <v>83</v>
      </c>
      <c r="E173">
        <v>54</v>
      </c>
      <c r="F173">
        <f t="shared" si="37"/>
        <v>0</v>
      </c>
    </row>
    <row r="174" spans="1:6" x14ac:dyDescent="0.25">
      <c r="A174" t="str">
        <f t="shared" si="45"/>
        <v>Andy Schwerin</v>
      </c>
      <c r="E174">
        <f t="shared" ref="E174:E176" si="50">E173</f>
        <v>54</v>
      </c>
      <c r="F174">
        <f t="shared" si="37"/>
        <v>0</v>
      </c>
    </row>
    <row r="175" spans="1:6" x14ac:dyDescent="0.25">
      <c r="A175" t="str">
        <f t="shared" si="45"/>
        <v>Andy Schwerin</v>
      </c>
      <c r="C175">
        <v>1</v>
      </c>
      <c r="D175" t="s">
        <v>79</v>
      </c>
      <c r="E175">
        <f t="shared" si="50"/>
        <v>54</v>
      </c>
      <c r="F175">
        <f t="shared" si="37"/>
        <v>54</v>
      </c>
    </row>
    <row r="176" spans="1:6" x14ac:dyDescent="0.25">
      <c r="A176" t="str">
        <f t="shared" si="45"/>
        <v>Andy Schwerin</v>
      </c>
      <c r="E176">
        <f t="shared" si="50"/>
        <v>54</v>
      </c>
      <c r="F176">
        <f t="shared" si="37"/>
        <v>0</v>
      </c>
    </row>
    <row r="177" spans="1:6" x14ac:dyDescent="0.25">
      <c r="A177" t="str">
        <f t="shared" si="45"/>
        <v>Andy Schwerin</v>
      </c>
      <c r="B177" t="s">
        <v>84</v>
      </c>
      <c r="E177">
        <v>52</v>
      </c>
      <c r="F177">
        <f t="shared" si="37"/>
        <v>0</v>
      </c>
    </row>
    <row r="178" spans="1:6" x14ac:dyDescent="0.25">
      <c r="A178" t="str">
        <f t="shared" si="45"/>
        <v>Andy Schwerin</v>
      </c>
      <c r="E178">
        <f t="shared" ref="E178:E180" si="51">E177</f>
        <v>52</v>
      </c>
      <c r="F178">
        <f t="shared" si="37"/>
        <v>0</v>
      </c>
    </row>
    <row r="179" spans="1:6" x14ac:dyDescent="0.25">
      <c r="A179" t="str">
        <f t="shared" si="45"/>
        <v>Andy Schwerin</v>
      </c>
      <c r="C179">
        <v>1</v>
      </c>
      <c r="D179" t="s">
        <v>85</v>
      </c>
      <c r="E179">
        <f t="shared" si="51"/>
        <v>52</v>
      </c>
      <c r="F179">
        <f t="shared" si="37"/>
        <v>52</v>
      </c>
    </row>
    <row r="180" spans="1:6" x14ac:dyDescent="0.25">
      <c r="A180" t="str">
        <f t="shared" si="45"/>
        <v>Andy Schwerin</v>
      </c>
      <c r="E180">
        <f t="shared" si="51"/>
        <v>52</v>
      </c>
      <c r="F180">
        <f t="shared" si="37"/>
        <v>0</v>
      </c>
    </row>
    <row r="181" spans="1:6" x14ac:dyDescent="0.25">
      <c r="A181" t="str">
        <f t="shared" si="45"/>
        <v>Andy Schwerin</v>
      </c>
      <c r="B181" t="s">
        <v>86</v>
      </c>
      <c r="E181">
        <v>5</v>
      </c>
      <c r="F181">
        <f t="shared" si="37"/>
        <v>0</v>
      </c>
    </row>
    <row r="182" spans="1:6" x14ac:dyDescent="0.25">
      <c r="A182" t="str">
        <f t="shared" si="45"/>
        <v>Andy Schwerin</v>
      </c>
      <c r="E182">
        <f t="shared" ref="E182:E184" si="52">E181</f>
        <v>5</v>
      </c>
      <c r="F182">
        <f t="shared" si="37"/>
        <v>0</v>
      </c>
    </row>
    <row r="183" spans="1:6" x14ac:dyDescent="0.25">
      <c r="A183" t="str">
        <f t="shared" si="45"/>
        <v>Andy Schwerin</v>
      </c>
      <c r="C183">
        <v>1</v>
      </c>
      <c r="D183" t="s">
        <v>79</v>
      </c>
      <c r="E183">
        <f t="shared" si="52"/>
        <v>5</v>
      </c>
      <c r="F183">
        <f t="shared" si="37"/>
        <v>5</v>
      </c>
    </row>
    <row r="184" spans="1:6" x14ac:dyDescent="0.25">
      <c r="A184" t="str">
        <f t="shared" si="45"/>
        <v>Andy Schwerin</v>
      </c>
      <c r="E184">
        <f t="shared" si="52"/>
        <v>5</v>
      </c>
      <c r="F184">
        <f t="shared" si="37"/>
        <v>0</v>
      </c>
    </row>
    <row r="185" spans="1:6" x14ac:dyDescent="0.25">
      <c r="A185" t="str">
        <f t="shared" si="45"/>
        <v>Andy Schwerin</v>
      </c>
      <c r="B185" t="s">
        <v>87</v>
      </c>
      <c r="E185">
        <v>225</v>
      </c>
      <c r="F185">
        <f t="shared" si="37"/>
        <v>0</v>
      </c>
    </row>
    <row r="186" spans="1:6" x14ac:dyDescent="0.25">
      <c r="A186" t="str">
        <f t="shared" si="45"/>
        <v>Andy Schwerin</v>
      </c>
      <c r="E186">
        <f t="shared" ref="E186:E190" si="53">E185</f>
        <v>225</v>
      </c>
      <c r="F186">
        <f t="shared" si="37"/>
        <v>0</v>
      </c>
    </row>
    <row r="187" spans="1:6" x14ac:dyDescent="0.25">
      <c r="A187" t="str">
        <f t="shared" si="45"/>
        <v>Andy Schwerin</v>
      </c>
      <c r="C187">
        <v>0.41</v>
      </c>
      <c r="D187" t="s">
        <v>68</v>
      </c>
      <c r="E187">
        <f t="shared" si="53"/>
        <v>225</v>
      </c>
      <c r="F187">
        <f t="shared" si="37"/>
        <v>92.25</v>
      </c>
    </row>
    <row r="188" spans="1:6" x14ac:dyDescent="0.25">
      <c r="A188" t="str">
        <f t="shared" si="45"/>
        <v>Andy Schwerin</v>
      </c>
      <c r="C188">
        <v>2E-3</v>
      </c>
      <c r="D188" t="s">
        <v>18</v>
      </c>
      <c r="E188">
        <f t="shared" si="53"/>
        <v>225</v>
      </c>
      <c r="F188">
        <f t="shared" si="37"/>
        <v>0.45</v>
      </c>
    </row>
    <row r="189" spans="1:6" x14ac:dyDescent="0.25">
      <c r="A189" t="str">
        <f t="shared" si="45"/>
        <v>Andy Schwerin</v>
      </c>
      <c r="C189">
        <v>0.58599999999999997</v>
      </c>
      <c r="D189" t="s">
        <v>43</v>
      </c>
      <c r="E189">
        <f t="shared" si="53"/>
        <v>225</v>
      </c>
      <c r="F189">
        <f t="shared" si="37"/>
        <v>131.85</v>
      </c>
    </row>
    <row r="190" spans="1:6" x14ac:dyDescent="0.25">
      <c r="A190" t="str">
        <f t="shared" si="45"/>
        <v>Andy Schwerin</v>
      </c>
      <c r="E190">
        <f t="shared" si="53"/>
        <v>225</v>
      </c>
      <c r="F190">
        <f t="shared" si="37"/>
        <v>0</v>
      </c>
    </row>
    <row r="191" spans="1:6" x14ac:dyDescent="0.25">
      <c r="A191" t="str">
        <f t="shared" si="45"/>
        <v>Andy Schwerin</v>
      </c>
      <c r="B191" t="s">
        <v>88</v>
      </c>
      <c r="E191">
        <v>420</v>
      </c>
      <c r="F191">
        <f t="shared" si="37"/>
        <v>0</v>
      </c>
    </row>
    <row r="192" spans="1:6" x14ac:dyDescent="0.25">
      <c r="A192" t="str">
        <f t="shared" si="45"/>
        <v>Andy Schwerin</v>
      </c>
      <c r="E192">
        <f t="shared" ref="E192:E195" si="54">E191</f>
        <v>420</v>
      </c>
      <c r="F192">
        <f t="shared" si="37"/>
        <v>0</v>
      </c>
    </row>
    <row r="193" spans="1:6" x14ac:dyDescent="0.25">
      <c r="A193" t="str">
        <f t="shared" si="45"/>
        <v>Andy Schwerin</v>
      </c>
      <c r="C193">
        <v>6.0000000000000001E-3</v>
      </c>
      <c r="D193" t="s">
        <v>16</v>
      </c>
      <c r="E193">
        <f t="shared" si="54"/>
        <v>420</v>
      </c>
      <c r="F193">
        <f t="shared" si="37"/>
        <v>2.52</v>
      </c>
    </row>
    <row r="194" spans="1:6" x14ac:dyDescent="0.25">
      <c r="A194" t="str">
        <f t="shared" si="45"/>
        <v>Andy Schwerin</v>
      </c>
      <c r="C194">
        <v>0.99299999999999999</v>
      </c>
      <c r="D194" t="s">
        <v>89</v>
      </c>
      <c r="E194">
        <f t="shared" si="54"/>
        <v>420</v>
      </c>
      <c r="F194">
        <f t="shared" si="37"/>
        <v>417.06</v>
      </c>
    </row>
    <row r="195" spans="1:6" x14ac:dyDescent="0.25">
      <c r="A195" t="str">
        <f t="shared" si="45"/>
        <v>Andy Schwerin</v>
      </c>
      <c r="E195">
        <f t="shared" si="54"/>
        <v>420</v>
      </c>
      <c r="F195">
        <f t="shared" ref="F195:F258" si="55">C195*E195</f>
        <v>0</v>
      </c>
    </row>
    <row r="196" spans="1:6" x14ac:dyDescent="0.25">
      <c r="A196" t="str">
        <f t="shared" si="45"/>
        <v>Andy Schwerin</v>
      </c>
      <c r="B196" t="s">
        <v>90</v>
      </c>
      <c r="E196">
        <v>1293</v>
      </c>
      <c r="F196">
        <f t="shared" si="55"/>
        <v>0</v>
      </c>
    </row>
    <row r="197" spans="1:6" x14ac:dyDescent="0.25">
      <c r="A197" t="str">
        <f t="shared" si="45"/>
        <v>Andy Schwerin</v>
      </c>
      <c r="E197">
        <f t="shared" ref="E197:E201" si="56">E196</f>
        <v>1293</v>
      </c>
      <c r="F197">
        <f t="shared" si="55"/>
        <v>0</v>
      </c>
    </row>
    <row r="198" spans="1:6" x14ac:dyDescent="0.25">
      <c r="A198" t="str">
        <f t="shared" si="45"/>
        <v>Andy Schwerin</v>
      </c>
      <c r="C198">
        <v>1.7000000000000001E-2</v>
      </c>
      <c r="D198" t="s">
        <v>91</v>
      </c>
      <c r="E198">
        <f t="shared" si="56"/>
        <v>1293</v>
      </c>
      <c r="F198">
        <f t="shared" si="55"/>
        <v>21.981000000000002</v>
      </c>
    </row>
    <row r="199" spans="1:6" x14ac:dyDescent="0.25">
      <c r="A199" t="str">
        <f t="shared" si="45"/>
        <v>Andy Schwerin</v>
      </c>
      <c r="C199">
        <v>0.96899999999999997</v>
      </c>
      <c r="D199" t="s">
        <v>92</v>
      </c>
      <c r="E199">
        <f t="shared" si="56"/>
        <v>1293</v>
      </c>
      <c r="F199">
        <f t="shared" si="55"/>
        <v>1252.9169999999999</v>
      </c>
    </row>
    <row r="200" spans="1:6" x14ac:dyDescent="0.25">
      <c r="A200" t="str">
        <f t="shared" si="45"/>
        <v>Andy Schwerin</v>
      </c>
      <c r="C200">
        <v>1.0999999999999999E-2</v>
      </c>
      <c r="D200" t="s">
        <v>93</v>
      </c>
      <c r="E200">
        <f t="shared" si="56"/>
        <v>1293</v>
      </c>
      <c r="F200">
        <f t="shared" si="55"/>
        <v>14.222999999999999</v>
      </c>
    </row>
    <row r="201" spans="1:6" x14ac:dyDescent="0.25">
      <c r="A201" t="str">
        <f t="shared" si="45"/>
        <v>Andy Schwerin</v>
      </c>
      <c r="E201">
        <f t="shared" si="56"/>
        <v>1293</v>
      </c>
      <c r="F201">
        <f t="shared" si="55"/>
        <v>0</v>
      </c>
    </row>
    <row r="202" spans="1:6" x14ac:dyDescent="0.25">
      <c r="A202" t="str">
        <f t="shared" si="45"/>
        <v>Andy Schwerin</v>
      </c>
      <c r="B202" t="s">
        <v>94</v>
      </c>
      <c r="E202">
        <v>142</v>
      </c>
      <c r="F202">
        <f t="shared" si="55"/>
        <v>0</v>
      </c>
    </row>
    <row r="203" spans="1:6" x14ac:dyDescent="0.25">
      <c r="A203" t="str">
        <f t="shared" si="45"/>
        <v>Andy Schwerin</v>
      </c>
      <c r="E203">
        <f t="shared" ref="E203:E205" si="57">E202</f>
        <v>142</v>
      </c>
      <c r="F203">
        <f t="shared" si="55"/>
        <v>0</v>
      </c>
    </row>
    <row r="204" spans="1:6" x14ac:dyDescent="0.25">
      <c r="A204" t="str">
        <f t="shared" si="45"/>
        <v>Andy Schwerin</v>
      </c>
      <c r="C204">
        <v>1</v>
      </c>
      <c r="D204" t="s">
        <v>20</v>
      </c>
      <c r="E204">
        <f t="shared" si="57"/>
        <v>142</v>
      </c>
      <c r="F204">
        <f t="shared" si="55"/>
        <v>142</v>
      </c>
    </row>
    <row r="205" spans="1:6" x14ac:dyDescent="0.25">
      <c r="A205" t="s">
        <v>622</v>
      </c>
      <c r="E205">
        <f t="shared" si="57"/>
        <v>142</v>
      </c>
      <c r="F205">
        <f t="shared" si="55"/>
        <v>0</v>
      </c>
    </row>
    <row r="206" spans="1:6" x14ac:dyDescent="0.25">
      <c r="A206" t="str">
        <f t="shared" ref="A206:A237" si="58">A205</f>
        <v>Benety Goh</v>
      </c>
      <c r="B206" t="s">
        <v>97</v>
      </c>
      <c r="E206">
        <v>2</v>
      </c>
      <c r="F206">
        <f t="shared" si="55"/>
        <v>0</v>
      </c>
    </row>
    <row r="207" spans="1:6" x14ac:dyDescent="0.25">
      <c r="A207" t="str">
        <f t="shared" si="58"/>
        <v>Benety Goh</v>
      </c>
      <c r="E207">
        <f t="shared" ref="E207:E209" si="59">E206</f>
        <v>2</v>
      </c>
      <c r="F207">
        <f t="shared" si="55"/>
        <v>0</v>
      </c>
    </row>
    <row r="208" spans="1:6" x14ac:dyDescent="0.25">
      <c r="A208" t="str">
        <f t="shared" si="58"/>
        <v>Benety Goh</v>
      </c>
      <c r="C208">
        <v>1</v>
      </c>
      <c r="D208" t="s">
        <v>43</v>
      </c>
      <c r="E208">
        <f t="shared" si="59"/>
        <v>2</v>
      </c>
      <c r="F208">
        <f t="shared" si="55"/>
        <v>2</v>
      </c>
    </row>
    <row r="209" spans="1:6" x14ac:dyDescent="0.25">
      <c r="A209" t="str">
        <f t="shared" si="58"/>
        <v>Benety Goh</v>
      </c>
      <c r="E209">
        <f t="shared" si="59"/>
        <v>2</v>
      </c>
      <c r="F209">
        <f t="shared" si="55"/>
        <v>0</v>
      </c>
    </row>
    <row r="210" spans="1:6" x14ac:dyDescent="0.25">
      <c r="A210" t="str">
        <f t="shared" si="58"/>
        <v>Benety Goh</v>
      </c>
      <c r="B210" t="s">
        <v>98</v>
      </c>
      <c r="E210">
        <v>115</v>
      </c>
      <c r="F210">
        <f t="shared" si="55"/>
        <v>0</v>
      </c>
    </row>
    <row r="211" spans="1:6" x14ac:dyDescent="0.25">
      <c r="A211" t="str">
        <f t="shared" si="58"/>
        <v>Benety Goh</v>
      </c>
      <c r="E211">
        <f t="shared" ref="E211:E213" si="60">E210</f>
        <v>115</v>
      </c>
      <c r="F211">
        <f t="shared" si="55"/>
        <v>0</v>
      </c>
    </row>
    <row r="212" spans="1:6" x14ac:dyDescent="0.25">
      <c r="A212" t="str">
        <f t="shared" si="58"/>
        <v>Benety Goh</v>
      </c>
      <c r="C212">
        <v>1</v>
      </c>
      <c r="D212" t="s">
        <v>99</v>
      </c>
      <c r="E212">
        <f t="shared" si="60"/>
        <v>115</v>
      </c>
      <c r="F212">
        <f t="shared" si="55"/>
        <v>115</v>
      </c>
    </row>
    <row r="213" spans="1:6" x14ac:dyDescent="0.25">
      <c r="A213" t="str">
        <f t="shared" si="58"/>
        <v>Benety Goh</v>
      </c>
      <c r="E213">
        <f t="shared" si="60"/>
        <v>115</v>
      </c>
      <c r="F213">
        <f t="shared" si="55"/>
        <v>0</v>
      </c>
    </row>
    <row r="214" spans="1:6" x14ac:dyDescent="0.25">
      <c r="A214" t="str">
        <f t="shared" si="58"/>
        <v>Benety Goh</v>
      </c>
      <c r="B214" t="s">
        <v>100</v>
      </c>
      <c r="E214">
        <v>45</v>
      </c>
      <c r="F214">
        <f t="shared" si="55"/>
        <v>0</v>
      </c>
    </row>
    <row r="215" spans="1:6" x14ac:dyDescent="0.25">
      <c r="A215" t="str">
        <f t="shared" si="58"/>
        <v>Benety Goh</v>
      </c>
      <c r="E215">
        <f t="shared" ref="E215:E221" si="61">E214</f>
        <v>45</v>
      </c>
      <c r="F215">
        <f t="shared" si="55"/>
        <v>0</v>
      </c>
    </row>
    <row r="216" spans="1:6" x14ac:dyDescent="0.25">
      <c r="A216" t="str">
        <f t="shared" si="58"/>
        <v>Benety Goh</v>
      </c>
      <c r="C216">
        <v>0.18099999999999999</v>
      </c>
      <c r="D216" t="s">
        <v>91</v>
      </c>
      <c r="E216">
        <f t="shared" si="61"/>
        <v>45</v>
      </c>
      <c r="F216">
        <f t="shared" si="55"/>
        <v>8.1449999999999996</v>
      </c>
    </row>
    <row r="217" spans="1:6" x14ac:dyDescent="0.25">
      <c r="A217" t="str">
        <f t="shared" si="58"/>
        <v>Benety Goh</v>
      </c>
      <c r="C217">
        <v>0.16200000000000001</v>
      </c>
      <c r="D217" t="s">
        <v>101</v>
      </c>
      <c r="E217">
        <f t="shared" si="61"/>
        <v>45</v>
      </c>
      <c r="F217">
        <f t="shared" si="55"/>
        <v>7.29</v>
      </c>
    </row>
    <row r="218" spans="1:6" x14ac:dyDescent="0.25">
      <c r="A218" t="str">
        <f t="shared" si="58"/>
        <v>Benety Goh</v>
      </c>
      <c r="C218">
        <v>0.215</v>
      </c>
      <c r="D218" t="s">
        <v>99</v>
      </c>
      <c r="E218">
        <f t="shared" si="61"/>
        <v>45</v>
      </c>
      <c r="F218">
        <f t="shared" si="55"/>
        <v>9.6750000000000007</v>
      </c>
    </row>
    <row r="219" spans="1:6" x14ac:dyDescent="0.25">
      <c r="A219" t="str">
        <f t="shared" si="58"/>
        <v>Benety Goh</v>
      </c>
      <c r="C219">
        <v>0.40200000000000002</v>
      </c>
      <c r="D219" t="s">
        <v>43</v>
      </c>
      <c r="E219">
        <f t="shared" si="61"/>
        <v>45</v>
      </c>
      <c r="F219">
        <f t="shared" si="55"/>
        <v>18.09</v>
      </c>
    </row>
    <row r="220" spans="1:6" x14ac:dyDescent="0.25">
      <c r="A220" t="str">
        <f t="shared" si="58"/>
        <v>Benety Goh</v>
      </c>
      <c r="C220">
        <v>3.5999999999999997E-2</v>
      </c>
      <c r="D220" t="s">
        <v>93</v>
      </c>
      <c r="E220">
        <f t="shared" si="61"/>
        <v>45</v>
      </c>
      <c r="F220">
        <f t="shared" si="55"/>
        <v>1.6199999999999999</v>
      </c>
    </row>
    <row r="221" spans="1:6" x14ac:dyDescent="0.25">
      <c r="A221" t="str">
        <f t="shared" si="58"/>
        <v>Benety Goh</v>
      </c>
      <c r="E221">
        <f t="shared" si="61"/>
        <v>45</v>
      </c>
      <c r="F221">
        <f t="shared" si="55"/>
        <v>0</v>
      </c>
    </row>
    <row r="222" spans="1:6" x14ac:dyDescent="0.25">
      <c r="A222" t="str">
        <f t="shared" si="58"/>
        <v>Benety Goh</v>
      </c>
      <c r="B222" t="s">
        <v>102</v>
      </c>
      <c r="E222">
        <v>623</v>
      </c>
      <c r="F222">
        <f t="shared" si="55"/>
        <v>0</v>
      </c>
    </row>
    <row r="223" spans="1:6" x14ac:dyDescent="0.25">
      <c r="A223" t="str">
        <f t="shared" si="58"/>
        <v>Benety Goh</v>
      </c>
      <c r="E223">
        <f t="shared" ref="E223:E225" si="62">E222</f>
        <v>623</v>
      </c>
      <c r="F223">
        <f t="shared" si="55"/>
        <v>0</v>
      </c>
    </row>
    <row r="224" spans="1:6" x14ac:dyDescent="0.25">
      <c r="A224" t="str">
        <f t="shared" si="58"/>
        <v>Benety Goh</v>
      </c>
      <c r="C224">
        <v>1</v>
      </c>
      <c r="D224" t="s">
        <v>99</v>
      </c>
      <c r="E224">
        <f t="shared" si="62"/>
        <v>623</v>
      </c>
      <c r="F224">
        <f t="shared" si="55"/>
        <v>623</v>
      </c>
    </row>
    <row r="225" spans="1:6" x14ac:dyDescent="0.25">
      <c r="A225" t="str">
        <f t="shared" si="58"/>
        <v>Benety Goh</v>
      </c>
      <c r="E225">
        <f t="shared" si="62"/>
        <v>623</v>
      </c>
      <c r="F225">
        <f t="shared" si="55"/>
        <v>0</v>
      </c>
    </row>
    <row r="226" spans="1:6" x14ac:dyDescent="0.25">
      <c r="A226" t="str">
        <f t="shared" si="58"/>
        <v>Benety Goh</v>
      </c>
      <c r="B226" t="s">
        <v>103</v>
      </c>
      <c r="E226">
        <v>2440</v>
      </c>
      <c r="F226">
        <f t="shared" si="55"/>
        <v>0</v>
      </c>
    </row>
    <row r="227" spans="1:6" x14ac:dyDescent="0.25">
      <c r="A227" t="str">
        <f t="shared" si="58"/>
        <v>Benety Goh</v>
      </c>
      <c r="E227">
        <f t="shared" ref="E227:E229" si="63">E226</f>
        <v>2440</v>
      </c>
      <c r="F227">
        <f t="shared" si="55"/>
        <v>0</v>
      </c>
    </row>
    <row r="228" spans="1:6" x14ac:dyDescent="0.25">
      <c r="A228" t="str">
        <f t="shared" si="58"/>
        <v>Benety Goh</v>
      </c>
      <c r="C228">
        <v>1</v>
      </c>
      <c r="D228" t="s">
        <v>104</v>
      </c>
      <c r="E228">
        <f t="shared" si="63"/>
        <v>2440</v>
      </c>
      <c r="F228">
        <f t="shared" si="55"/>
        <v>2440</v>
      </c>
    </row>
    <row r="229" spans="1:6" x14ac:dyDescent="0.25">
      <c r="A229" t="str">
        <f t="shared" si="58"/>
        <v>Benety Goh</v>
      </c>
      <c r="E229">
        <f t="shared" si="63"/>
        <v>2440</v>
      </c>
      <c r="F229">
        <f t="shared" si="55"/>
        <v>0</v>
      </c>
    </row>
    <row r="230" spans="1:6" x14ac:dyDescent="0.25">
      <c r="A230" t="str">
        <f t="shared" si="58"/>
        <v>Benety Goh</v>
      </c>
      <c r="B230" t="s">
        <v>105</v>
      </c>
      <c r="E230">
        <v>6</v>
      </c>
      <c r="F230">
        <f t="shared" si="55"/>
        <v>0</v>
      </c>
    </row>
    <row r="231" spans="1:6" x14ac:dyDescent="0.25">
      <c r="A231" t="str">
        <f t="shared" si="58"/>
        <v>Benety Goh</v>
      </c>
      <c r="E231">
        <f t="shared" ref="E231:E233" si="64">E230</f>
        <v>6</v>
      </c>
      <c r="F231">
        <f t="shared" si="55"/>
        <v>0</v>
      </c>
    </row>
    <row r="232" spans="1:6" x14ac:dyDescent="0.25">
      <c r="A232" t="str">
        <f t="shared" si="58"/>
        <v>Benety Goh</v>
      </c>
      <c r="C232">
        <v>1</v>
      </c>
      <c r="D232" t="s">
        <v>43</v>
      </c>
      <c r="E232">
        <f t="shared" si="64"/>
        <v>6</v>
      </c>
      <c r="F232">
        <f t="shared" si="55"/>
        <v>6</v>
      </c>
    </row>
    <row r="233" spans="1:6" x14ac:dyDescent="0.25">
      <c r="A233" t="str">
        <f t="shared" si="58"/>
        <v>Benety Goh</v>
      </c>
      <c r="E233">
        <f t="shared" si="64"/>
        <v>6</v>
      </c>
      <c r="F233">
        <f t="shared" si="55"/>
        <v>0</v>
      </c>
    </row>
    <row r="234" spans="1:6" x14ac:dyDescent="0.25">
      <c r="A234" t="str">
        <f t="shared" si="58"/>
        <v>Benety Goh</v>
      </c>
      <c r="B234" t="s">
        <v>106</v>
      </c>
      <c r="E234">
        <v>40</v>
      </c>
      <c r="F234">
        <f t="shared" si="55"/>
        <v>0</v>
      </c>
    </row>
    <row r="235" spans="1:6" x14ac:dyDescent="0.25">
      <c r="A235" t="str">
        <f t="shared" si="58"/>
        <v>Benety Goh</v>
      </c>
      <c r="E235">
        <f t="shared" ref="E235:E239" si="65">E234</f>
        <v>40</v>
      </c>
      <c r="F235">
        <f t="shared" si="55"/>
        <v>0</v>
      </c>
    </row>
    <row r="236" spans="1:6" x14ac:dyDescent="0.25">
      <c r="A236" t="str">
        <f t="shared" si="58"/>
        <v>Benety Goh</v>
      </c>
      <c r="C236">
        <v>0.129</v>
      </c>
      <c r="D236" t="s">
        <v>107</v>
      </c>
      <c r="E236">
        <f t="shared" si="65"/>
        <v>40</v>
      </c>
      <c r="F236">
        <f t="shared" si="55"/>
        <v>5.16</v>
      </c>
    </row>
    <row r="237" spans="1:6" x14ac:dyDescent="0.25">
      <c r="A237" t="str">
        <f t="shared" si="58"/>
        <v>Benety Goh</v>
      </c>
      <c r="C237">
        <v>0.29699999999999999</v>
      </c>
      <c r="D237" t="s">
        <v>85</v>
      </c>
      <c r="E237">
        <f t="shared" si="65"/>
        <v>40</v>
      </c>
      <c r="F237">
        <f t="shared" si="55"/>
        <v>11.879999999999999</v>
      </c>
    </row>
    <row r="238" spans="1:6" x14ac:dyDescent="0.25">
      <c r="A238" t="str">
        <f t="shared" ref="A238:A269" si="66">A237</f>
        <v>Benety Goh</v>
      </c>
      <c r="C238">
        <v>0.57199999999999995</v>
      </c>
      <c r="D238" t="s">
        <v>43</v>
      </c>
      <c r="E238">
        <f t="shared" si="65"/>
        <v>40</v>
      </c>
      <c r="F238">
        <f t="shared" si="55"/>
        <v>22.88</v>
      </c>
    </row>
    <row r="239" spans="1:6" x14ac:dyDescent="0.25">
      <c r="A239" t="str">
        <f t="shared" si="66"/>
        <v>Benety Goh</v>
      </c>
      <c r="E239">
        <f t="shared" si="65"/>
        <v>40</v>
      </c>
      <c r="F239">
        <f t="shared" si="55"/>
        <v>0</v>
      </c>
    </row>
    <row r="240" spans="1:6" x14ac:dyDescent="0.25">
      <c r="A240" t="str">
        <f t="shared" si="66"/>
        <v>Benety Goh</v>
      </c>
      <c r="B240" t="s">
        <v>108</v>
      </c>
      <c r="E240">
        <v>8</v>
      </c>
      <c r="F240">
        <f t="shared" si="55"/>
        <v>0</v>
      </c>
    </row>
    <row r="241" spans="1:6" x14ac:dyDescent="0.25">
      <c r="A241" t="str">
        <f t="shared" si="66"/>
        <v>Benety Goh</v>
      </c>
      <c r="E241">
        <f t="shared" ref="E241:E243" si="67">E240</f>
        <v>8</v>
      </c>
      <c r="F241">
        <f t="shared" si="55"/>
        <v>0</v>
      </c>
    </row>
    <row r="242" spans="1:6" x14ac:dyDescent="0.25">
      <c r="A242" t="str">
        <f t="shared" si="66"/>
        <v>Benety Goh</v>
      </c>
      <c r="C242">
        <v>1</v>
      </c>
      <c r="D242" t="s">
        <v>101</v>
      </c>
      <c r="E242">
        <f t="shared" si="67"/>
        <v>8</v>
      </c>
      <c r="F242">
        <f t="shared" si="55"/>
        <v>8</v>
      </c>
    </row>
    <row r="243" spans="1:6" x14ac:dyDescent="0.25">
      <c r="A243" t="str">
        <f t="shared" si="66"/>
        <v>Benety Goh</v>
      </c>
      <c r="E243">
        <f t="shared" si="67"/>
        <v>8</v>
      </c>
      <c r="F243">
        <f t="shared" si="55"/>
        <v>0</v>
      </c>
    </row>
    <row r="244" spans="1:6" x14ac:dyDescent="0.25">
      <c r="A244" t="str">
        <f t="shared" si="66"/>
        <v>Benety Goh</v>
      </c>
      <c r="B244" t="s">
        <v>109</v>
      </c>
      <c r="E244">
        <v>92</v>
      </c>
      <c r="F244">
        <f t="shared" si="55"/>
        <v>0</v>
      </c>
    </row>
    <row r="245" spans="1:6" x14ac:dyDescent="0.25">
      <c r="A245" t="str">
        <f t="shared" si="66"/>
        <v>Benety Goh</v>
      </c>
      <c r="E245">
        <f t="shared" ref="E245:E248" si="68">E244</f>
        <v>92</v>
      </c>
      <c r="F245">
        <f t="shared" si="55"/>
        <v>0</v>
      </c>
    </row>
    <row r="246" spans="1:6" x14ac:dyDescent="0.25">
      <c r="A246" t="str">
        <f t="shared" si="66"/>
        <v>Benety Goh</v>
      </c>
      <c r="C246">
        <v>0.193</v>
      </c>
      <c r="D246" t="s">
        <v>74</v>
      </c>
      <c r="E246">
        <f t="shared" si="68"/>
        <v>92</v>
      </c>
      <c r="F246">
        <f t="shared" si="55"/>
        <v>17.756</v>
      </c>
    </row>
    <row r="247" spans="1:6" x14ac:dyDescent="0.25">
      <c r="A247" t="str">
        <f t="shared" si="66"/>
        <v>Benety Goh</v>
      </c>
      <c r="C247">
        <v>0.80600000000000005</v>
      </c>
      <c r="D247" t="s">
        <v>110</v>
      </c>
      <c r="E247">
        <f t="shared" si="68"/>
        <v>92</v>
      </c>
      <c r="F247">
        <f t="shared" si="55"/>
        <v>74.152000000000001</v>
      </c>
    </row>
    <row r="248" spans="1:6" x14ac:dyDescent="0.25">
      <c r="A248" t="str">
        <f t="shared" si="66"/>
        <v>Benety Goh</v>
      </c>
      <c r="E248">
        <f t="shared" si="68"/>
        <v>92</v>
      </c>
      <c r="F248">
        <f t="shared" si="55"/>
        <v>0</v>
      </c>
    </row>
    <row r="249" spans="1:6" x14ac:dyDescent="0.25">
      <c r="A249" t="str">
        <f t="shared" si="66"/>
        <v>Benety Goh</v>
      </c>
      <c r="B249" t="s">
        <v>111</v>
      </c>
      <c r="E249">
        <v>31</v>
      </c>
      <c r="F249">
        <f t="shared" si="55"/>
        <v>0</v>
      </c>
    </row>
    <row r="250" spans="1:6" x14ac:dyDescent="0.25">
      <c r="A250" t="str">
        <f t="shared" si="66"/>
        <v>Benety Goh</v>
      </c>
      <c r="E250">
        <f t="shared" ref="E250:E252" si="69">E249</f>
        <v>31</v>
      </c>
      <c r="F250">
        <f t="shared" si="55"/>
        <v>0</v>
      </c>
    </row>
    <row r="251" spans="1:6" x14ac:dyDescent="0.25">
      <c r="A251" t="str">
        <f t="shared" si="66"/>
        <v>Benety Goh</v>
      </c>
      <c r="C251">
        <v>1</v>
      </c>
      <c r="D251" t="s">
        <v>43</v>
      </c>
      <c r="E251">
        <f t="shared" si="69"/>
        <v>31</v>
      </c>
      <c r="F251">
        <f t="shared" si="55"/>
        <v>31</v>
      </c>
    </row>
    <row r="252" spans="1:6" x14ac:dyDescent="0.25">
      <c r="A252" t="str">
        <f t="shared" si="66"/>
        <v>Benety Goh</v>
      </c>
      <c r="E252">
        <f t="shared" si="69"/>
        <v>31</v>
      </c>
      <c r="F252">
        <f t="shared" si="55"/>
        <v>0</v>
      </c>
    </row>
    <row r="253" spans="1:6" x14ac:dyDescent="0.25">
      <c r="A253" t="str">
        <f t="shared" si="66"/>
        <v>Benety Goh</v>
      </c>
      <c r="B253" t="s">
        <v>112</v>
      </c>
      <c r="E253">
        <v>341</v>
      </c>
      <c r="F253">
        <f t="shared" si="55"/>
        <v>0</v>
      </c>
    </row>
    <row r="254" spans="1:6" x14ac:dyDescent="0.25">
      <c r="A254" t="str">
        <f t="shared" si="66"/>
        <v>Benety Goh</v>
      </c>
      <c r="E254">
        <f t="shared" ref="E254:E257" si="70">E253</f>
        <v>341</v>
      </c>
      <c r="F254">
        <f t="shared" si="55"/>
        <v>0</v>
      </c>
    </row>
    <row r="255" spans="1:6" x14ac:dyDescent="0.25">
      <c r="A255" t="str">
        <f t="shared" si="66"/>
        <v>Benety Goh</v>
      </c>
      <c r="C255">
        <v>6.0000000000000001E-3</v>
      </c>
      <c r="D255" t="s">
        <v>113</v>
      </c>
      <c r="E255">
        <f t="shared" si="70"/>
        <v>341</v>
      </c>
      <c r="F255">
        <f t="shared" si="55"/>
        <v>2.0460000000000003</v>
      </c>
    </row>
    <row r="256" spans="1:6" x14ac:dyDescent="0.25">
      <c r="A256" t="str">
        <f t="shared" si="66"/>
        <v>Benety Goh</v>
      </c>
      <c r="C256">
        <v>0.99299999999999999</v>
      </c>
      <c r="D256" t="s">
        <v>107</v>
      </c>
      <c r="E256">
        <f t="shared" si="70"/>
        <v>341</v>
      </c>
      <c r="F256">
        <f t="shared" si="55"/>
        <v>338.613</v>
      </c>
    </row>
    <row r="257" spans="1:6" x14ac:dyDescent="0.25">
      <c r="A257" t="str">
        <f t="shared" si="66"/>
        <v>Benety Goh</v>
      </c>
      <c r="E257">
        <f t="shared" si="70"/>
        <v>341</v>
      </c>
      <c r="F257">
        <f t="shared" si="55"/>
        <v>0</v>
      </c>
    </row>
    <row r="258" spans="1:6" x14ac:dyDescent="0.25">
      <c r="A258" t="str">
        <f t="shared" si="66"/>
        <v>Benety Goh</v>
      </c>
      <c r="B258" t="s">
        <v>114</v>
      </c>
      <c r="E258">
        <v>36</v>
      </c>
      <c r="F258">
        <f t="shared" si="55"/>
        <v>0</v>
      </c>
    </row>
    <row r="259" spans="1:6" x14ac:dyDescent="0.25">
      <c r="A259" t="str">
        <f t="shared" si="66"/>
        <v>Benety Goh</v>
      </c>
      <c r="E259">
        <f t="shared" ref="E259:E262" si="71">E258</f>
        <v>36</v>
      </c>
      <c r="F259">
        <f t="shared" ref="F259:F322" si="72">C259*E259</f>
        <v>0</v>
      </c>
    </row>
    <row r="260" spans="1:6" x14ac:dyDescent="0.25">
      <c r="A260" t="str">
        <f t="shared" si="66"/>
        <v>Benety Goh</v>
      </c>
      <c r="C260">
        <v>0.55000000000000004</v>
      </c>
      <c r="D260" t="s">
        <v>20</v>
      </c>
      <c r="E260">
        <f t="shared" si="71"/>
        <v>36</v>
      </c>
      <c r="F260">
        <f t="shared" si="72"/>
        <v>19.8</v>
      </c>
    </row>
    <row r="261" spans="1:6" x14ac:dyDescent="0.25">
      <c r="A261" t="str">
        <f t="shared" si="66"/>
        <v>Benety Goh</v>
      </c>
      <c r="C261">
        <v>0.44900000000000001</v>
      </c>
      <c r="D261" t="s">
        <v>18</v>
      </c>
      <c r="E261">
        <f t="shared" si="71"/>
        <v>36</v>
      </c>
      <c r="F261">
        <f t="shared" si="72"/>
        <v>16.164000000000001</v>
      </c>
    </row>
    <row r="262" spans="1:6" x14ac:dyDescent="0.25">
      <c r="A262" t="str">
        <f t="shared" si="66"/>
        <v>Benety Goh</v>
      </c>
      <c r="E262">
        <f t="shared" si="71"/>
        <v>36</v>
      </c>
      <c r="F262">
        <f t="shared" si="72"/>
        <v>0</v>
      </c>
    </row>
    <row r="263" spans="1:6" x14ac:dyDescent="0.25">
      <c r="A263" t="str">
        <f t="shared" si="66"/>
        <v>Benety Goh</v>
      </c>
      <c r="B263" t="s">
        <v>115</v>
      </c>
      <c r="E263">
        <v>12</v>
      </c>
      <c r="F263">
        <f t="shared" si="72"/>
        <v>0</v>
      </c>
    </row>
    <row r="264" spans="1:6" x14ac:dyDescent="0.25">
      <c r="A264" t="str">
        <f t="shared" si="66"/>
        <v>Benety Goh</v>
      </c>
      <c r="E264">
        <f t="shared" ref="E264:E266" si="73">E263</f>
        <v>12</v>
      </c>
      <c r="F264">
        <f t="shared" si="72"/>
        <v>0</v>
      </c>
    </row>
    <row r="265" spans="1:6" x14ac:dyDescent="0.25">
      <c r="A265" t="str">
        <f t="shared" si="66"/>
        <v>Benety Goh</v>
      </c>
      <c r="C265">
        <v>1</v>
      </c>
      <c r="D265" t="s">
        <v>85</v>
      </c>
      <c r="E265">
        <f t="shared" si="73"/>
        <v>12</v>
      </c>
      <c r="F265">
        <f t="shared" si="72"/>
        <v>12</v>
      </c>
    </row>
    <row r="266" spans="1:6" x14ac:dyDescent="0.25">
      <c r="A266" t="str">
        <f t="shared" si="66"/>
        <v>Benety Goh</v>
      </c>
      <c r="E266">
        <f t="shared" si="73"/>
        <v>12</v>
      </c>
      <c r="F266">
        <f t="shared" si="72"/>
        <v>0</v>
      </c>
    </row>
    <row r="267" spans="1:6" x14ac:dyDescent="0.25">
      <c r="A267" t="str">
        <f t="shared" si="66"/>
        <v>Benety Goh</v>
      </c>
      <c r="B267" t="s">
        <v>116</v>
      </c>
      <c r="E267">
        <v>37</v>
      </c>
      <c r="F267">
        <f t="shared" si="72"/>
        <v>0</v>
      </c>
    </row>
    <row r="268" spans="1:6" x14ac:dyDescent="0.25">
      <c r="A268" t="str">
        <f t="shared" si="66"/>
        <v>Benety Goh</v>
      </c>
      <c r="E268">
        <f t="shared" ref="E268:E270" si="74">E267</f>
        <v>37</v>
      </c>
      <c r="F268">
        <f t="shared" si="72"/>
        <v>0</v>
      </c>
    </row>
    <row r="269" spans="1:6" x14ac:dyDescent="0.25">
      <c r="A269" t="str">
        <f t="shared" si="66"/>
        <v>Benety Goh</v>
      </c>
      <c r="C269">
        <v>1</v>
      </c>
      <c r="D269" t="s">
        <v>43</v>
      </c>
      <c r="E269">
        <f t="shared" si="74"/>
        <v>37</v>
      </c>
      <c r="F269">
        <f t="shared" si="72"/>
        <v>37</v>
      </c>
    </row>
    <row r="270" spans="1:6" x14ac:dyDescent="0.25">
      <c r="A270" t="str">
        <f t="shared" ref="A270:A296" si="75">A269</f>
        <v>Benety Goh</v>
      </c>
      <c r="E270">
        <f t="shared" si="74"/>
        <v>37</v>
      </c>
      <c r="F270">
        <f t="shared" si="72"/>
        <v>0</v>
      </c>
    </row>
    <row r="271" spans="1:6" x14ac:dyDescent="0.25">
      <c r="A271" t="str">
        <f t="shared" si="75"/>
        <v>Benety Goh</v>
      </c>
      <c r="B271" t="s">
        <v>117</v>
      </c>
      <c r="E271">
        <v>5</v>
      </c>
      <c r="F271">
        <f t="shared" si="72"/>
        <v>0</v>
      </c>
    </row>
    <row r="272" spans="1:6" x14ac:dyDescent="0.25">
      <c r="A272" t="str">
        <f t="shared" si="75"/>
        <v>Benety Goh</v>
      </c>
      <c r="E272">
        <f t="shared" ref="E272:E274" si="76">E271</f>
        <v>5</v>
      </c>
      <c r="F272">
        <f t="shared" si="72"/>
        <v>0</v>
      </c>
    </row>
    <row r="273" spans="1:6" x14ac:dyDescent="0.25">
      <c r="A273" t="str">
        <f t="shared" si="75"/>
        <v>Benety Goh</v>
      </c>
      <c r="C273">
        <v>1</v>
      </c>
      <c r="D273" t="s">
        <v>107</v>
      </c>
      <c r="E273">
        <f t="shared" si="76"/>
        <v>5</v>
      </c>
      <c r="F273">
        <f t="shared" si="72"/>
        <v>5</v>
      </c>
    </row>
    <row r="274" spans="1:6" x14ac:dyDescent="0.25">
      <c r="A274" t="str">
        <f t="shared" si="75"/>
        <v>Benety Goh</v>
      </c>
      <c r="E274">
        <f t="shared" si="76"/>
        <v>5</v>
      </c>
      <c r="F274">
        <f t="shared" si="72"/>
        <v>0</v>
      </c>
    </row>
    <row r="275" spans="1:6" x14ac:dyDescent="0.25">
      <c r="A275" t="str">
        <f t="shared" si="75"/>
        <v>Benety Goh</v>
      </c>
      <c r="B275" t="s">
        <v>118</v>
      </c>
      <c r="E275">
        <v>64</v>
      </c>
      <c r="F275">
        <f t="shared" si="72"/>
        <v>0</v>
      </c>
    </row>
    <row r="276" spans="1:6" x14ac:dyDescent="0.25">
      <c r="A276" t="str">
        <f t="shared" si="75"/>
        <v>Benety Goh</v>
      </c>
      <c r="E276">
        <f t="shared" ref="E276:E279" si="77">E275</f>
        <v>64</v>
      </c>
      <c r="F276">
        <f t="shared" si="72"/>
        <v>0</v>
      </c>
    </row>
    <row r="277" spans="1:6" x14ac:dyDescent="0.25">
      <c r="A277" t="str">
        <f t="shared" si="75"/>
        <v>Benety Goh</v>
      </c>
      <c r="C277">
        <v>0.437</v>
      </c>
      <c r="D277" t="s">
        <v>119</v>
      </c>
      <c r="E277">
        <f t="shared" si="77"/>
        <v>64</v>
      </c>
      <c r="F277">
        <f t="shared" si="72"/>
        <v>27.968</v>
      </c>
    </row>
    <row r="278" spans="1:6" x14ac:dyDescent="0.25">
      <c r="A278" t="str">
        <f t="shared" si="75"/>
        <v>Benety Goh</v>
      </c>
      <c r="C278">
        <v>0.56200000000000006</v>
      </c>
      <c r="D278" t="s">
        <v>43</v>
      </c>
      <c r="E278">
        <f t="shared" si="77"/>
        <v>64</v>
      </c>
      <c r="F278">
        <f t="shared" si="72"/>
        <v>35.968000000000004</v>
      </c>
    </row>
    <row r="279" spans="1:6" x14ac:dyDescent="0.25">
      <c r="A279" t="str">
        <f t="shared" si="75"/>
        <v>Benety Goh</v>
      </c>
      <c r="E279">
        <f t="shared" si="77"/>
        <v>64</v>
      </c>
      <c r="F279">
        <f t="shared" si="72"/>
        <v>0</v>
      </c>
    </row>
    <row r="280" spans="1:6" x14ac:dyDescent="0.25">
      <c r="A280" t="str">
        <f t="shared" si="75"/>
        <v>Benety Goh</v>
      </c>
      <c r="B280" t="s">
        <v>120</v>
      </c>
      <c r="E280">
        <v>147</v>
      </c>
      <c r="F280">
        <f t="shared" si="72"/>
        <v>0</v>
      </c>
    </row>
    <row r="281" spans="1:6" x14ac:dyDescent="0.25">
      <c r="A281" t="str">
        <f t="shared" si="75"/>
        <v>Benety Goh</v>
      </c>
      <c r="E281">
        <f t="shared" ref="E281:E285" si="78">E280</f>
        <v>147</v>
      </c>
      <c r="F281">
        <f t="shared" si="72"/>
        <v>0</v>
      </c>
    </row>
    <row r="282" spans="1:6" x14ac:dyDescent="0.25">
      <c r="A282" t="str">
        <f t="shared" si="75"/>
        <v>Benety Goh</v>
      </c>
      <c r="C282">
        <v>7.3999999999999996E-2</v>
      </c>
      <c r="D282" t="s">
        <v>121</v>
      </c>
      <c r="E282">
        <f t="shared" si="78"/>
        <v>147</v>
      </c>
      <c r="F282">
        <f t="shared" si="72"/>
        <v>10.878</v>
      </c>
    </row>
    <row r="283" spans="1:6" x14ac:dyDescent="0.25">
      <c r="A283" t="str">
        <f t="shared" si="75"/>
        <v>Benety Goh</v>
      </c>
      <c r="C283">
        <v>1.2E-2</v>
      </c>
      <c r="D283" t="s">
        <v>122</v>
      </c>
      <c r="E283">
        <f t="shared" si="78"/>
        <v>147</v>
      </c>
      <c r="F283">
        <f t="shared" si="72"/>
        <v>1.764</v>
      </c>
    </row>
    <row r="284" spans="1:6" x14ac:dyDescent="0.25">
      <c r="A284" t="str">
        <f t="shared" si="75"/>
        <v>Benety Goh</v>
      </c>
      <c r="C284">
        <v>0.91300000000000003</v>
      </c>
      <c r="D284" t="s">
        <v>43</v>
      </c>
      <c r="E284">
        <f t="shared" si="78"/>
        <v>147</v>
      </c>
      <c r="F284">
        <f t="shared" si="72"/>
        <v>134.21100000000001</v>
      </c>
    </row>
    <row r="285" spans="1:6" x14ac:dyDescent="0.25">
      <c r="A285" t="str">
        <f t="shared" si="75"/>
        <v>Benety Goh</v>
      </c>
      <c r="E285">
        <f t="shared" si="78"/>
        <v>147</v>
      </c>
      <c r="F285">
        <f t="shared" si="72"/>
        <v>0</v>
      </c>
    </row>
    <row r="286" spans="1:6" x14ac:dyDescent="0.25">
      <c r="A286" t="str">
        <f t="shared" si="75"/>
        <v>Benety Goh</v>
      </c>
      <c r="B286" t="s">
        <v>123</v>
      </c>
      <c r="E286">
        <v>314</v>
      </c>
      <c r="F286">
        <f t="shared" si="72"/>
        <v>0</v>
      </c>
    </row>
    <row r="287" spans="1:6" x14ac:dyDescent="0.25">
      <c r="A287" t="str">
        <f t="shared" si="75"/>
        <v>Benety Goh</v>
      </c>
      <c r="E287">
        <f t="shared" ref="E287:E289" si="79">E286</f>
        <v>314</v>
      </c>
      <c r="F287">
        <f t="shared" si="72"/>
        <v>0</v>
      </c>
    </row>
    <row r="288" spans="1:6" x14ac:dyDescent="0.25">
      <c r="A288" t="str">
        <f t="shared" si="75"/>
        <v>Benety Goh</v>
      </c>
      <c r="C288">
        <v>1</v>
      </c>
      <c r="D288" t="s">
        <v>124</v>
      </c>
      <c r="E288">
        <f t="shared" si="79"/>
        <v>314</v>
      </c>
      <c r="F288">
        <f t="shared" si="72"/>
        <v>314</v>
      </c>
    </row>
    <row r="289" spans="1:6" x14ac:dyDescent="0.25">
      <c r="A289" t="str">
        <f t="shared" si="75"/>
        <v>Benety Goh</v>
      </c>
      <c r="E289">
        <f t="shared" si="79"/>
        <v>314</v>
      </c>
      <c r="F289">
        <f t="shared" si="72"/>
        <v>0</v>
      </c>
    </row>
    <row r="290" spans="1:6" x14ac:dyDescent="0.25">
      <c r="A290" t="str">
        <f t="shared" si="75"/>
        <v>Benety Goh</v>
      </c>
      <c r="B290" t="s">
        <v>125</v>
      </c>
      <c r="E290">
        <v>532</v>
      </c>
      <c r="F290">
        <f t="shared" si="72"/>
        <v>0</v>
      </c>
    </row>
    <row r="291" spans="1:6" x14ac:dyDescent="0.25">
      <c r="A291" t="str">
        <f t="shared" si="75"/>
        <v>Benety Goh</v>
      </c>
      <c r="E291">
        <f t="shared" ref="E291:E297" si="80">E290</f>
        <v>532</v>
      </c>
      <c r="F291">
        <f t="shared" si="72"/>
        <v>0</v>
      </c>
    </row>
    <row r="292" spans="1:6" x14ac:dyDescent="0.25">
      <c r="A292" t="str">
        <f t="shared" si="75"/>
        <v>Benety Goh</v>
      </c>
      <c r="C292">
        <v>5.0000000000000001E-3</v>
      </c>
      <c r="D292" t="s">
        <v>110</v>
      </c>
      <c r="E292">
        <f t="shared" si="80"/>
        <v>532</v>
      </c>
      <c r="F292">
        <f t="shared" si="72"/>
        <v>2.66</v>
      </c>
    </row>
    <row r="293" spans="1:6" x14ac:dyDescent="0.25">
      <c r="A293" t="str">
        <f t="shared" si="75"/>
        <v>Benety Goh</v>
      </c>
      <c r="C293">
        <v>3.3000000000000002E-2</v>
      </c>
      <c r="D293" t="s">
        <v>126</v>
      </c>
      <c r="E293">
        <f t="shared" si="80"/>
        <v>532</v>
      </c>
      <c r="F293">
        <f t="shared" si="72"/>
        <v>17.556000000000001</v>
      </c>
    </row>
    <row r="294" spans="1:6" x14ac:dyDescent="0.25">
      <c r="A294" t="str">
        <f t="shared" si="75"/>
        <v>Benety Goh</v>
      </c>
      <c r="C294">
        <v>0.59899999999999998</v>
      </c>
      <c r="D294" t="s">
        <v>127</v>
      </c>
      <c r="E294">
        <f t="shared" si="80"/>
        <v>532</v>
      </c>
      <c r="F294">
        <f t="shared" si="72"/>
        <v>318.66800000000001</v>
      </c>
    </row>
    <row r="295" spans="1:6" x14ac:dyDescent="0.25">
      <c r="A295" t="str">
        <f t="shared" si="75"/>
        <v>Benety Goh</v>
      </c>
      <c r="C295">
        <v>0.314</v>
      </c>
      <c r="D295" t="s">
        <v>43</v>
      </c>
      <c r="E295">
        <f t="shared" si="80"/>
        <v>532</v>
      </c>
      <c r="F295">
        <f t="shared" si="72"/>
        <v>167.048</v>
      </c>
    </row>
    <row r="296" spans="1:6" x14ac:dyDescent="0.25">
      <c r="A296" t="str">
        <f t="shared" si="75"/>
        <v>Benety Goh</v>
      </c>
      <c r="C296">
        <v>4.8000000000000001E-2</v>
      </c>
      <c r="D296" t="s">
        <v>89</v>
      </c>
      <c r="E296">
        <f t="shared" si="80"/>
        <v>532</v>
      </c>
      <c r="F296">
        <f t="shared" si="72"/>
        <v>25.536000000000001</v>
      </c>
    </row>
    <row r="297" spans="1:6" x14ac:dyDescent="0.25">
      <c r="A297" t="s">
        <v>623</v>
      </c>
      <c r="E297">
        <f t="shared" si="80"/>
        <v>532</v>
      </c>
      <c r="F297">
        <f t="shared" si="72"/>
        <v>0</v>
      </c>
    </row>
    <row r="298" spans="1:6" x14ac:dyDescent="0.25">
      <c r="A298" t="str">
        <f t="shared" ref="A298:A300" si="81">A297</f>
        <v>Charlie Swanson</v>
      </c>
      <c r="B298" t="s">
        <v>130</v>
      </c>
      <c r="E298">
        <v>4</v>
      </c>
      <c r="F298">
        <f t="shared" si="72"/>
        <v>0</v>
      </c>
    </row>
    <row r="299" spans="1:6" x14ac:dyDescent="0.25">
      <c r="A299" t="str">
        <f t="shared" si="81"/>
        <v>Charlie Swanson</v>
      </c>
      <c r="E299">
        <f t="shared" ref="E299:E301" si="82">E298</f>
        <v>4</v>
      </c>
      <c r="F299">
        <f t="shared" si="72"/>
        <v>0</v>
      </c>
    </row>
    <row r="300" spans="1:6" x14ac:dyDescent="0.25">
      <c r="A300" t="str">
        <f t="shared" si="81"/>
        <v>Charlie Swanson</v>
      </c>
      <c r="C300">
        <v>1</v>
      </c>
      <c r="D300" t="s">
        <v>14</v>
      </c>
      <c r="E300">
        <f t="shared" si="82"/>
        <v>4</v>
      </c>
      <c r="F300">
        <f t="shared" si="72"/>
        <v>4</v>
      </c>
    </row>
    <row r="301" spans="1:6" x14ac:dyDescent="0.25">
      <c r="A301" t="s">
        <v>624</v>
      </c>
      <c r="E301">
        <f t="shared" si="82"/>
        <v>4</v>
      </c>
      <c r="F301">
        <f t="shared" si="72"/>
        <v>0</v>
      </c>
    </row>
    <row r="302" spans="1:6" x14ac:dyDescent="0.25">
      <c r="A302" t="str">
        <f t="shared" ref="A302:A333" si="83">A301</f>
        <v>Dan Pasette</v>
      </c>
      <c r="B302" t="s">
        <v>133</v>
      </c>
      <c r="E302">
        <v>67</v>
      </c>
      <c r="F302">
        <f t="shared" si="72"/>
        <v>0</v>
      </c>
    </row>
    <row r="303" spans="1:6" x14ac:dyDescent="0.25">
      <c r="A303" t="str">
        <f t="shared" si="83"/>
        <v>Dan Pasette</v>
      </c>
      <c r="E303">
        <f t="shared" ref="E303:E308" si="84">E302</f>
        <v>67</v>
      </c>
      <c r="F303">
        <f t="shared" si="72"/>
        <v>0</v>
      </c>
    </row>
    <row r="304" spans="1:6" x14ac:dyDescent="0.25">
      <c r="A304" t="str">
        <f t="shared" si="83"/>
        <v>Dan Pasette</v>
      </c>
      <c r="C304">
        <v>9.6000000000000002E-2</v>
      </c>
      <c r="D304" t="s">
        <v>74</v>
      </c>
      <c r="E304">
        <f t="shared" si="84"/>
        <v>67</v>
      </c>
      <c r="F304">
        <f t="shared" si="72"/>
        <v>6.4320000000000004</v>
      </c>
    </row>
    <row r="305" spans="1:6" x14ac:dyDescent="0.25">
      <c r="A305" t="str">
        <f t="shared" si="83"/>
        <v>Dan Pasette</v>
      </c>
      <c r="C305">
        <v>0.11</v>
      </c>
      <c r="D305" t="s">
        <v>134</v>
      </c>
      <c r="E305">
        <f t="shared" si="84"/>
        <v>67</v>
      </c>
      <c r="F305">
        <f t="shared" si="72"/>
        <v>7.37</v>
      </c>
    </row>
    <row r="306" spans="1:6" x14ac:dyDescent="0.25">
      <c r="A306" t="str">
        <f t="shared" si="83"/>
        <v>Dan Pasette</v>
      </c>
      <c r="C306">
        <v>7.0999999999999994E-2</v>
      </c>
      <c r="D306" t="s">
        <v>85</v>
      </c>
      <c r="E306">
        <f t="shared" si="84"/>
        <v>67</v>
      </c>
      <c r="F306">
        <f t="shared" si="72"/>
        <v>4.7569999999999997</v>
      </c>
    </row>
    <row r="307" spans="1:6" x14ac:dyDescent="0.25">
      <c r="A307" t="str">
        <f t="shared" si="83"/>
        <v>Dan Pasette</v>
      </c>
      <c r="C307">
        <v>0.72199999999999998</v>
      </c>
      <c r="D307" t="s">
        <v>99</v>
      </c>
      <c r="E307">
        <f t="shared" si="84"/>
        <v>67</v>
      </c>
      <c r="F307">
        <f t="shared" si="72"/>
        <v>48.373999999999995</v>
      </c>
    </row>
    <row r="308" spans="1:6" x14ac:dyDescent="0.25">
      <c r="A308" t="str">
        <f t="shared" si="83"/>
        <v>Dan Pasette</v>
      </c>
      <c r="E308">
        <f t="shared" si="84"/>
        <v>67</v>
      </c>
      <c r="F308">
        <f t="shared" si="72"/>
        <v>0</v>
      </c>
    </row>
    <row r="309" spans="1:6" x14ac:dyDescent="0.25">
      <c r="A309" t="str">
        <f t="shared" si="83"/>
        <v>Dan Pasette</v>
      </c>
      <c r="B309" t="s">
        <v>135</v>
      </c>
      <c r="E309">
        <v>14</v>
      </c>
      <c r="F309">
        <f t="shared" si="72"/>
        <v>0</v>
      </c>
    </row>
    <row r="310" spans="1:6" x14ac:dyDescent="0.25">
      <c r="A310" t="str">
        <f t="shared" si="83"/>
        <v>Dan Pasette</v>
      </c>
      <c r="E310">
        <f t="shared" ref="E310:E313" si="85">E309</f>
        <v>14</v>
      </c>
      <c r="F310">
        <f t="shared" si="72"/>
        <v>0</v>
      </c>
    </row>
    <row r="311" spans="1:6" x14ac:dyDescent="0.25">
      <c r="A311" t="str">
        <f t="shared" si="83"/>
        <v>Dan Pasette</v>
      </c>
      <c r="C311">
        <v>0.57099999999999995</v>
      </c>
      <c r="D311" t="s">
        <v>136</v>
      </c>
      <c r="E311">
        <f t="shared" si="85"/>
        <v>14</v>
      </c>
      <c r="F311">
        <f t="shared" si="72"/>
        <v>7.9939999999999998</v>
      </c>
    </row>
    <row r="312" spans="1:6" x14ac:dyDescent="0.25">
      <c r="A312" t="str">
        <f t="shared" si="83"/>
        <v>Dan Pasette</v>
      </c>
      <c r="C312">
        <v>0.24099999999999999</v>
      </c>
      <c r="D312" t="s">
        <v>71</v>
      </c>
      <c r="E312">
        <f t="shared" si="85"/>
        <v>14</v>
      </c>
      <c r="F312">
        <f t="shared" si="72"/>
        <v>3.3739999999999997</v>
      </c>
    </row>
    <row r="313" spans="1:6" x14ac:dyDescent="0.25">
      <c r="A313" t="str">
        <f t="shared" si="83"/>
        <v>Dan Pasette</v>
      </c>
      <c r="E313">
        <f t="shared" si="85"/>
        <v>14</v>
      </c>
      <c r="F313">
        <f t="shared" si="72"/>
        <v>0</v>
      </c>
    </row>
    <row r="314" spans="1:6" x14ac:dyDescent="0.25">
      <c r="A314" t="str">
        <f t="shared" si="83"/>
        <v>Dan Pasette</v>
      </c>
      <c r="B314" t="s">
        <v>137</v>
      </c>
      <c r="E314">
        <v>14</v>
      </c>
      <c r="F314">
        <f t="shared" si="72"/>
        <v>0</v>
      </c>
    </row>
    <row r="315" spans="1:6" x14ac:dyDescent="0.25">
      <c r="A315" t="str">
        <f t="shared" si="83"/>
        <v>Dan Pasette</v>
      </c>
      <c r="E315">
        <f t="shared" ref="E315:E318" si="86">E314</f>
        <v>14</v>
      </c>
      <c r="F315">
        <f t="shared" si="72"/>
        <v>0</v>
      </c>
    </row>
    <row r="316" spans="1:6" x14ac:dyDescent="0.25">
      <c r="A316" t="str">
        <f t="shared" si="83"/>
        <v>Dan Pasette</v>
      </c>
      <c r="C316">
        <v>0.57099999999999995</v>
      </c>
      <c r="D316" t="s">
        <v>136</v>
      </c>
      <c r="E316">
        <f t="shared" si="86"/>
        <v>14</v>
      </c>
      <c r="F316">
        <f t="shared" si="72"/>
        <v>7.9939999999999998</v>
      </c>
    </row>
    <row r="317" spans="1:6" x14ac:dyDescent="0.25">
      <c r="A317" t="str">
        <f t="shared" si="83"/>
        <v>Dan Pasette</v>
      </c>
      <c r="C317">
        <v>0.24099999999999999</v>
      </c>
      <c r="D317" t="s">
        <v>71</v>
      </c>
      <c r="E317">
        <f t="shared" si="86"/>
        <v>14</v>
      </c>
      <c r="F317">
        <f t="shared" si="72"/>
        <v>3.3739999999999997</v>
      </c>
    </row>
    <row r="318" spans="1:6" x14ac:dyDescent="0.25">
      <c r="A318" t="str">
        <f t="shared" si="83"/>
        <v>Dan Pasette</v>
      </c>
      <c r="E318">
        <f t="shared" si="86"/>
        <v>14</v>
      </c>
      <c r="F318">
        <f t="shared" si="72"/>
        <v>0</v>
      </c>
    </row>
    <row r="319" spans="1:6" x14ac:dyDescent="0.25">
      <c r="A319" t="str">
        <f t="shared" si="83"/>
        <v>Dan Pasette</v>
      </c>
      <c r="B319" t="s">
        <v>138</v>
      </c>
      <c r="E319">
        <v>2</v>
      </c>
      <c r="F319">
        <f t="shared" si="72"/>
        <v>0</v>
      </c>
    </row>
    <row r="320" spans="1:6" x14ac:dyDescent="0.25">
      <c r="A320" t="str">
        <f t="shared" si="83"/>
        <v>Dan Pasette</v>
      </c>
      <c r="E320">
        <f t="shared" ref="E320:E322" si="87">E319</f>
        <v>2</v>
      </c>
      <c r="F320">
        <f t="shared" si="72"/>
        <v>0</v>
      </c>
    </row>
    <row r="321" spans="1:6" x14ac:dyDescent="0.25">
      <c r="A321" t="str">
        <f t="shared" si="83"/>
        <v>Dan Pasette</v>
      </c>
      <c r="C321">
        <v>1</v>
      </c>
      <c r="D321" t="s">
        <v>43</v>
      </c>
      <c r="E321">
        <f t="shared" si="87"/>
        <v>2</v>
      </c>
      <c r="F321">
        <f t="shared" si="72"/>
        <v>2</v>
      </c>
    </row>
    <row r="322" spans="1:6" x14ac:dyDescent="0.25">
      <c r="A322" t="str">
        <f t="shared" si="83"/>
        <v>Dan Pasette</v>
      </c>
      <c r="E322">
        <f t="shared" si="87"/>
        <v>2</v>
      </c>
      <c r="F322">
        <f t="shared" si="72"/>
        <v>0</v>
      </c>
    </row>
    <row r="323" spans="1:6" x14ac:dyDescent="0.25">
      <c r="A323" t="str">
        <f t="shared" si="83"/>
        <v>Dan Pasette</v>
      </c>
      <c r="B323" t="s">
        <v>139</v>
      </c>
      <c r="E323">
        <v>14</v>
      </c>
      <c r="F323">
        <f t="shared" ref="F323:F386" si="88">C323*E323</f>
        <v>0</v>
      </c>
    </row>
    <row r="324" spans="1:6" x14ac:dyDescent="0.25">
      <c r="A324" t="str">
        <f t="shared" si="83"/>
        <v>Dan Pasette</v>
      </c>
      <c r="E324">
        <f t="shared" ref="E324:E327" si="89">E323</f>
        <v>14</v>
      </c>
      <c r="F324">
        <f t="shared" si="88"/>
        <v>0</v>
      </c>
    </row>
    <row r="325" spans="1:6" x14ac:dyDescent="0.25">
      <c r="A325" t="str">
        <f t="shared" si="83"/>
        <v>Dan Pasette</v>
      </c>
      <c r="C325">
        <v>0.57099999999999995</v>
      </c>
      <c r="D325" t="s">
        <v>136</v>
      </c>
      <c r="E325">
        <f t="shared" si="89"/>
        <v>14</v>
      </c>
      <c r="F325">
        <f t="shared" si="88"/>
        <v>7.9939999999999998</v>
      </c>
    </row>
    <row r="326" spans="1:6" x14ac:dyDescent="0.25">
      <c r="A326" t="str">
        <f t="shared" si="83"/>
        <v>Dan Pasette</v>
      </c>
      <c r="C326">
        <v>0.24099999999999999</v>
      </c>
      <c r="D326" t="s">
        <v>71</v>
      </c>
      <c r="E326">
        <f t="shared" si="89"/>
        <v>14</v>
      </c>
      <c r="F326">
        <f t="shared" si="88"/>
        <v>3.3739999999999997</v>
      </c>
    </row>
    <row r="327" spans="1:6" x14ac:dyDescent="0.25">
      <c r="A327" t="str">
        <f t="shared" si="83"/>
        <v>Dan Pasette</v>
      </c>
      <c r="E327">
        <f t="shared" si="89"/>
        <v>14</v>
      </c>
      <c r="F327">
        <f t="shared" si="88"/>
        <v>0</v>
      </c>
    </row>
    <row r="328" spans="1:6" x14ac:dyDescent="0.25">
      <c r="A328" t="str">
        <f t="shared" si="83"/>
        <v>Dan Pasette</v>
      </c>
      <c r="B328" t="s">
        <v>140</v>
      </c>
      <c r="E328">
        <v>8</v>
      </c>
      <c r="F328">
        <f t="shared" si="88"/>
        <v>0</v>
      </c>
    </row>
    <row r="329" spans="1:6" x14ac:dyDescent="0.25">
      <c r="A329" t="str">
        <f t="shared" si="83"/>
        <v>Dan Pasette</v>
      </c>
      <c r="E329">
        <f t="shared" ref="E329:E331" si="90">E328</f>
        <v>8</v>
      </c>
      <c r="F329">
        <f t="shared" si="88"/>
        <v>0</v>
      </c>
    </row>
    <row r="330" spans="1:6" x14ac:dyDescent="0.25">
      <c r="A330" t="str">
        <f t="shared" si="83"/>
        <v>Dan Pasette</v>
      </c>
      <c r="C330">
        <v>1</v>
      </c>
      <c r="D330" t="s">
        <v>99</v>
      </c>
      <c r="E330">
        <f t="shared" si="90"/>
        <v>8</v>
      </c>
      <c r="F330">
        <f t="shared" si="88"/>
        <v>8</v>
      </c>
    </row>
    <row r="331" spans="1:6" x14ac:dyDescent="0.25">
      <c r="A331" t="str">
        <f t="shared" si="83"/>
        <v>Dan Pasette</v>
      </c>
      <c r="E331">
        <f t="shared" si="90"/>
        <v>8</v>
      </c>
      <c r="F331">
        <f t="shared" si="88"/>
        <v>0</v>
      </c>
    </row>
    <row r="332" spans="1:6" x14ac:dyDescent="0.25">
      <c r="A332" t="str">
        <f t="shared" si="83"/>
        <v>Dan Pasette</v>
      </c>
      <c r="B332" t="s">
        <v>141</v>
      </c>
      <c r="E332">
        <v>64</v>
      </c>
      <c r="F332">
        <f t="shared" si="88"/>
        <v>0</v>
      </c>
    </row>
    <row r="333" spans="1:6" x14ac:dyDescent="0.25">
      <c r="A333" t="str">
        <f t="shared" si="83"/>
        <v>Dan Pasette</v>
      </c>
      <c r="E333">
        <f t="shared" ref="E333:E340" si="91">E332</f>
        <v>64</v>
      </c>
      <c r="F333">
        <f t="shared" si="88"/>
        <v>0</v>
      </c>
    </row>
    <row r="334" spans="1:6" x14ac:dyDescent="0.25">
      <c r="A334" t="str">
        <f t="shared" ref="A334:A365" si="92">A333</f>
        <v>Dan Pasette</v>
      </c>
      <c r="C334">
        <v>0.23200000000000001</v>
      </c>
      <c r="D334" t="s">
        <v>74</v>
      </c>
      <c r="E334">
        <f t="shared" si="91"/>
        <v>64</v>
      </c>
      <c r="F334">
        <f t="shared" si="88"/>
        <v>14.848000000000001</v>
      </c>
    </row>
    <row r="335" spans="1:6" x14ac:dyDescent="0.25">
      <c r="A335" t="str">
        <f t="shared" si="92"/>
        <v>Dan Pasette</v>
      </c>
      <c r="C335">
        <v>0.23200000000000001</v>
      </c>
      <c r="D335" t="s">
        <v>134</v>
      </c>
      <c r="E335">
        <f t="shared" si="91"/>
        <v>64</v>
      </c>
      <c r="F335">
        <f t="shared" si="88"/>
        <v>14.848000000000001</v>
      </c>
    </row>
    <row r="336" spans="1:6" x14ac:dyDescent="0.25">
      <c r="A336" t="str">
        <f t="shared" si="92"/>
        <v>Dan Pasette</v>
      </c>
      <c r="C336">
        <v>2.3E-2</v>
      </c>
      <c r="D336" t="s">
        <v>59</v>
      </c>
      <c r="E336">
        <f t="shared" si="91"/>
        <v>64</v>
      </c>
      <c r="F336">
        <f t="shared" si="88"/>
        <v>1.472</v>
      </c>
    </row>
    <row r="337" spans="1:6" x14ac:dyDescent="0.25">
      <c r="A337" t="str">
        <f t="shared" si="92"/>
        <v>Dan Pasette</v>
      </c>
      <c r="C337">
        <v>0.16</v>
      </c>
      <c r="D337" t="s">
        <v>18</v>
      </c>
      <c r="E337">
        <f t="shared" si="91"/>
        <v>64</v>
      </c>
      <c r="F337">
        <f t="shared" si="88"/>
        <v>10.24</v>
      </c>
    </row>
    <row r="338" spans="1:6" x14ac:dyDescent="0.25">
      <c r="A338" t="str">
        <f t="shared" si="92"/>
        <v>Dan Pasette</v>
      </c>
      <c r="C338">
        <v>0.23100000000000001</v>
      </c>
      <c r="D338" t="s">
        <v>85</v>
      </c>
      <c r="E338">
        <f t="shared" si="91"/>
        <v>64</v>
      </c>
      <c r="F338">
        <f t="shared" si="88"/>
        <v>14.784000000000001</v>
      </c>
    </row>
    <row r="339" spans="1:6" x14ac:dyDescent="0.25">
      <c r="A339" t="str">
        <f t="shared" si="92"/>
        <v>Dan Pasette</v>
      </c>
      <c r="C339">
        <v>0.11899999999999999</v>
      </c>
      <c r="D339" t="s">
        <v>99</v>
      </c>
      <c r="E339">
        <f t="shared" si="91"/>
        <v>64</v>
      </c>
      <c r="F339">
        <f t="shared" si="88"/>
        <v>7.6159999999999997</v>
      </c>
    </row>
    <row r="340" spans="1:6" x14ac:dyDescent="0.25">
      <c r="A340" t="str">
        <f t="shared" si="92"/>
        <v>Dan Pasette</v>
      </c>
      <c r="E340">
        <f t="shared" si="91"/>
        <v>64</v>
      </c>
      <c r="F340">
        <f t="shared" si="88"/>
        <v>0</v>
      </c>
    </row>
    <row r="341" spans="1:6" x14ac:dyDescent="0.25">
      <c r="A341" t="str">
        <f t="shared" si="92"/>
        <v>Dan Pasette</v>
      </c>
      <c r="B341" t="s">
        <v>142</v>
      </c>
      <c r="E341">
        <v>1</v>
      </c>
      <c r="F341">
        <f t="shared" si="88"/>
        <v>0</v>
      </c>
    </row>
    <row r="342" spans="1:6" x14ac:dyDescent="0.25">
      <c r="A342" t="str">
        <f t="shared" si="92"/>
        <v>Dan Pasette</v>
      </c>
      <c r="E342">
        <f t="shared" ref="E342:E344" si="93">E341</f>
        <v>1</v>
      </c>
      <c r="F342">
        <f t="shared" si="88"/>
        <v>0</v>
      </c>
    </row>
    <row r="343" spans="1:6" x14ac:dyDescent="0.25">
      <c r="A343" t="str">
        <f t="shared" si="92"/>
        <v>Dan Pasette</v>
      </c>
      <c r="C343">
        <v>1</v>
      </c>
      <c r="D343" t="s">
        <v>143</v>
      </c>
      <c r="E343">
        <f t="shared" si="93"/>
        <v>1</v>
      </c>
      <c r="F343">
        <f t="shared" si="88"/>
        <v>1</v>
      </c>
    </row>
    <row r="344" spans="1:6" x14ac:dyDescent="0.25">
      <c r="A344" t="str">
        <f t="shared" si="92"/>
        <v>Dan Pasette</v>
      </c>
      <c r="E344">
        <f t="shared" si="93"/>
        <v>1</v>
      </c>
      <c r="F344">
        <f t="shared" si="88"/>
        <v>0</v>
      </c>
    </row>
    <row r="345" spans="1:6" x14ac:dyDescent="0.25">
      <c r="A345" t="str">
        <f t="shared" si="92"/>
        <v>Dan Pasette</v>
      </c>
      <c r="B345" t="s">
        <v>144</v>
      </c>
      <c r="E345">
        <v>14</v>
      </c>
      <c r="F345">
        <f t="shared" si="88"/>
        <v>0</v>
      </c>
    </row>
    <row r="346" spans="1:6" x14ac:dyDescent="0.25">
      <c r="A346" t="str">
        <f t="shared" si="92"/>
        <v>Dan Pasette</v>
      </c>
      <c r="E346">
        <f t="shared" ref="E346:E349" si="94">E345</f>
        <v>14</v>
      </c>
      <c r="F346">
        <f t="shared" si="88"/>
        <v>0</v>
      </c>
    </row>
    <row r="347" spans="1:6" x14ac:dyDescent="0.25">
      <c r="A347" t="str">
        <f t="shared" si="92"/>
        <v>Dan Pasette</v>
      </c>
      <c r="C347">
        <v>0.56000000000000005</v>
      </c>
      <c r="D347" t="s">
        <v>136</v>
      </c>
      <c r="E347">
        <f t="shared" si="94"/>
        <v>14</v>
      </c>
      <c r="F347">
        <f t="shared" si="88"/>
        <v>7.8400000000000007</v>
      </c>
    </row>
    <row r="348" spans="1:6" x14ac:dyDescent="0.25">
      <c r="A348" t="str">
        <f t="shared" si="92"/>
        <v>Dan Pasette</v>
      </c>
      <c r="C348">
        <v>0.249</v>
      </c>
      <c r="D348" t="s">
        <v>71</v>
      </c>
      <c r="E348">
        <f t="shared" si="94"/>
        <v>14</v>
      </c>
      <c r="F348">
        <f t="shared" si="88"/>
        <v>3.4859999999999998</v>
      </c>
    </row>
    <row r="349" spans="1:6" x14ac:dyDescent="0.25">
      <c r="A349" t="str">
        <f t="shared" si="92"/>
        <v>Dan Pasette</v>
      </c>
      <c r="E349">
        <f t="shared" si="94"/>
        <v>14</v>
      </c>
      <c r="F349">
        <f t="shared" si="88"/>
        <v>0</v>
      </c>
    </row>
    <row r="350" spans="1:6" x14ac:dyDescent="0.25">
      <c r="A350" t="str">
        <f t="shared" si="92"/>
        <v>Dan Pasette</v>
      </c>
      <c r="B350" t="s">
        <v>145</v>
      </c>
      <c r="E350">
        <v>2</v>
      </c>
      <c r="F350">
        <f t="shared" si="88"/>
        <v>0</v>
      </c>
    </row>
    <row r="351" spans="1:6" x14ac:dyDescent="0.25">
      <c r="A351" t="str">
        <f t="shared" si="92"/>
        <v>Dan Pasette</v>
      </c>
      <c r="E351">
        <f t="shared" ref="E351:E353" si="95">E350</f>
        <v>2</v>
      </c>
      <c r="F351">
        <f t="shared" si="88"/>
        <v>0</v>
      </c>
    </row>
    <row r="352" spans="1:6" x14ac:dyDescent="0.25">
      <c r="A352" t="str">
        <f t="shared" si="92"/>
        <v>Dan Pasette</v>
      </c>
      <c r="C352">
        <v>1</v>
      </c>
      <c r="D352" t="s">
        <v>85</v>
      </c>
      <c r="E352">
        <f t="shared" si="95"/>
        <v>2</v>
      </c>
      <c r="F352">
        <f t="shared" si="88"/>
        <v>2</v>
      </c>
    </row>
    <row r="353" spans="1:6" x14ac:dyDescent="0.25">
      <c r="A353" t="str">
        <f t="shared" si="92"/>
        <v>Dan Pasette</v>
      </c>
      <c r="E353">
        <f t="shared" si="95"/>
        <v>2</v>
      </c>
      <c r="F353">
        <f t="shared" si="88"/>
        <v>0</v>
      </c>
    </row>
    <row r="354" spans="1:6" x14ac:dyDescent="0.25">
      <c r="A354" t="str">
        <f t="shared" si="92"/>
        <v>Dan Pasette</v>
      </c>
      <c r="B354" t="s">
        <v>146</v>
      </c>
      <c r="E354">
        <v>2</v>
      </c>
      <c r="F354">
        <f t="shared" si="88"/>
        <v>0</v>
      </c>
    </row>
    <row r="355" spans="1:6" x14ac:dyDescent="0.25">
      <c r="A355" t="str">
        <f t="shared" si="92"/>
        <v>Dan Pasette</v>
      </c>
      <c r="E355">
        <f t="shared" ref="E355:E357" si="96">E354</f>
        <v>2</v>
      </c>
      <c r="F355">
        <f t="shared" si="88"/>
        <v>0</v>
      </c>
    </row>
    <row r="356" spans="1:6" x14ac:dyDescent="0.25">
      <c r="A356" t="str">
        <f t="shared" si="92"/>
        <v>Dan Pasette</v>
      </c>
      <c r="C356">
        <v>1</v>
      </c>
      <c r="D356" t="s">
        <v>147</v>
      </c>
      <c r="E356">
        <f t="shared" si="96"/>
        <v>2</v>
      </c>
      <c r="F356">
        <f t="shared" si="88"/>
        <v>2</v>
      </c>
    </row>
    <row r="357" spans="1:6" x14ac:dyDescent="0.25">
      <c r="A357" t="str">
        <f t="shared" si="92"/>
        <v>Dan Pasette</v>
      </c>
      <c r="E357">
        <f t="shared" si="96"/>
        <v>2</v>
      </c>
      <c r="F357">
        <f t="shared" si="88"/>
        <v>0</v>
      </c>
    </row>
    <row r="358" spans="1:6" x14ac:dyDescent="0.25">
      <c r="A358" t="str">
        <f t="shared" si="92"/>
        <v>Dan Pasette</v>
      </c>
      <c r="B358" t="s">
        <v>148</v>
      </c>
      <c r="E358">
        <v>2</v>
      </c>
      <c r="F358">
        <f t="shared" si="88"/>
        <v>0</v>
      </c>
    </row>
    <row r="359" spans="1:6" x14ac:dyDescent="0.25">
      <c r="A359" t="str">
        <f t="shared" si="92"/>
        <v>Dan Pasette</v>
      </c>
      <c r="E359">
        <f t="shared" ref="E359:E361" si="97">E358</f>
        <v>2</v>
      </c>
      <c r="F359">
        <f t="shared" si="88"/>
        <v>0</v>
      </c>
    </row>
    <row r="360" spans="1:6" x14ac:dyDescent="0.25">
      <c r="A360" t="str">
        <f t="shared" si="92"/>
        <v>Dan Pasette</v>
      </c>
      <c r="C360">
        <v>1</v>
      </c>
      <c r="D360" t="s">
        <v>85</v>
      </c>
      <c r="E360">
        <f t="shared" si="97"/>
        <v>2</v>
      </c>
      <c r="F360">
        <f t="shared" si="88"/>
        <v>2</v>
      </c>
    </row>
    <row r="361" spans="1:6" x14ac:dyDescent="0.25">
      <c r="A361" t="str">
        <f t="shared" si="92"/>
        <v>Dan Pasette</v>
      </c>
      <c r="E361">
        <f t="shared" si="97"/>
        <v>2</v>
      </c>
      <c r="F361">
        <f t="shared" si="88"/>
        <v>0</v>
      </c>
    </row>
    <row r="362" spans="1:6" x14ac:dyDescent="0.25">
      <c r="A362" t="str">
        <f t="shared" si="92"/>
        <v>Dan Pasette</v>
      </c>
      <c r="B362" t="s">
        <v>149</v>
      </c>
      <c r="E362">
        <v>14</v>
      </c>
      <c r="F362">
        <f t="shared" si="88"/>
        <v>0</v>
      </c>
    </row>
    <row r="363" spans="1:6" x14ac:dyDescent="0.25">
      <c r="A363" t="str">
        <f t="shared" si="92"/>
        <v>Dan Pasette</v>
      </c>
      <c r="E363">
        <f t="shared" ref="E363:E365" si="98">E362</f>
        <v>14</v>
      </c>
      <c r="F363">
        <f t="shared" si="88"/>
        <v>0</v>
      </c>
    </row>
    <row r="364" spans="1:6" x14ac:dyDescent="0.25">
      <c r="A364" t="str">
        <f t="shared" si="92"/>
        <v>Dan Pasette</v>
      </c>
      <c r="C364">
        <v>1</v>
      </c>
      <c r="D364" t="s">
        <v>85</v>
      </c>
      <c r="E364">
        <f t="shared" si="98"/>
        <v>14</v>
      </c>
      <c r="F364">
        <f t="shared" si="88"/>
        <v>14</v>
      </c>
    </row>
    <row r="365" spans="1:6" x14ac:dyDescent="0.25">
      <c r="A365" t="str">
        <f t="shared" si="92"/>
        <v>Dan Pasette</v>
      </c>
      <c r="E365">
        <f t="shared" si="98"/>
        <v>14</v>
      </c>
      <c r="F365">
        <f t="shared" si="88"/>
        <v>0</v>
      </c>
    </row>
    <row r="366" spans="1:6" x14ac:dyDescent="0.25">
      <c r="A366" t="str">
        <f t="shared" ref="A366:A387" si="99">A365</f>
        <v>Dan Pasette</v>
      </c>
      <c r="B366" t="s">
        <v>150</v>
      </c>
      <c r="E366">
        <v>12</v>
      </c>
      <c r="F366">
        <f t="shared" si="88"/>
        <v>0</v>
      </c>
    </row>
    <row r="367" spans="1:6" x14ac:dyDescent="0.25">
      <c r="A367" t="str">
        <f t="shared" si="99"/>
        <v>Dan Pasette</v>
      </c>
      <c r="E367">
        <f t="shared" ref="E367:E369" si="100">E366</f>
        <v>12</v>
      </c>
      <c r="F367">
        <f t="shared" si="88"/>
        <v>0</v>
      </c>
    </row>
    <row r="368" spans="1:6" x14ac:dyDescent="0.25">
      <c r="A368" t="str">
        <f t="shared" si="99"/>
        <v>Dan Pasette</v>
      </c>
      <c r="C368">
        <v>1</v>
      </c>
      <c r="D368" t="s">
        <v>85</v>
      </c>
      <c r="E368">
        <f t="shared" si="100"/>
        <v>12</v>
      </c>
      <c r="F368">
        <f t="shared" si="88"/>
        <v>12</v>
      </c>
    </row>
    <row r="369" spans="1:6" x14ac:dyDescent="0.25">
      <c r="A369" t="str">
        <f t="shared" si="99"/>
        <v>Dan Pasette</v>
      </c>
      <c r="E369">
        <f t="shared" si="100"/>
        <v>12</v>
      </c>
      <c r="F369">
        <f t="shared" si="88"/>
        <v>0</v>
      </c>
    </row>
    <row r="370" spans="1:6" x14ac:dyDescent="0.25">
      <c r="A370" t="str">
        <f t="shared" si="99"/>
        <v>Dan Pasette</v>
      </c>
      <c r="B370" t="s">
        <v>151</v>
      </c>
      <c r="E370">
        <v>4</v>
      </c>
      <c r="F370">
        <f t="shared" si="88"/>
        <v>0</v>
      </c>
    </row>
    <row r="371" spans="1:6" x14ac:dyDescent="0.25">
      <c r="A371" t="str">
        <f t="shared" si="99"/>
        <v>Dan Pasette</v>
      </c>
      <c r="E371">
        <f t="shared" ref="E371:E373" si="101">E370</f>
        <v>4</v>
      </c>
      <c r="F371">
        <f t="shared" si="88"/>
        <v>0</v>
      </c>
    </row>
    <row r="372" spans="1:6" x14ac:dyDescent="0.25">
      <c r="A372" t="str">
        <f t="shared" si="99"/>
        <v>Dan Pasette</v>
      </c>
      <c r="C372">
        <v>1</v>
      </c>
      <c r="D372" t="s">
        <v>85</v>
      </c>
      <c r="E372">
        <f t="shared" si="101"/>
        <v>4</v>
      </c>
      <c r="F372">
        <f t="shared" si="88"/>
        <v>4</v>
      </c>
    </row>
    <row r="373" spans="1:6" x14ac:dyDescent="0.25">
      <c r="A373" t="str">
        <f t="shared" si="99"/>
        <v>Dan Pasette</v>
      </c>
      <c r="E373">
        <f t="shared" si="101"/>
        <v>4</v>
      </c>
      <c r="F373">
        <f t="shared" si="88"/>
        <v>0</v>
      </c>
    </row>
    <row r="374" spans="1:6" x14ac:dyDescent="0.25">
      <c r="A374" t="str">
        <f t="shared" si="99"/>
        <v>Dan Pasette</v>
      </c>
      <c r="B374" t="s">
        <v>152</v>
      </c>
      <c r="E374">
        <v>515</v>
      </c>
      <c r="F374">
        <f t="shared" si="88"/>
        <v>0</v>
      </c>
    </row>
    <row r="375" spans="1:6" x14ac:dyDescent="0.25">
      <c r="A375" t="str">
        <f t="shared" si="99"/>
        <v>Dan Pasette</v>
      </c>
      <c r="E375">
        <f t="shared" ref="E375:E378" si="102">E374</f>
        <v>515</v>
      </c>
      <c r="F375">
        <f t="shared" si="88"/>
        <v>0</v>
      </c>
    </row>
    <row r="376" spans="1:6" x14ac:dyDescent="0.25">
      <c r="A376" t="str">
        <f t="shared" si="99"/>
        <v>Dan Pasette</v>
      </c>
      <c r="C376">
        <v>7.0000000000000001E-3</v>
      </c>
      <c r="D376" t="s">
        <v>53</v>
      </c>
      <c r="E376">
        <f t="shared" si="102"/>
        <v>515</v>
      </c>
      <c r="F376">
        <f t="shared" si="88"/>
        <v>3.605</v>
      </c>
    </row>
    <row r="377" spans="1:6" x14ac:dyDescent="0.25">
      <c r="A377" t="str">
        <f t="shared" si="99"/>
        <v>Dan Pasette</v>
      </c>
      <c r="C377">
        <v>0.99199999999999999</v>
      </c>
      <c r="D377" t="s">
        <v>51</v>
      </c>
      <c r="E377">
        <f t="shared" si="102"/>
        <v>515</v>
      </c>
      <c r="F377">
        <f t="shared" si="88"/>
        <v>510.88</v>
      </c>
    </row>
    <row r="378" spans="1:6" x14ac:dyDescent="0.25">
      <c r="A378" t="str">
        <f t="shared" si="99"/>
        <v>Dan Pasette</v>
      </c>
      <c r="E378">
        <f t="shared" si="102"/>
        <v>515</v>
      </c>
      <c r="F378">
        <f t="shared" si="88"/>
        <v>0</v>
      </c>
    </row>
    <row r="379" spans="1:6" x14ac:dyDescent="0.25">
      <c r="A379" t="str">
        <f t="shared" si="99"/>
        <v>Dan Pasette</v>
      </c>
      <c r="B379" t="s">
        <v>153</v>
      </c>
      <c r="E379">
        <v>493</v>
      </c>
      <c r="F379">
        <f t="shared" si="88"/>
        <v>0</v>
      </c>
    </row>
    <row r="380" spans="1:6" x14ac:dyDescent="0.25">
      <c r="A380" t="str">
        <f t="shared" si="99"/>
        <v>Dan Pasette</v>
      </c>
      <c r="E380">
        <f t="shared" ref="E380:E383" si="103">E379</f>
        <v>493</v>
      </c>
      <c r="F380">
        <f t="shared" si="88"/>
        <v>0</v>
      </c>
    </row>
    <row r="381" spans="1:6" x14ac:dyDescent="0.25">
      <c r="A381" t="str">
        <f t="shared" si="99"/>
        <v>Dan Pasette</v>
      </c>
      <c r="C381">
        <v>0.32500000000000001</v>
      </c>
      <c r="D381" t="s">
        <v>53</v>
      </c>
      <c r="E381">
        <f t="shared" si="103"/>
        <v>493</v>
      </c>
      <c r="F381">
        <f t="shared" si="88"/>
        <v>160.22499999999999</v>
      </c>
    </row>
    <row r="382" spans="1:6" x14ac:dyDescent="0.25">
      <c r="A382" t="str">
        <f t="shared" si="99"/>
        <v>Dan Pasette</v>
      </c>
      <c r="C382">
        <v>0.67400000000000004</v>
      </c>
      <c r="D382" t="s">
        <v>51</v>
      </c>
      <c r="E382">
        <f t="shared" si="103"/>
        <v>493</v>
      </c>
      <c r="F382">
        <f t="shared" si="88"/>
        <v>332.28200000000004</v>
      </c>
    </row>
    <row r="383" spans="1:6" x14ac:dyDescent="0.25">
      <c r="A383" t="str">
        <f t="shared" si="99"/>
        <v>Dan Pasette</v>
      </c>
      <c r="E383">
        <f t="shared" si="103"/>
        <v>493</v>
      </c>
      <c r="F383">
        <f t="shared" si="88"/>
        <v>0</v>
      </c>
    </row>
    <row r="384" spans="1:6" x14ac:dyDescent="0.25">
      <c r="A384" t="str">
        <f t="shared" si="99"/>
        <v>Dan Pasette</v>
      </c>
      <c r="B384" t="s">
        <v>154</v>
      </c>
      <c r="E384">
        <v>64</v>
      </c>
      <c r="F384">
        <f t="shared" si="88"/>
        <v>0</v>
      </c>
    </row>
    <row r="385" spans="1:6" x14ac:dyDescent="0.25">
      <c r="A385" t="str">
        <f t="shared" si="99"/>
        <v>Dan Pasette</v>
      </c>
      <c r="E385">
        <f t="shared" ref="E385:E388" si="104">E384</f>
        <v>64</v>
      </c>
      <c r="F385">
        <f t="shared" si="88"/>
        <v>0</v>
      </c>
    </row>
    <row r="386" spans="1:6" x14ac:dyDescent="0.25">
      <c r="A386" t="str">
        <f t="shared" si="99"/>
        <v>Dan Pasette</v>
      </c>
      <c r="C386">
        <v>0.437</v>
      </c>
      <c r="D386" t="s">
        <v>119</v>
      </c>
      <c r="E386">
        <f t="shared" si="104"/>
        <v>64</v>
      </c>
      <c r="F386">
        <f t="shared" si="88"/>
        <v>27.968</v>
      </c>
    </row>
    <row r="387" spans="1:6" x14ac:dyDescent="0.25">
      <c r="A387" t="str">
        <f t="shared" si="99"/>
        <v>Dan Pasette</v>
      </c>
      <c r="C387">
        <v>0.56200000000000006</v>
      </c>
      <c r="D387" t="s">
        <v>43</v>
      </c>
      <c r="E387">
        <f t="shared" si="104"/>
        <v>64</v>
      </c>
      <c r="F387">
        <f t="shared" ref="F387:F450" si="105">C387*E387</f>
        <v>35.968000000000004</v>
      </c>
    </row>
    <row r="388" spans="1:6" x14ac:dyDescent="0.25">
      <c r="A388" t="s">
        <v>625</v>
      </c>
      <c r="E388">
        <f t="shared" si="104"/>
        <v>64</v>
      </c>
      <c r="F388">
        <f t="shared" si="105"/>
        <v>0</v>
      </c>
    </row>
    <row r="389" spans="1:6" x14ac:dyDescent="0.25">
      <c r="A389" t="str">
        <f t="shared" ref="A389:A392" si="106">A388</f>
        <v>David Percy</v>
      </c>
      <c r="B389" t="s">
        <v>157</v>
      </c>
      <c r="E389">
        <v>711</v>
      </c>
      <c r="F389">
        <f t="shared" si="105"/>
        <v>0</v>
      </c>
    </row>
    <row r="390" spans="1:6" x14ac:dyDescent="0.25">
      <c r="A390" t="str">
        <f t="shared" si="106"/>
        <v>David Percy</v>
      </c>
      <c r="E390">
        <f t="shared" ref="E390:E393" si="107">E389</f>
        <v>711</v>
      </c>
      <c r="F390">
        <f t="shared" si="105"/>
        <v>0</v>
      </c>
    </row>
    <row r="391" spans="1:6" x14ac:dyDescent="0.25">
      <c r="A391" t="str">
        <f t="shared" si="106"/>
        <v>David Percy</v>
      </c>
      <c r="C391">
        <v>3.1E-2</v>
      </c>
      <c r="D391" t="s">
        <v>147</v>
      </c>
      <c r="E391">
        <f t="shared" si="107"/>
        <v>711</v>
      </c>
      <c r="F391">
        <f t="shared" si="105"/>
        <v>22.041</v>
      </c>
    </row>
    <row r="392" spans="1:6" x14ac:dyDescent="0.25">
      <c r="A392" t="str">
        <f t="shared" si="106"/>
        <v>David Percy</v>
      </c>
      <c r="C392">
        <v>0.96799999999999997</v>
      </c>
      <c r="D392" t="s">
        <v>89</v>
      </c>
      <c r="E392">
        <f t="shared" si="107"/>
        <v>711</v>
      </c>
      <c r="F392">
        <f t="shared" si="105"/>
        <v>688.24799999999993</v>
      </c>
    </row>
    <row r="393" spans="1:6" x14ac:dyDescent="0.25">
      <c r="A393" t="s">
        <v>626</v>
      </c>
      <c r="E393">
        <f t="shared" si="107"/>
        <v>711</v>
      </c>
      <c r="F393">
        <f t="shared" si="105"/>
        <v>0</v>
      </c>
    </row>
    <row r="394" spans="1:6" x14ac:dyDescent="0.25">
      <c r="A394" t="str">
        <f t="shared" ref="A394:A425" si="108">A393</f>
        <v>David Storch</v>
      </c>
      <c r="B394" t="s">
        <v>159</v>
      </c>
      <c r="E394">
        <v>48</v>
      </c>
      <c r="F394">
        <f t="shared" si="105"/>
        <v>0</v>
      </c>
    </row>
    <row r="395" spans="1:6" x14ac:dyDescent="0.25">
      <c r="A395" t="str">
        <f t="shared" si="108"/>
        <v>David Storch</v>
      </c>
      <c r="E395">
        <f t="shared" ref="E395:E399" si="109">E394</f>
        <v>48</v>
      </c>
      <c r="F395">
        <f t="shared" si="105"/>
        <v>0</v>
      </c>
    </row>
    <row r="396" spans="1:6" x14ac:dyDescent="0.25">
      <c r="A396" t="str">
        <f t="shared" si="108"/>
        <v>David Storch</v>
      </c>
      <c r="C396">
        <v>0.82</v>
      </c>
      <c r="D396" t="s">
        <v>14</v>
      </c>
      <c r="E396">
        <f t="shared" si="109"/>
        <v>48</v>
      </c>
      <c r="F396">
        <f t="shared" si="105"/>
        <v>39.36</v>
      </c>
    </row>
    <row r="397" spans="1:6" x14ac:dyDescent="0.25">
      <c r="A397" t="str">
        <f t="shared" si="108"/>
        <v>David Storch</v>
      </c>
      <c r="C397">
        <v>0.113</v>
      </c>
      <c r="D397" t="s">
        <v>18</v>
      </c>
      <c r="E397">
        <f t="shared" si="109"/>
        <v>48</v>
      </c>
      <c r="F397">
        <f t="shared" si="105"/>
        <v>5.4240000000000004</v>
      </c>
    </row>
    <row r="398" spans="1:6" x14ac:dyDescent="0.25">
      <c r="A398" t="str">
        <f t="shared" si="108"/>
        <v>David Storch</v>
      </c>
      <c r="C398">
        <v>6.5000000000000002E-2</v>
      </c>
      <c r="D398" t="s">
        <v>160</v>
      </c>
      <c r="E398">
        <f t="shared" si="109"/>
        <v>48</v>
      </c>
      <c r="F398">
        <f t="shared" si="105"/>
        <v>3.12</v>
      </c>
    </row>
    <row r="399" spans="1:6" x14ac:dyDescent="0.25">
      <c r="A399" t="str">
        <f t="shared" si="108"/>
        <v>David Storch</v>
      </c>
      <c r="E399">
        <f t="shared" si="109"/>
        <v>48</v>
      </c>
      <c r="F399">
        <f t="shared" si="105"/>
        <v>0</v>
      </c>
    </row>
    <row r="400" spans="1:6" x14ac:dyDescent="0.25">
      <c r="A400" t="str">
        <f t="shared" si="108"/>
        <v>David Storch</v>
      </c>
      <c r="B400" t="s">
        <v>161</v>
      </c>
      <c r="E400">
        <v>38</v>
      </c>
      <c r="F400">
        <f t="shared" si="105"/>
        <v>0</v>
      </c>
    </row>
    <row r="401" spans="1:6" x14ac:dyDescent="0.25">
      <c r="A401" t="str">
        <f t="shared" si="108"/>
        <v>David Storch</v>
      </c>
      <c r="E401">
        <f t="shared" ref="E401:E405" si="110">E400</f>
        <v>38</v>
      </c>
      <c r="F401">
        <f t="shared" si="105"/>
        <v>0</v>
      </c>
    </row>
    <row r="402" spans="1:6" x14ac:dyDescent="0.25">
      <c r="A402" t="str">
        <f t="shared" si="108"/>
        <v>David Storch</v>
      </c>
      <c r="C402">
        <v>0.50700000000000001</v>
      </c>
      <c r="D402" t="s">
        <v>68</v>
      </c>
      <c r="E402">
        <f t="shared" si="110"/>
        <v>38</v>
      </c>
      <c r="F402">
        <f t="shared" si="105"/>
        <v>19.266000000000002</v>
      </c>
    </row>
    <row r="403" spans="1:6" x14ac:dyDescent="0.25">
      <c r="A403" t="str">
        <f t="shared" si="108"/>
        <v>David Storch</v>
      </c>
      <c r="C403">
        <v>0.376</v>
      </c>
      <c r="D403" t="s">
        <v>162</v>
      </c>
      <c r="E403">
        <f t="shared" si="110"/>
        <v>38</v>
      </c>
      <c r="F403">
        <f t="shared" si="105"/>
        <v>14.288</v>
      </c>
    </row>
    <row r="404" spans="1:6" x14ac:dyDescent="0.25">
      <c r="A404" t="str">
        <f t="shared" si="108"/>
        <v>David Storch</v>
      </c>
      <c r="C404">
        <v>0.11600000000000001</v>
      </c>
      <c r="D404" t="s">
        <v>163</v>
      </c>
      <c r="E404">
        <f t="shared" si="110"/>
        <v>38</v>
      </c>
      <c r="F404">
        <f t="shared" si="105"/>
        <v>4.4080000000000004</v>
      </c>
    </row>
    <row r="405" spans="1:6" x14ac:dyDescent="0.25">
      <c r="A405" t="str">
        <f t="shared" si="108"/>
        <v>David Storch</v>
      </c>
      <c r="E405">
        <f t="shared" si="110"/>
        <v>38</v>
      </c>
      <c r="F405">
        <f t="shared" si="105"/>
        <v>0</v>
      </c>
    </row>
    <row r="406" spans="1:6" x14ac:dyDescent="0.25">
      <c r="A406" t="str">
        <f t="shared" si="108"/>
        <v>David Storch</v>
      </c>
      <c r="B406" t="s">
        <v>164</v>
      </c>
      <c r="E406">
        <v>232</v>
      </c>
      <c r="F406">
        <f t="shared" si="105"/>
        <v>0</v>
      </c>
    </row>
    <row r="407" spans="1:6" x14ac:dyDescent="0.25">
      <c r="A407" t="str">
        <f t="shared" si="108"/>
        <v>David Storch</v>
      </c>
      <c r="E407">
        <f t="shared" ref="E407:E411" si="111">E406</f>
        <v>232</v>
      </c>
      <c r="F407">
        <f t="shared" si="105"/>
        <v>0</v>
      </c>
    </row>
    <row r="408" spans="1:6" x14ac:dyDescent="0.25">
      <c r="A408" t="str">
        <f t="shared" si="108"/>
        <v>David Storch</v>
      </c>
      <c r="C408">
        <v>0.56299999999999994</v>
      </c>
      <c r="D408" t="s">
        <v>13</v>
      </c>
      <c r="E408">
        <f t="shared" si="111"/>
        <v>232</v>
      </c>
      <c r="F408">
        <f t="shared" si="105"/>
        <v>130.61599999999999</v>
      </c>
    </row>
    <row r="409" spans="1:6" x14ac:dyDescent="0.25">
      <c r="A409" t="str">
        <f t="shared" si="108"/>
        <v>David Storch</v>
      </c>
      <c r="C409">
        <v>0.16</v>
      </c>
      <c r="D409" t="s">
        <v>163</v>
      </c>
      <c r="E409">
        <f t="shared" si="111"/>
        <v>232</v>
      </c>
      <c r="F409">
        <f t="shared" si="105"/>
        <v>37.119999999999997</v>
      </c>
    </row>
    <row r="410" spans="1:6" x14ac:dyDescent="0.25">
      <c r="A410" t="str">
        <f t="shared" si="108"/>
        <v>David Storch</v>
      </c>
      <c r="C410">
        <v>0.27500000000000002</v>
      </c>
      <c r="D410" t="s">
        <v>24</v>
      </c>
      <c r="E410">
        <f t="shared" si="111"/>
        <v>232</v>
      </c>
      <c r="F410">
        <f t="shared" si="105"/>
        <v>63.800000000000004</v>
      </c>
    </row>
    <row r="411" spans="1:6" x14ac:dyDescent="0.25">
      <c r="A411" t="str">
        <f t="shared" si="108"/>
        <v>David Storch</v>
      </c>
      <c r="E411">
        <f t="shared" si="111"/>
        <v>232</v>
      </c>
      <c r="F411">
        <f t="shared" si="105"/>
        <v>0</v>
      </c>
    </row>
    <row r="412" spans="1:6" x14ac:dyDescent="0.25">
      <c r="A412" t="str">
        <f t="shared" si="108"/>
        <v>David Storch</v>
      </c>
      <c r="B412" t="s">
        <v>165</v>
      </c>
      <c r="E412">
        <v>31</v>
      </c>
      <c r="F412">
        <f t="shared" si="105"/>
        <v>0</v>
      </c>
    </row>
    <row r="413" spans="1:6" x14ac:dyDescent="0.25">
      <c r="A413" t="str">
        <f t="shared" si="108"/>
        <v>David Storch</v>
      </c>
      <c r="E413">
        <f t="shared" ref="E413:E415" si="112">E412</f>
        <v>31</v>
      </c>
      <c r="F413">
        <f t="shared" si="105"/>
        <v>0</v>
      </c>
    </row>
    <row r="414" spans="1:6" x14ac:dyDescent="0.25">
      <c r="A414" t="str">
        <f t="shared" si="108"/>
        <v>David Storch</v>
      </c>
      <c r="C414">
        <v>1</v>
      </c>
      <c r="D414" t="s">
        <v>16</v>
      </c>
      <c r="E414">
        <f t="shared" si="112"/>
        <v>31</v>
      </c>
      <c r="F414">
        <f t="shared" si="105"/>
        <v>31</v>
      </c>
    </row>
    <row r="415" spans="1:6" x14ac:dyDescent="0.25">
      <c r="A415" t="str">
        <f t="shared" si="108"/>
        <v>David Storch</v>
      </c>
      <c r="E415">
        <f t="shared" si="112"/>
        <v>31</v>
      </c>
      <c r="F415">
        <f t="shared" si="105"/>
        <v>0</v>
      </c>
    </row>
    <row r="416" spans="1:6" x14ac:dyDescent="0.25">
      <c r="A416" t="str">
        <f t="shared" si="108"/>
        <v>David Storch</v>
      </c>
      <c r="B416" t="s">
        <v>166</v>
      </c>
      <c r="E416">
        <v>9</v>
      </c>
      <c r="F416">
        <f t="shared" si="105"/>
        <v>0</v>
      </c>
    </row>
    <row r="417" spans="1:6" x14ac:dyDescent="0.25">
      <c r="A417" t="str">
        <f t="shared" si="108"/>
        <v>David Storch</v>
      </c>
      <c r="E417">
        <f t="shared" ref="E417:E419" si="113">E416</f>
        <v>9</v>
      </c>
      <c r="F417">
        <f t="shared" si="105"/>
        <v>0</v>
      </c>
    </row>
    <row r="418" spans="1:6" x14ac:dyDescent="0.25">
      <c r="A418" t="str">
        <f t="shared" si="108"/>
        <v>David Storch</v>
      </c>
      <c r="C418">
        <v>1</v>
      </c>
      <c r="D418" t="s">
        <v>167</v>
      </c>
      <c r="E418">
        <f t="shared" si="113"/>
        <v>9</v>
      </c>
      <c r="F418">
        <f t="shared" si="105"/>
        <v>9</v>
      </c>
    </row>
    <row r="419" spans="1:6" x14ac:dyDescent="0.25">
      <c r="A419" t="str">
        <f t="shared" si="108"/>
        <v>David Storch</v>
      </c>
      <c r="E419">
        <f t="shared" si="113"/>
        <v>9</v>
      </c>
      <c r="F419">
        <f t="shared" si="105"/>
        <v>0</v>
      </c>
    </row>
    <row r="420" spans="1:6" x14ac:dyDescent="0.25">
      <c r="A420" t="str">
        <f t="shared" si="108"/>
        <v>David Storch</v>
      </c>
      <c r="B420" t="s">
        <v>168</v>
      </c>
      <c r="E420">
        <v>133</v>
      </c>
      <c r="F420">
        <f t="shared" si="105"/>
        <v>0</v>
      </c>
    </row>
    <row r="421" spans="1:6" x14ac:dyDescent="0.25">
      <c r="A421" t="str">
        <f t="shared" si="108"/>
        <v>David Storch</v>
      </c>
      <c r="E421">
        <f t="shared" ref="E421:E424" si="114">E420</f>
        <v>133</v>
      </c>
      <c r="F421">
        <f t="shared" si="105"/>
        <v>0</v>
      </c>
    </row>
    <row r="422" spans="1:6" x14ac:dyDescent="0.25">
      <c r="A422" t="str">
        <f t="shared" si="108"/>
        <v>David Storch</v>
      </c>
      <c r="C422">
        <v>2.4E-2</v>
      </c>
      <c r="D422" t="s">
        <v>167</v>
      </c>
      <c r="E422">
        <f t="shared" si="114"/>
        <v>133</v>
      </c>
      <c r="F422">
        <f t="shared" si="105"/>
        <v>3.1920000000000002</v>
      </c>
    </row>
    <row r="423" spans="1:6" x14ac:dyDescent="0.25">
      <c r="A423" t="str">
        <f t="shared" si="108"/>
        <v>David Storch</v>
      </c>
      <c r="C423">
        <v>0.97499999999999998</v>
      </c>
      <c r="D423" t="s">
        <v>89</v>
      </c>
      <c r="E423">
        <f t="shared" si="114"/>
        <v>133</v>
      </c>
      <c r="F423">
        <f t="shared" si="105"/>
        <v>129.67499999999998</v>
      </c>
    </row>
    <row r="424" spans="1:6" x14ac:dyDescent="0.25">
      <c r="A424" t="str">
        <f t="shared" si="108"/>
        <v>David Storch</v>
      </c>
      <c r="E424">
        <f t="shared" si="114"/>
        <v>133</v>
      </c>
      <c r="F424">
        <f t="shared" si="105"/>
        <v>0</v>
      </c>
    </row>
    <row r="425" spans="1:6" x14ac:dyDescent="0.25">
      <c r="A425" t="str">
        <f t="shared" si="108"/>
        <v>David Storch</v>
      </c>
      <c r="B425" t="s">
        <v>169</v>
      </c>
      <c r="E425">
        <v>216</v>
      </c>
      <c r="F425">
        <f t="shared" si="105"/>
        <v>0</v>
      </c>
    </row>
    <row r="426" spans="1:6" x14ac:dyDescent="0.25">
      <c r="A426" t="str">
        <f t="shared" ref="A426:A457" si="115">A425</f>
        <v>David Storch</v>
      </c>
      <c r="E426">
        <f t="shared" ref="E426:E433" si="116">E425</f>
        <v>216</v>
      </c>
      <c r="F426">
        <f t="shared" si="105"/>
        <v>0</v>
      </c>
    </row>
    <row r="427" spans="1:6" x14ac:dyDescent="0.25">
      <c r="A427" t="str">
        <f t="shared" si="115"/>
        <v>David Storch</v>
      </c>
      <c r="C427">
        <v>0.34599999999999997</v>
      </c>
      <c r="D427" t="s">
        <v>74</v>
      </c>
      <c r="E427">
        <f t="shared" si="116"/>
        <v>216</v>
      </c>
      <c r="F427">
        <f t="shared" si="105"/>
        <v>74.73599999999999</v>
      </c>
    </row>
    <row r="428" spans="1:6" x14ac:dyDescent="0.25">
      <c r="A428" t="str">
        <f t="shared" si="115"/>
        <v>David Storch</v>
      </c>
      <c r="C428">
        <v>0.14099999999999999</v>
      </c>
      <c r="D428" t="s">
        <v>68</v>
      </c>
      <c r="E428">
        <f t="shared" si="116"/>
        <v>216</v>
      </c>
      <c r="F428">
        <f t="shared" si="105"/>
        <v>30.455999999999996</v>
      </c>
    </row>
    <row r="429" spans="1:6" x14ac:dyDescent="0.25">
      <c r="A429" t="str">
        <f t="shared" si="115"/>
        <v>David Storch</v>
      </c>
      <c r="C429">
        <v>0.06</v>
      </c>
      <c r="D429" t="s">
        <v>167</v>
      </c>
      <c r="E429">
        <f t="shared" si="116"/>
        <v>216</v>
      </c>
      <c r="F429">
        <f t="shared" si="105"/>
        <v>12.959999999999999</v>
      </c>
    </row>
    <row r="430" spans="1:6" x14ac:dyDescent="0.25">
      <c r="A430" t="str">
        <f t="shared" si="115"/>
        <v>David Storch</v>
      </c>
      <c r="C430">
        <v>0.26200000000000001</v>
      </c>
      <c r="D430" t="s">
        <v>63</v>
      </c>
      <c r="E430">
        <f t="shared" si="116"/>
        <v>216</v>
      </c>
      <c r="F430">
        <f t="shared" si="105"/>
        <v>56.591999999999999</v>
      </c>
    </row>
    <row r="431" spans="1:6" x14ac:dyDescent="0.25">
      <c r="A431" t="str">
        <f t="shared" si="115"/>
        <v>David Storch</v>
      </c>
      <c r="C431">
        <v>0.14000000000000001</v>
      </c>
      <c r="D431" t="s">
        <v>162</v>
      </c>
      <c r="E431">
        <f t="shared" si="116"/>
        <v>216</v>
      </c>
      <c r="F431">
        <f t="shared" si="105"/>
        <v>30.240000000000002</v>
      </c>
    </row>
    <row r="432" spans="1:6" x14ac:dyDescent="0.25">
      <c r="A432" t="str">
        <f t="shared" si="115"/>
        <v>David Storch</v>
      </c>
      <c r="C432">
        <v>4.8000000000000001E-2</v>
      </c>
      <c r="D432" t="s">
        <v>89</v>
      </c>
      <c r="E432">
        <f t="shared" si="116"/>
        <v>216</v>
      </c>
      <c r="F432">
        <f t="shared" si="105"/>
        <v>10.368</v>
      </c>
    </row>
    <row r="433" spans="1:6" x14ac:dyDescent="0.25">
      <c r="A433" t="str">
        <f t="shared" si="115"/>
        <v>David Storch</v>
      </c>
      <c r="E433">
        <f t="shared" si="116"/>
        <v>216</v>
      </c>
      <c r="F433">
        <f t="shared" si="105"/>
        <v>0</v>
      </c>
    </row>
    <row r="434" spans="1:6" x14ac:dyDescent="0.25">
      <c r="A434" t="str">
        <f t="shared" si="115"/>
        <v>David Storch</v>
      </c>
      <c r="B434" t="s">
        <v>170</v>
      </c>
      <c r="E434">
        <v>22</v>
      </c>
      <c r="F434">
        <f t="shared" si="105"/>
        <v>0</v>
      </c>
    </row>
    <row r="435" spans="1:6" x14ac:dyDescent="0.25">
      <c r="A435" t="str">
        <f t="shared" si="115"/>
        <v>David Storch</v>
      </c>
      <c r="E435">
        <f t="shared" ref="E435:E438" si="117">E434</f>
        <v>22</v>
      </c>
      <c r="F435">
        <f t="shared" si="105"/>
        <v>0</v>
      </c>
    </row>
    <row r="436" spans="1:6" x14ac:dyDescent="0.25">
      <c r="A436" t="str">
        <f t="shared" si="115"/>
        <v>David Storch</v>
      </c>
      <c r="C436">
        <v>0.51</v>
      </c>
      <c r="D436" t="s">
        <v>74</v>
      </c>
      <c r="E436">
        <f t="shared" si="117"/>
        <v>22</v>
      </c>
      <c r="F436">
        <f t="shared" si="105"/>
        <v>11.22</v>
      </c>
    </row>
    <row r="437" spans="1:6" x14ac:dyDescent="0.25">
      <c r="A437" t="str">
        <f t="shared" si="115"/>
        <v>David Storch</v>
      </c>
      <c r="C437">
        <v>0.48899999999999999</v>
      </c>
      <c r="D437" t="s">
        <v>24</v>
      </c>
      <c r="E437">
        <f t="shared" si="117"/>
        <v>22</v>
      </c>
      <c r="F437">
        <f t="shared" si="105"/>
        <v>10.757999999999999</v>
      </c>
    </row>
    <row r="438" spans="1:6" x14ac:dyDescent="0.25">
      <c r="A438" t="str">
        <f t="shared" si="115"/>
        <v>David Storch</v>
      </c>
      <c r="E438">
        <f t="shared" si="117"/>
        <v>22</v>
      </c>
      <c r="F438">
        <f t="shared" si="105"/>
        <v>0</v>
      </c>
    </row>
    <row r="439" spans="1:6" x14ac:dyDescent="0.25">
      <c r="A439" t="str">
        <f t="shared" si="115"/>
        <v>David Storch</v>
      </c>
      <c r="B439" t="s">
        <v>171</v>
      </c>
      <c r="E439">
        <v>48</v>
      </c>
      <c r="F439">
        <f t="shared" si="105"/>
        <v>0</v>
      </c>
    </row>
    <row r="440" spans="1:6" x14ac:dyDescent="0.25">
      <c r="A440" t="str">
        <f t="shared" si="115"/>
        <v>David Storch</v>
      </c>
      <c r="E440">
        <f t="shared" ref="E440:E442" si="118">E439</f>
        <v>48</v>
      </c>
      <c r="F440">
        <f t="shared" si="105"/>
        <v>0</v>
      </c>
    </row>
    <row r="441" spans="1:6" x14ac:dyDescent="0.25">
      <c r="A441" t="str">
        <f t="shared" si="115"/>
        <v>David Storch</v>
      </c>
      <c r="C441">
        <v>1</v>
      </c>
      <c r="D441" t="s">
        <v>162</v>
      </c>
      <c r="E441">
        <f t="shared" si="118"/>
        <v>48</v>
      </c>
      <c r="F441">
        <f t="shared" si="105"/>
        <v>48</v>
      </c>
    </row>
    <row r="442" spans="1:6" x14ac:dyDescent="0.25">
      <c r="A442" t="str">
        <f t="shared" si="115"/>
        <v>David Storch</v>
      </c>
      <c r="E442">
        <f t="shared" si="118"/>
        <v>48</v>
      </c>
      <c r="F442">
        <f t="shared" si="105"/>
        <v>0</v>
      </c>
    </row>
    <row r="443" spans="1:6" x14ac:dyDescent="0.25">
      <c r="A443" t="str">
        <f t="shared" si="115"/>
        <v>David Storch</v>
      </c>
      <c r="B443" t="s">
        <v>172</v>
      </c>
      <c r="E443">
        <v>81</v>
      </c>
      <c r="F443">
        <f t="shared" si="105"/>
        <v>0</v>
      </c>
    </row>
    <row r="444" spans="1:6" x14ac:dyDescent="0.25">
      <c r="A444" t="str">
        <f t="shared" si="115"/>
        <v>David Storch</v>
      </c>
      <c r="E444">
        <f t="shared" ref="E444:E447" si="119">E443</f>
        <v>81</v>
      </c>
      <c r="F444">
        <f t="shared" si="105"/>
        <v>0</v>
      </c>
    </row>
    <row r="445" spans="1:6" x14ac:dyDescent="0.25">
      <c r="A445" t="str">
        <f t="shared" si="115"/>
        <v>David Storch</v>
      </c>
      <c r="C445">
        <v>4.3999999999999997E-2</v>
      </c>
      <c r="D445" t="s">
        <v>85</v>
      </c>
      <c r="E445">
        <f t="shared" si="119"/>
        <v>81</v>
      </c>
      <c r="F445">
        <f t="shared" si="105"/>
        <v>3.5639999999999996</v>
      </c>
    </row>
    <row r="446" spans="1:6" x14ac:dyDescent="0.25">
      <c r="A446" t="str">
        <f t="shared" si="115"/>
        <v>David Storch</v>
      </c>
      <c r="C446">
        <v>0.95499999999999996</v>
      </c>
      <c r="D446" t="s">
        <v>99</v>
      </c>
      <c r="E446">
        <f t="shared" si="119"/>
        <v>81</v>
      </c>
      <c r="F446">
        <f t="shared" si="105"/>
        <v>77.35499999999999</v>
      </c>
    </row>
    <row r="447" spans="1:6" x14ac:dyDescent="0.25">
      <c r="A447" t="str">
        <f t="shared" si="115"/>
        <v>David Storch</v>
      </c>
      <c r="E447">
        <f t="shared" si="119"/>
        <v>81</v>
      </c>
      <c r="F447">
        <f t="shared" si="105"/>
        <v>0</v>
      </c>
    </row>
    <row r="448" spans="1:6" x14ac:dyDescent="0.25">
      <c r="A448" t="str">
        <f t="shared" si="115"/>
        <v>David Storch</v>
      </c>
      <c r="B448" t="s">
        <v>173</v>
      </c>
      <c r="E448">
        <v>44</v>
      </c>
      <c r="F448">
        <f t="shared" si="105"/>
        <v>0</v>
      </c>
    </row>
    <row r="449" spans="1:6" x14ac:dyDescent="0.25">
      <c r="A449" t="str">
        <f t="shared" si="115"/>
        <v>David Storch</v>
      </c>
      <c r="E449">
        <f t="shared" ref="E449:E454" si="120">E448</f>
        <v>44</v>
      </c>
      <c r="F449">
        <f t="shared" si="105"/>
        <v>0</v>
      </c>
    </row>
    <row r="450" spans="1:6" x14ac:dyDescent="0.25">
      <c r="A450" t="str">
        <f t="shared" si="115"/>
        <v>David Storch</v>
      </c>
      <c r="C450">
        <v>0.19400000000000001</v>
      </c>
      <c r="D450" t="s">
        <v>167</v>
      </c>
      <c r="E450">
        <f t="shared" si="120"/>
        <v>44</v>
      </c>
      <c r="F450">
        <f t="shared" si="105"/>
        <v>8.5359999999999996</v>
      </c>
    </row>
    <row r="451" spans="1:6" x14ac:dyDescent="0.25">
      <c r="A451" t="str">
        <f t="shared" si="115"/>
        <v>David Storch</v>
      </c>
      <c r="C451">
        <v>0.51500000000000001</v>
      </c>
      <c r="D451" t="s">
        <v>162</v>
      </c>
      <c r="E451">
        <f t="shared" si="120"/>
        <v>44</v>
      </c>
      <c r="F451">
        <f t="shared" ref="F451:F514" si="121">C451*E451</f>
        <v>22.66</v>
      </c>
    </row>
    <row r="452" spans="1:6" x14ac:dyDescent="0.25">
      <c r="A452" t="str">
        <f t="shared" si="115"/>
        <v>David Storch</v>
      </c>
      <c r="C452">
        <v>0.20899999999999999</v>
      </c>
      <c r="D452" t="s">
        <v>127</v>
      </c>
      <c r="E452">
        <f t="shared" si="120"/>
        <v>44</v>
      </c>
      <c r="F452">
        <f t="shared" si="121"/>
        <v>9.1959999999999997</v>
      </c>
    </row>
    <row r="453" spans="1:6" x14ac:dyDescent="0.25">
      <c r="A453" t="str">
        <f t="shared" si="115"/>
        <v>David Storch</v>
      </c>
      <c r="C453">
        <v>0.08</v>
      </c>
      <c r="D453" t="s">
        <v>99</v>
      </c>
      <c r="E453">
        <f t="shared" si="120"/>
        <v>44</v>
      </c>
      <c r="F453">
        <f t="shared" si="121"/>
        <v>3.52</v>
      </c>
    </row>
    <row r="454" spans="1:6" x14ac:dyDescent="0.25">
      <c r="A454" t="str">
        <f t="shared" si="115"/>
        <v>David Storch</v>
      </c>
      <c r="E454">
        <f t="shared" si="120"/>
        <v>44</v>
      </c>
      <c r="F454">
        <f t="shared" si="121"/>
        <v>0</v>
      </c>
    </row>
    <row r="455" spans="1:6" x14ac:dyDescent="0.25">
      <c r="A455" t="str">
        <f t="shared" si="115"/>
        <v>David Storch</v>
      </c>
      <c r="B455" t="s">
        <v>174</v>
      </c>
      <c r="E455">
        <v>19</v>
      </c>
      <c r="F455">
        <f t="shared" si="121"/>
        <v>0</v>
      </c>
    </row>
    <row r="456" spans="1:6" x14ac:dyDescent="0.25">
      <c r="A456" t="str">
        <f t="shared" si="115"/>
        <v>David Storch</v>
      </c>
      <c r="E456">
        <f t="shared" ref="E456:E459" si="122">E455</f>
        <v>19</v>
      </c>
      <c r="F456">
        <f t="shared" si="121"/>
        <v>0</v>
      </c>
    </row>
    <row r="457" spans="1:6" x14ac:dyDescent="0.25">
      <c r="A457" t="str">
        <f t="shared" si="115"/>
        <v>David Storch</v>
      </c>
      <c r="C457">
        <v>0.755</v>
      </c>
      <c r="D457" t="s">
        <v>167</v>
      </c>
      <c r="E457">
        <f t="shared" si="122"/>
        <v>19</v>
      </c>
      <c r="F457">
        <f t="shared" si="121"/>
        <v>14.345000000000001</v>
      </c>
    </row>
    <row r="458" spans="1:6" x14ac:dyDescent="0.25">
      <c r="A458" t="str">
        <f t="shared" ref="A458:A479" si="123">A457</f>
        <v>David Storch</v>
      </c>
      <c r="C458">
        <v>0.24399999999999999</v>
      </c>
      <c r="D458" t="s">
        <v>162</v>
      </c>
      <c r="E458">
        <f t="shared" si="122"/>
        <v>19</v>
      </c>
      <c r="F458">
        <f t="shared" si="121"/>
        <v>4.6360000000000001</v>
      </c>
    </row>
    <row r="459" spans="1:6" x14ac:dyDescent="0.25">
      <c r="A459" t="str">
        <f t="shared" si="123"/>
        <v>David Storch</v>
      </c>
      <c r="E459">
        <f t="shared" si="122"/>
        <v>19</v>
      </c>
      <c r="F459">
        <f t="shared" si="121"/>
        <v>0</v>
      </c>
    </row>
    <row r="460" spans="1:6" x14ac:dyDescent="0.25">
      <c r="A460" t="str">
        <f t="shared" si="123"/>
        <v>David Storch</v>
      </c>
      <c r="B460" t="s">
        <v>175</v>
      </c>
      <c r="E460">
        <v>10</v>
      </c>
      <c r="F460">
        <f t="shared" si="121"/>
        <v>0</v>
      </c>
    </row>
    <row r="461" spans="1:6" x14ac:dyDescent="0.25">
      <c r="A461" t="str">
        <f t="shared" si="123"/>
        <v>David Storch</v>
      </c>
      <c r="E461">
        <f t="shared" ref="E461:E463" si="124">E460</f>
        <v>10</v>
      </c>
      <c r="F461">
        <f t="shared" si="121"/>
        <v>0</v>
      </c>
    </row>
    <row r="462" spans="1:6" x14ac:dyDescent="0.25">
      <c r="A462" t="str">
        <f t="shared" si="123"/>
        <v>David Storch</v>
      </c>
      <c r="C462">
        <v>1</v>
      </c>
      <c r="D462" t="s">
        <v>167</v>
      </c>
      <c r="E462">
        <f t="shared" si="124"/>
        <v>10</v>
      </c>
      <c r="F462">
        <f t="shared" si="121"/>
        <v>10</v>
      </c>
    </row>
    <row r="463" spans="1:6" x14ac:dyDescent="0.25">
      <c r="A463" t="str">
        <f t="shared" si="123"/>
        <v>David Storch</v>
      </c>
      <c r="E463">
        <f t="shared" si="124"/>
        <v>10</v>
      </c>
      <c r="F463">
        <f t="shared" si="121"/>
        <v>0</v>
      </c>
    </row>
    <row r="464" spans="1:6" x14ac:dyDescent="0.25">
      <c r="A464" t="str">
        <f t="shared" si="123"/>
        <v>David Storch</v>
      </c>
      <c r="B464" t="s">
        <v>176</v>
      </c>
      <c r="E464">
        <v>827</v>
      </c>
      <c r="F464">
        <f t="shared" si="121"/>
        <v>0</v>
      </c>
    </row>
    <row r="465" spans="1:6" x14ac:dyDescent="0.25">
      <c r="A465" t="str">
        <f t="shared" si="123"/>
        <v>David Storch</v>
      </c>
      <c r="E465">
        <f t="shared" ref="E465:E472" si="125">E464</f>
        <v>827</v>
      </c>
      <c r="F465">
        <f t="shared" si="121"/>
        <v>0</v>
      </c>
    </row>
    <row r="466" spans="1:6" x14ac:dyDescent="0.25">
      <c r="A466" t="str">
        <f t="shared" si="123"/>
        <v>David Storch</v>
      </c>
      <c r="C466">
        <v>2.3E-2</v>
      </c>
      <c r="D466" t="s">
        <v>110</v>
      </c>
      <c r="E466">
        <f t="shared" si="125"/>
        <v>827</v>
      </c>
      <c r="F466">
        <f t="shared" si="121"/>
        <v>19.021000000000001</v>
      </c>
    </row>
    <row r="467" spans="1:6" x14ac:dyDescent="0.25">
      <c r="A467" t="str">
        <f t="shared" si="123"/>
        <v>David Storch</v>
      </c>
      <c r="C467">
        <v>1.6E-2</v>
      </c>
      <c r="D467" t="s">
        <v>177</v>
      </c>
      <c r="E467">
        <f t="shared" si="125"/>
        <v>827</v>
      </c>
      <c r="F467">
        <f t="shared" si="121"/>
        <v>13.232000000000001</v>
      </c>
    </row>
    <row r="468" spans="1:6" x14ac:dyDescent="0.25">
      <c r="A468" t="str">
        <f t="shared" si="123"/>
        <v>David Storch</v>
      </c>
      <c r="C468">
        <v>0.67800000000000005</v>
      </c>
      <c r="D468" t="s">
        <v>167</v>
      </c>
      <c r="E468">
        <f t="shared" si="125"/>
        <v>827</v>
      </c>
      <c r="F468">
        <f t="shared" si="121"/>
        <v>560.70600000000002</v>
      </c>
    </row>
    <row r="469" spans="1:6" x14ac:dyDescent="0.25">
      <c r="A469" t="str">
        <f t="shared" si="123"/>
        <v>David Storch</v>
      </c>
      <c r="C469">
        <v>7.5999999999999998E-2</v>
      </c>
      <c r="D469" t="s">
        <v>162</v>
      </c>
      <c r="E469">
        <f t="shared" si="125"/>
        <v>827</v>
      </c>
      <c r="F469">
        <f t="shared" si="121"/>
        <v>62.851999999999997</v>
      </c>
    </row>
    <row r="470" spans="1:6" x14ac:dyDescent="0.25">
      <c r="A470" t="str">
        <f t="shared" si="123"/>
        <v>David Storch</v>
      </c>
      <c r="C470">
        <v>0.125</v>
      </c>
      <c r="D470" t="s">
        <v>127</v>
      </c>
      <c r="E470">
        <f t="shared" si="125"/>
        <v>827</v>
      </c>
      <c r="F470">
        <f t="shared" si="121"/>
        <v>103.375</v>
      </c>
    </row>
    <row r="471" spans="1:6" x14ac:dyDescent="0.25">
      <c r="A471" t="str">
        <f t="shared" si="123"/>
        <v>David Storch</v>
      </c>
      <c r="C471">
        <v>7.9000000000000001E-2</v>
      </c>
      <c r="D471" t="s">
        <v>99</v>
      </c>
      <c r="E471">
        <f t="shared" si="125"/>
        <v>827</v>
      </c>
      <c r="F471">
        <f t="shared" si="121"/>
        <v>65.332999999999998</v>
      </c>
    </row>
    <row r="472" spans="1:6" x14ac:dyDescent="0.25">
      <c r="A472" t="str">
        <f t="shared" si="123"/>
        <v>David Storch</v>
      </c>
      <c r="E472">
        <f t="shared" si="125"/>
        <v>827</v>
      </c>
      <c r="F472">
        <f t="shared" si="121"/>
        <v>0</v>
      </c>
    </row>
    <row r="473" spans="1:6" x14ac:dyDescent="0.25">
      <c r="A473" t="str">
        <f t="shared" si="123"/>
        <v>David Storch</v>
      </c>
      <c r="B473" t="s">
        <v>178</v>
      </c>
      <c r="E473">
        <v>25</v>
      </c>
      <c r="F473">
        <f t="shared" si="121"/>
        <v>0</v>
      </c>
    </row>
    <row r="474" spans="1:6" x14ac:dyDescent="0.25">
      <c r="A474" t="str">
        <f t="shared" si="123"/>
        <v>David Storch</v>
      </c>
      <c r="E474">
        <f t="shared" ref="E474:E476" si="126">E473</f>
        <v>25</v>
      </c>
      <c r="F474">
        <f t="shared" si="121"/>
        <v>0</v>
      </c>
    </row>
    <row r="475" spans="1:6" x14ac:dyDescent="0.25">
      <c r="A475" t="str">
        <f t="shared" si="123"/>
        <v>David Storch</v>
      </c>
      <c r="C475">
        <v>1</v>
      </c>
      <c r="D475" t="s">
        <v>162</v>
      </c>
      <c r="E475">
        <f t="shared" si="126"/>
        <v>25</v>
      </c>
      <c r="F475">
        <f t="shared" si="121"/>
        <v>25</v>
      </c>
    </row>
    <row r="476" spans="1:6" x14ac:dyDescent="0.25">
      <c r="A476" t="str">
        <f t="shared" si="123"/>
        <v>David Storch</v>
      </c>
      <c r="E476">
        <f t="shared" si="126"/>
        <v>25</v>
      </c>
      <c r="F476">
        <f t="shared" si="121"/>
        <v>0</v>
      </c>
    </row>
    <row r="477" spans="1:6" x14ac:dyDescent="0.25">
      <c r="A477" t="str">
        <f t="shared" si="123"/>
        <v>David Storch</v>
      </c>
      <c r="B477" t="s">
        <v>179</v>
      </c>
      <c r="E477">
        <v>25</v>
      </c>
      <c r="F477">
        <f t="shared" si="121"/>
        <v>0</v>
      </c>
    </row>
    <row r="478" spans="1:6" x14ac:dyDescent="0.25">
      <c r="A478" t="str">
        <f t="shared" si="123"/>
        <v>David Storch</v>
      </c>
      <c r="E478">
        <f t="shared" ref="E478:E480" si="127">E477</f>
        <v>25</v>
      </c>
      <c r="F478">
        <f t="shared" si="121"/>
        <v>0</v>
      </c>
    </row>
    <row r="479" spans="1:6" x14ac:dyDescent="0.25">
      <c r="A479" t="str">
        <f t="shared" si="123"/>
        <v>David Storch</v>
      </c>
      <c r="C479">
        <v>1</v>
      </c>
      <c r="D479" t="s">
        <v>167</v>
      </c>
      <c r="E479">
        <f t="shared" si="127"/>
        <v>25</v>
      </c>
      <c r="F479">
        <f t="shared" si="121"/>
        <v>25</v>
      </c>
    </row>
    <row r="480" spans="1:6" x14ac:dyDescent="0.25">
      <c r="A480" t="s">
        <v>627</v>
      </c>
      <c r="E480">
        <f t="shared" si="127"/>
        <v>25</v>
      </c>
      <c r="F480">
        <f t="shared" si="121"/>
        <v>0</v>
      </c>
    </row>
    <row r="481" spans="1:6" x14ac:dyDescent="0.25">
      <c r="A481" t="str">
        <f t="shared" ref="A481:A544" si="128">A480</f>
        <v>Eliot Horowitz</v>
      </c>
      <c r="B481" t="s">
        <v>182</v>
      </c>
      <c r="E481">
        <v>4</v>
      </c>
      <c r="F481">
        <f t="shared" si="121"/>
        <v>0</v>
      </c>
    </row>
    <row r="482" spans="1:6" x14ac:dyDescent="0.25">
      <c r="A482" t="str">
        <f t="shared" si="128"/>
        <v>Eliot Horowitz</v>
      </c>
      <c r="E482">
        <f t="shared" ref="E482:E484" si="129">E481</f>
        <v>4</v>
      </c>
      <c r="F482">
        <f t="shared" si="121"/>
        <v>0</v>
      </c>
    </row>
    <row r="483" spans="1:6" x14ac:dyDescent="0.25">
      <c r="A483" t="str">
        <f t="shared" si="128"/>
        <v>Eliot Horowitz</v>
      </c>
      <c r="C483">
        <v>1</v>
      </c>
      <c r="D483" t="s">
        <v>24</v>
      </c>
      <c r="E483">
        <f t="shared" si="129"/>
        <v>4</v>
      </c>
      <c r="F483">
        <f t="shared" si="121"/>
        <v>4</v>
      </c>
    </row>
    <row r="484" spans="1:6" x14ac:dyDescent="0.25">
      <c r="A484" t="str">
        <f t="shared" si="128"/>
        <v>Eliot Horowitz</v>
      </c>
      <c r="E484">
        <f t="shared" si="129"/>
        <v>4</v>
      </c>
      <c r="F484">
        <f t="shared" si="121"/>
        <v>0</v>
      </c>
    </row>
    <row r="485" spans="1:6" x14ac:dyDescent="0.25">
      <c r="A485" t="str">
        <f t="shared" si="128"/>
        <v>Eliot Horowitz</v>
      </c>
      <c r="B485" t="s">
        <v>183</v>
      </c>
      <c r="E485">
        <v>47</v>
      </c>
      <c r="F485">
        <f t="shared" si="121"/>
        <v>0</v>
      </c>
    </row>
    <row r="486" spans="1:6" x14ac:dyDescent="0.25">
      <c r="A486" t="str">
        <f t="shared" si="128"/>
        <v>Eliot Horowitz</v>
      </c>
      <c r="E486">
        <f t="shared" ref="E486:E488" si="130">E485</f>
        <v>47</v>
      </c>
      <c r="F486">
        <f t="shared" si="121"/>
        <v>0</v>
      </c>
    </row>
    <row r="487" spans="1:6" x14ac:dyDescent="0.25">
      <c r="A487" t="str">
        <f t="shared" si="128"/>
        <v>Eliot Horowitz</v>
      </c>
      <c r="C487">
        <v>1</v>
      </c>
      <c r="D487" t="s">
        <v>43</v>
      </c>
      <c r="E487">
        <f t="shared" si="130"/>
        <v>47</v>
      </c>
      <c r="F487">
        <f t="shared" si="121"/>
        <v>47</v>
      </c>
    </row>
    <row r="488" spans="1:6" x14ac:dyDescent="0.25">
      <c r="A488" t="str">
        <f t="shared" si="128"/>
        <v>Eliot Horowitz</v>
      </c>
      <c r="E488">
        <f t="shared" si="130"/>
        <v>47</v>
      </c>
      <c r="F488">
        <f t="shared" si="121"/>
        <v>0</v>
      </c>
    </row>
    <row r="489" spans="1:6" x14ac:dyDescent="0.25">
      <c r="A489" t="str">
        <f t="shared" si="128"/>
        <v>Eliot Horowitz</v>
      </c>
      <c r="B489" t="s">
        <v>184</v>
      </c>
      <c r="E489">
        <v>58</v>
      </c>
      <c r="F489">
        <f t="shared" si="121"/>
        <v>0</v>
      </c>
    </row>
    <row r="490" spans="1:6" x14ac:dyDescent="0.25">
      <c r="A490" t="str">
        <f t="shared" si="128"/>
        <v>Eliot Horowitz</v>
      </c>
      <c r="E490">
        <f t="shared" ref="E490:E493" si="131">E489</f>
        <v>58</v>
      </c>
      <c r="F490">
        <f t="shared" si="121"/>
        <v>0</v>
      </c>
    </row>
    <row r="491" spans="1:6" x14ac:dyDescent="0.25">
      <c r="A491" t="str">
        <f t="shared" si="128"/>
        <v>Eliot Horowitz</v>
      </c>
      <c r="C491">
        <v>0.16500000000000001</v>
      </c>
      <c r="D491" t="s">
        <v>119</v>
      </c>
      <c r="E491">
        <f t="shared" si="131"/>
        <v>58</v>
      </c>
      <c r="F491">
        <f t="shared" si="121"/>
        <v>9.57</v>
      </c>
    </row>
    <row r="492" spans="1:6" x14ac:dyDescent="0.25">
      <c r="A492" t="str">
        <f t="shared" si="128"/>
        <v>Eliot Horowitz</v>
      </c>
      <c r="C492">
        <v>0.83399999999999996</v>
      </c>
      <c r="D492" t="s">
        <v>113</v>
      </c>
      <c r="E492">
        <f t="shared" si="131"/>
        <v>58</v>
      </c>
      <c r="F492">
        <f t="shared" si="121"/>
        <v>48.372</v>
      </c>
    </row>
    <row r="493" spans="1:6" x14ac:dyDescent="0.25">
      <c r="A493" t="str">
        <f t="shared" si="128"/>
        <v>Eliot Horowitz</v>
      </c>
      <c r="E493">
        <f t="shared" si="131"/>
        <v>58</v>
      </c>
      <c r="F493">
        <f t="shared" si="121"/>
        <v>0</v>
      </c>
    </row>
    <row r="494" spans="1:6" x14ac:dyDescent="0.25">
      <c r="A494" t="str">
        <f t="shared" si="128"/>
        <v>Eliot Horowitz</v>
      </c>
      <c r="B494" t="s">
        <v>185</v>
      </c>
      <c r="E494">
        <v>58</v>
      </c>
      <c r="F494">
        <f t="shared" si="121"/>
        <v>0</v>
      </c>
    </row>
    <row r="495" spans="1:6" x14ac:dyDescent="0.25">
      <c r="A495" t="str">
        <f t="shared" si="128"/>
        <v>Eliot Horowitz</v>
      </c>
      <c r="E495">
        <f t="shared" ref="E495:E497" si="132">E494</f>
        <v>58</v>
      </c>
      <c r="F495">
        <f t="shared" si="121"/>
        <v>0</v>
      </c>
    </row>
    <row r="496" spans="1:6" x14ac:dyDescent="0.25">
      <c r="A496" t="str">
        <f t="shared" si="128"/>
        <v>Eliot Horowitz</v>
      </c>
      <c r="C496">
        <v>1</v>
      </c>
      <c r="D496" t="s">
        <v>85</v>
      </c>
      <c r="E496">
        <f t="shared" si="132"/>
        <v>58</v>
      </c>
      <c r="F496">
        <f t="shared" si="121"/>
        <v>58</v>
      </c>
    </row>
    <row r="497" spans="1:6" x14ac:dyDescent="0.25">
      <c r="A497" t="str">
        <f t="shared" si="128"/>
        <v>Eliot Horowitz</v>
      </c>
      <c r="E497">
        <f t="shared" si="132"/>
        <v>58</v>
      </c>
      <c r="F497">
        <f t="shared" si="121"/>
        <v>0</v>
      </c>
    </row>
    <row r="498" spans="1:6" x14ac:dyDescent="0.25">
      <c r="A498" t="str">
        <f t="shared" si="128"/>
        <v>Eliot Horowitz</v>
      </c>
      <c r="B498" t="s">
        <v>186</v>
      </c>
      <c r="E498">
        <v>78</v>
      </c>
      <c r="F498">
        <f t="shared" si="121"/>
        <v>0</v>
      </c>
    </row>
    <row r="499" spans="1:6" x14ac:dyDescent="0.25">
      <c r="A499" t="str">
        <f t="shared" si="128"/>
        <v>Eliot Horowitz</v>
      </c>
      <c r="E499">
        <f t="shared" ref="E499:E501" si="133">E498</f>
        <v>78</v>
      </c>
      <c r="F499">
        <f t="shared" si="121"/>
        <v>0</v>
      </c>
    </row>
    <row r="500" spans="1:6" x14ac:dyDescent="0.25">
      <c r="A500" t="str">
        <f t="shared" si="128"/>
        <v>Eliot Horowitz</v>
      </c>
      <c r="C500">
        <v>1</v>
      </c>
      <c r="D500" t="s">
        <v>187</v>
      </c>
      <c r="E500">
        <f t="shared" si="133"/>
        <v>78</v>
      </c>
      <c r="F500">
        <f t="shared" si="121"/>
        <v>78</v>
      </c>
    </row>
    <row r="501" spans="1:6" x14ac:dyDescent="0.25">
      <c r="A501" t="str">
        <f t="shared" si="128"/>
        <v>Eliot Horowitz</v>
      </c>
      <c r="E501">
        <f t="shared" si="133"/>
        <v>78</v>
      </c>
      <c r="F501">
        <f t="shared" si="121"/>
        <v>0</v>
      </c>
    </row>
    <row r="502" spans="1:6" x14ac:dyDescent="0.25">
      <c r="A502" t="str">
        <f t="shared" si="128"/>
        <v>Eliot Horowitz</v>
      </c>
      <c r="B502" t="s">
        <v>188</v>
      </c>
      <c r="E502">
        <v>47</v>
      </c>
      <c r="F502">
        <f t="shared" si="121"/>
        <v>0</v>
      </c>
    </row>
    <row r="503" spans="1:6" x14ac:dyDescent="0.25">
      <c r="A503" t="str">
        <f t="shared" si="128"/>
        <v>Eliot Horowitz</v>
      </c>
      <c r="E503">
        <f t="shared" ref="E503:E505" si="134">E502</f>
        <v>47</v>
      </c>
      <c r="F503">
        <f t="shared" si="121"/>
        <v>0</v>
      </c>
    </row>
    <row r="504" spans="1:6" x14ac:dyDescent="0.25">
      <c r="A504" t="str">
        <f t="shared" si="128"/>
        <v>Eliot Horowitz</v>
      </c>
      <c r="C504">
        <v>1</v>
      </c>
      <c r="D504" t="s">
        <v>187</v>
      </c>
      <c r="E504">
        <f t="shared" si="134"/>
        <v>47</v>
      </c>
      <c r="F504">
        <f t="shared" si="121"/>
        <v>47</v>
      </c>
    </row>
    <row r="505" spans="1:6" x14ac:dyDescent="0.25">
      <c r="A505" t="str">
        <f t="shared" si="128"/>
        <v>Eliot Horowitz</v>
      </c>
      <c r="E505">
        <f t="shared" si="134"/>
        <v>47</v>
      </c>
      <c r="F505">
        <f t="shared" si="121"/>
        <v>0</v>
      </c>
    </row>
    <row r="506" spans="1:6" x14ac:dyDescent="0.25">
      <c r="A506" t="str">
        <f t="shared" si="128"/>
        <v>Eliot Horowitz</v>
      </c>
      <c r="B506" t="s">
        <v>189</v>
      </c>
      <c r="E506">
        <v>73</v>
      </c>
      <c r="F506">
        <f t="shared" si="121"/>
        <v>0</v>
      </c>
    </row>
    <row r="507" spans="1:6" x14ac:dyDescent="0.25">
      <c r="A507" t="str">
        <f t="shared" si="128"/>
        <v>Eliot Horowitz</v>
      </c>
      <c r="E507">
        <f t="shared" ref="E507:E510" si="135">E506</f>
        <v>73</v>
      </c>
      <c r="F507">
        <f t="shared" si="121"/>
        <v>0</v>
      </c>
    </row>
    <row r="508" spans="1:6" x14ac:dyDescent="0.25">
      <c r="A508" t="str">
        <f t="shared" si="128"/>
        <v>Eliot Horowitz</v>
      </c>
      <c r="C508">
        <v>0.71599999999999997</v>
      </c>
      <c r="D508" t="s">
        <v>85</v>
      </c>
      <c r="E508">
        <f t="shared" si="135"/>
        <v>73</v>
      </c>
      <c r="F508">
        <f t="shared" si="121"/>
        <v>52.268000000000001</v>
      </c>
    </row>
    <row r="509" spans="1:6" x14ac:dyDescent="0.25">
      <c r="A509" t="str">
        <f t="shared" si="128"/>
        <v>Eliot Horowitz</v>
      </c>
      <c r="C509">
        <v>0.28299999999999997</v>
      </c>
      <c r="D509" t="s">
        <v>71</v>
      </c>
      <c r="E509">
        <f t="shared" si="135"/>
        <v>73</v>
      </c>
      <c r="F509">
        <f t="shared" si="121"/>
        <v>20.658999999999999</v>
      </c>
    </row>
    <row r="510" spans="1:6" x14ac:dyDescent="0.25">
      <c r="A510" t="str">
        <f t="shared" si="128"/>
        <v>Eliot Horowitz</v>
      </c>
      <c r="E510">
        <f t="shared" si="135"/>
        <v>73</v>
      </c>
      <c r="F510">
        <f t="shared" si="121"/>
        <v>0</v>
      </c>
    </row>
    <row r="511" spans="1:6" x14ac:dyDescent="0.25">
      <c r="A511" t="str">
        <f t="shared" si="128"/>
        <v>Eliot Horowitz</v>
      </c>
      <c r="B511" t="s">
        <v>190</v>
      </c>
      <c r="E511">
        <v>7</v>
      </c>
      <c r="F511">
        <f t="shared" si="121"/>
        <v>0</v>
      </c>
    </row>
    <row r="512" spans="1:6" x14ac:dyDescent="0.25">
      <c r="A512" t="str">
        <f t="shared" si="128"/>
        <v>Eliot Horowitz</v>
      </c>
      <c r="E512">
        <f t="shared" ref="E512:E514" si="136">E511</f>
        <v>7</v>
      </c>
      <c r="F512">
        <f t="shared" si="121"/>
        <v>0</v>
      </c>
    </row>
    <row r="513" spans="1:6" x14ac:dyDescent="0.25">
      <c r="A513" t="str">
        <f t="shared" si="128"/>
        <v>Eliot Horowitz</v>
      </c>
      <c r="C513">
        <v>1</v>
      </c>
      <c r="D513" t="s">
        <v>107</v>
      </c>
      <c r="E513">
        <f t="shared" si="136"/>
        <v>7</v>
      </c>
      <c r="F513">
        <f t="shared" si="121"/>
        <v>7</v>
      </c>
    </row>
    <row r="514" spans="1:6" x14ac:dyDescent="0.25">
      <c r="A514" t="str">
        <f t="shared" si="128"/>
        <v>Eliot Horowitz</v>
      </c>
      <c r="E514">
        <f t="shared" si="136"/>
        <v>7</v>
      </c>
      <c r="F514">
        <f t="shared" si="121"/>
        <v>0</v>
      </c>
    </row>
    <row r="515" spans="1:6" x14ac:dyDescent="0.25">
      <c r="A515" t="str">
        <f t="shared" si="128"/>
        <v>Eliot Horowitz</v>
      </c>
      <c r="B515" t="s">
        <v>191</v>
      </c>
      <c r="E515">
        <v>101</v>
      </c>
      <c r="F515">
        <f t="shared" ref="F515:F578" si="137">C515*E515</f>
        <v>0</v>
      </c>
    </row>
    <row r="516" spans="1:6" x14ac:dyDescent="0.25">
      <c r="A516" t="str">
        <f t="shared" si="128"/>
        <v>Eliot Horowitz</v>
      </c>
      <c r="E516">
        <f t="shared" ref="E516:E521" si="138">E515</f>
        <v>101</v>
      </c>
      <c r="F516">
        <f t="shared" si="137"/>
        <v>0</v>
      </c>
    </row>
    <row r="517" spans="1:6" x14ac:dyDescent="0.25">
      <c r="A517" t="str">
        <f t="shared" si="128"/>
        <v>Eliot Horowitz</v>
      </c>
      <c r="C517">
        <v>0.13100000000000001</v>
      </c>
      <c r="D517" t="s">
        <v>68</v>
      </c>
      <c r="E517">
        <f t="shared" si="138"/>
        <v>101</v>
      </c>
      <c r="F517">
        <f t="shared" si="137"/>
        <v>13.231</v>
      </c>
    </row>
    <row r="518" spans="1:6" x14ac:dyDescent="0.25">
      <c r="A518" t="str">
        <f t="shared" si="128"/>
        <v>Eliot Horowitz</v>
      </c>
      <c r="C518">
        <v>0.70199999999999996</v>
      </c>
      <c r="D518" t="s">
        <v>177</v>
      </c>
      <c r="E518">
        <f t="shared" si="138"/>
        <v>101</v>
      </c>
      <c r="F518">
        <f t="shared" si="137"/>
        <v>70.902000000000001</v>
      </c>
    </row>
    <row r="519" spans="1:6" x14ac:dyDescent="0.25">
      <c r="A519" t="str">
        <f t="shared" si="128"/>
        <v>Eliot Horowitz</v>
      </c>
      <c r="C519">
        <v>0.151</v>
      </c>
      <c r="D519" t="s">
        <v>43</v>
      </c>
      <c r="E519">
        <f t="shared" si="138"/>
        <v>101</v>
      </c>
      <c r="F519">
        <f t="shared" si="137"/>
        <v>15.250999999999999</v>
      </c>
    </row>
    <row r="520" spans="1:6" x14ac:dyDescent="0.25">
      <c r="A520" t="str">
        <f t="shared" si="128"/>
        <v>Eliot Horowitz</v>
      </c>
      <c r="C520">
        <v>1.4E-2</v>
      </c>
      <c r="D520" t="s">
        <v>93</v>
      </c>
      <c r="E520">
        <f t="shared" si="138"/>
        <v>101</v>
      </c>
      <c r="F520">
        <f t="shared" si="137"/>
        <v>1.4139999999999999</v>
      </c>
    </row>
    <row r="521" spans="1:6" x14ac:dyDescent="0.25">
      <c r="A521" t="str">
        <f t="shared" si="128"/>
        <v>Eliot Horowitz</v>
      </c>
      <c r="E521">
        <f t="shared" si="138"/>
        <v>101</v>
      </c>
      <c r="F521">
        <f t="shared" si="137"/>
        <v>0</v>
      </c>
    </row>
    <row r="522" spans="1:6" x14ac:dyDescent="0.25">
      <c r="A522" t="str">
        <f t="shared" si="128"/>
        <v>Eliot Horowitz</v>
      </c>
      <c r="B522" t="s">
        <v>192</v>
      </c>
      <c r="E522">
        <v>37</v>
      </c>
      <c r="F522">
        <f t="shared" si="137"/>
        <v>0</v>
      </c>
    </row>
    <row r="523" spans="1:6" x14ac:dyDescent="0.25">
      <c r="A523" t="str">
        <f t="shared" si="128"/>
        <v>Eliot Horowitz</v>
      </c>
      <c r="E523">
        <f t="shared" ref="E523:E527" si="139">E522</f>
        <v>37</v>
      </c>
      <c r="F523">
        <f t="shared" si="137"/>
        <v>0</v>
      </c>
    </row>
    <row r="524" spans="1:6" x14ac:dyDescent="0.25">
      <c r="A524" t="str">
        <f t="shared" si="128"/>
        <v>Eliot Horowitz</v>
      </c>
      <c r="C524">
        <v>0.42299999999999999</v>
      </c>
      <c r="D524" t="s">
        <v>74</v>
      </c>
      <c r="E524">
        <f t="shared" si="139"/>
        <v>37</v>
      </c>
      <c r="F524">
        <f t="shared" si="137"/>
        <v>15.651</v>
      </c>
    </row>
    <row r="525" spans="1:6" x14ac:dyDescent="0.25">
      <c r="A525" t="str">
        <f t="shared" si="128"/>
        <v>Eliot Horowitz</v>
      </c>
      <c r="C525">
        <v>0.254</v>
      </c>
      <c r="D525" t="s">
        <v>85</v>
      </c>
      <c r="E525">
        <f t="shared" si="139"/>
        <v>37</v>
      </c>
      <c r="F525">
        <f t="shared" si="137"/>
        <v>9.3979999999999997</v>
      </c>
    </row>
    <row r="526" spans="1:6" x14ac:dyDescent="0.25">
      <c r="A526" t="str">
        <f t="shared" si="128"/>
        <v>Eliot Horowitz</v>
      </c>
      <c r="C526">
        <v>0.32100000000000001</v>
      </c>
      <c r="D526" t="s">
        <v>24</v>
      </c>
      <c r="E526">
        <f t="shared" si="139"/>
        <v>37</v>
      </c>
      <c r="F526">
        <f t="shared" si="137"/>
        <v>11.877000000000001</v>
      </c>
    </row>
    <row r="527" spans="1:6" x14ac:dyDescent="0.25">
      <c r="A527" t="str">
        <f t="shared" si="128"/>
        <v>Eliot Horowitz</v>
      </c>
      <c r="E527">
        <f t="shared" si="139"/>
        <v>37</v>
      </c>
      <c r="F527">
        <f t="shared" si="137"/>
        <v>0</v>
      </c>
    </row>
    <row r="528" spans="1:6" x14ac:dyDescent="0.25">
      <c r="A528" t="str">
        <f t="shared" si="128"/>
        <v>Eliot Horowitz</v>
      </c>
      <c r="B528" t="s">
        <v>193</v>
      </c>
      <c r="E528">
        <v>266</v>
      </c>
      <c r="F528">
        <f t="shared" si="137"/>
        <v>0</v>
      </c>
    </row>
    <row r="529" spans="1:6" x14ac:dyDescent="0.25">
      <c r="A529" t="str">
        <f t="shared" si="128"/>
        <v>Eliot Horowitz</v>
      </c>
      <c r="E529">
        <f t="shared" ref="E529:E534" si="140">E528</f>
        <v>266</v>
      </c>
      <c r="F529">
        <f t="shared" si="137"/>
        <v>0</v>
      </c>
    </row>
    <row r="530" spans="1:6" x14ac:dyDescent="0.25">
      <c r="A530" t="str">
        <f t="shared" si="128"/>
        <v>Eliot Horowitz</v>
      </c>
      <c r="C530">
        <v>4.9000000000000002E-2</v>
      </c>
      <c r="D530" t="s">
        <v>113</v>
      </c>
      <c r="E530">
        <f t="shared" si="140"/>
        <v>266</v>
      </c>
      <c r="F530">
        <f t="shared" si="137"/>
        <v>13.034000000000001</v>
      </c>
    </row>
    <row r="531" spans="1:6" x14ac:dyDescent="0.25">
      <c r="A531" t="str">
        <f t="shared" si="128"/>
        <v>Eliot Horowitz</v>
      </c>
      <c r="C531">
        <v>0.11700000000000001</v>
      </c>
      <c r="D531" t="s">
        <v>194</v>
      </c>
      <c r="E531">
        <f t="shared" si="140"/>
        <v>266</v>
      </c>
      <c r="F531">
        <f t="shared" si="137"/>
        <v>31.122000000000003</v>
      </c>
    </row>
    <row r="532" spans="1:6" x14ac:dyDescent="0.25">
      <c r="A532" t="str">
        <f t="shared" si="128"/>
        <v>Eliot Horowitz</v>
      </c>
      <c r="C532">
        <v>0.65</v>
      </c>
      <c r="D532" t="s">
        <v>107</v>
      </c>
      <c r="E532">
        <f t="shared" si="140"/>
        <v>266</v>
      </c>
      <c r="F532">
        <f t="shared" si="137"/>
        <v>172.9</v>
      </c>
    </row>
    <row r="533" spans="1:6" x14ac:dyDescent="0.25">
      <c r="A533" t="str">
        <f t="shared" si="128"/>
        <v>Eliot Horowitz</v>
      </c>
      <c r="C533">
        <v>0.182</v>
      </c>
      <c r="D533" t="s">
        <v>85</v>
      </c>
      <c r="E533">
        <f t="shared" si="140"/>
        <v>266</v>
      </c>
      <c r="F533">
        <f t="shared" si="137"/>
        <v>48.411999999999999</v>
      </c>
    </row>
    <row r="534" spans="1:6" x14ac:dyDescent="0.25">
      <c r="A534" t="str">
        <f t="shared" si="128"/>
        <v>Eliot Horowitz</v>
      </c>
      <c r="E534">
        <f t="shared" si="140"/>
        <v>266</v>
      </c>
      <c r="F534">
        <f t="shared" si="137"/>
        <v>0</v>
      </c>
    </row>
    <row r="535" spans="1:6" x14ac:dyDescent="0.25">
      <c r="A535" t="str">
        <f t="shared" si="128"/>
        <v>Eliot Horowitz</v>
      </c>
      <c r="B535" t="s">
        <v>195</v>
      </c>
      <c r="E535">
        <v>10</v>
      </c>
      <c r="F535">
        <f t="shared" si="137"/>
        <v>0</v>
      </c>
    </row>
    <row r="536" spans="1:6" x14ac:dyDescent="0.25">
      <c r="A536" t="str">
        <f t="shared" si="128"/>
        <v>Eliot Horowitz</v>
      </c>
      <c r="E536">
        <f t="shared" ref="E536:E538" si="141">E535</f>
        <v>10</v>
      </c>
      <c r="F536">
        <f t="shared" si="137"/>
        <v>0</v>
      </c>
    </row>
    <row r="537" spans="1:6" x14ac:dyDescent="0.25">
      <c r="A537" t="str">
        <f t="shared" si="128"/>
        <v>Eliot Horowitz</v>
      </c>
      <c r="C537">
        <v>1</v>
      </c>
      <c r="D537" t="s">
        <v>85</v>
      </c>
      <c r="E537">
        <f t="shared" si="141"/>
        <v>10</v>
      </c>
      <c r="F537">
        <f t="shared" si="137"/>
        <v>10</v>
      </c>
    </row>
    <row r="538" spans="1:6" x14ac:dyDescent="0.25">
      <c r="A538" t="str">
        <f t="shared" si="128"/>
        <v>Eliot Horowitz</v>
      </c>
      <c r="E538">
        <f t="shared" si="141"/>
        <v>10</v>
      </c>
      <c r="F538">
        <f t="shared" si="137"/>
        <v>0</v>
      </c>
    </row>
    <row r="539" spans="1:6" x14ac:dyDescent="0.25">
      <c r="A539" t="str">
        <f t="shared" si="128"/>
        <v>Eliot Horowitz</v>
      </c>
      <c r="B539" t="s">
        <v>196</v>
      </c>
      <c r="E539">
        <v>13</v>
      </c>
      <c r="F539">
        <f t="shared" si="137"/>
        <v>0</v>
      </c>
    </row>
    <row r="540" spans="1:6" x14ac:dyDescent="0.25">
      <c r="A540" t="str">
        <f t="shared" si="128"/>
        <v>Eliot Horowitz</v>
      </c>
      <c r="E540">
        <f t="shared" ref="E540:E542" si="142">E539</f>
        <v>13</v>
      </c>
      <c r="F540">
        <f t="shared" si="137"/>
        <v>0</v>
      </c>
    </row>
    <row r="541" spans="1:6" x14ac:dyDescent="0.25">
      <c r="A541" t="str">
        <f t="shared" si="128"/>
        <v>Eliot Horowitz</v>
      </c>
      <c r="C541">
        <v>1</v>
      </c>
      <c r="D541" t="s">
        <v>89</v>
      </c>
      <c r="E541">
        <f t="shared" si="142"/>
        <v>13</v>
      </c>
      <c r="F541">
        <f t="shared" si="137"/>
        <v>13</v>
      </c>
    </row>
    <row r="542" spans="1:6" x14ac:dyDescent="0.25">
      <c r="A542" t="str">
        <f t="shared" si="128"/>
        <v>Eliot Horowitz</v>
      </c>
      <c r="E542">
        <f t="shared" si="142"/>
        <v>13</v>
      </c>
      <c r="F542">
        <f t="shared" si="137"/>
        <v>0</v>
      </c>
    </row>
    <row r="543" spans="1:6" x14ac:dyDescent="0.25">
      <c r="A543" t="str">
        <f t="shared" si="128"/>
        <v>Eliot Horowitz</v>
      </c>
      <c r="B543" t="s">
        <v>197</v>
      </c>
      <c r="E543">
        <v>1</v>
      </c>
      <c r="F543">
        <f t="shared" si="137"/>
        <v>0</v>
      </c>
    </row>
    <row r="544" spans="1:6" x14ac:dyDescent="0.25">
      <c r="A544" t="str">
        <f t="shared" si="128"/>
        <v>Eliot Horowitz</v>
      </c>
      <c r="E544">
        <f t="shared" ref="E544:E546" si="143">E543</f>
        <v>1</v>
      </c>
      <c r="F544">
        <f t="shared" si="137"/>
        <v>0</v>
      </c>
    </row>
    <row r="545" spans="1:6" x14ac:dyDescent="0.25">
      <c r="A545" t="str">
        <f t="shared" ref="A545:A608" si="144">A544</f>
        <v>Eliot Horowitz</v>
      </c>
      <c r="C545">
        <v>1</v>
      </c>
      <c r="D545" t="s">
        <v>85</v>
      </c>
      <c r="E545">
        <f t="shared" si="143"/>
        <v>1</v>
      </c>
      <c r="F545">
        <f t="shared" si="137"/>
        <v>1</v>
      </c>
    </row>
    <row r="546" spans="1:6" x14ac:dyDescent="0.25">
      <c r="A546" t="str">
        <f t="shared" si="144"/>
        <v>Eliot Horowitz</v>
      </c>
      <c r="E546">
        <f t="shared" si="143"/>
        <v>1</v>
      </c>
      <c r="F546">
        <f t="shared" si="137"/>
        <v>0</v>
      </c>
    </row>
    <row r="547" spans="1:6" x14ac:dyDescent="0.25">
      <c r="A547" t="str">
        <f t="shared" si="144"/>
        <v>Eliot Horowitz</v>
      </c>
      <c r="B547" t="s">
        <v>198</v>
      </c>
      <c r="E547">
        <v>160</v>
      </c>
      <c r="F547">
        <f t="shared" si="137"/>
        <v>0</v>
      </c>
    </row>
    <row r="548" spans="1:6" x14ac:dyDescent="0.25">
      <c r="A548" t="str">
        <f t="shared" si="144"/>
        <v>Eliot Horowitz</v>
      </c>
      <c r="E548">
        <f t="shared" ref="E548:E550" si="145">E547</f>
        <v>160</v>
      </c>
      <c r="F548">
        <f t="shared" si="137"/>
        <v>0</v>
      </c>
    </row>
    <row r="549" spans="1:6" x14ac:dyDescent="0.25">
      <c r="A549" t="str">
        <f t="shared" si="144"/>
        <v>Eliot Horowitz</v>
      </c>
      <c r="C549">
        <v>1</v>
      </c>
      <c r="D549" t="s">
        <v>85</v>
      </c>
      <c r="E549">
        <f t="shared" si="145"/>
        <v>160</v>
      </c>
      <c r="F549">
        <f t="shared" si="137"/>
        <v>160</v>
      </c>
    </row>
    <row r="550" spans="1:6" x14ac:dyDescent="0.25">
      <c r="A550" t="str">
        <f t="shared" si="144"/>
        <v>Eliot Horowitz</v>
      </c>
      <c r="E550">
        <f t="shared" si="145"/>
        <v>160</v>
      </c>
      <c r="F550">
        <f t="shared" si="137"/>
        <v>0</v>
      </c>
    </row>
    <row r="551" spans="1:6" x14ac:dyDescent="0.25">
      <c r="A551" t="str">
        <f t="shared" si="144"/>
        <v>Eliot Horowitz</v>
      </c>
      <c r="B551" t="s">
        <v>199</v>
      </c>
      <c r="E551">
        <v>10</v>
      </c>
      <c r="F551">
        <f t="shared" si="137"/>
        <v>0</v>
      </c>
    </row>
    <row r="552" spans="1:6" x14ac:dyDescent="0.25">
      <c r="A552" t="str">
        <f t="shared" si="144"/>
        <v>Eliot Horowitz</v>
      </c>
      <c r="E552">
        <f t="shared" ref="E552:E554" si="146">E551</f>
        <v>10</v>
      </c>
      <c r="F552">
        <f t="shared" si="137"/>
        <v>0</v>
      </c>
    </row>
    <row r="553" spans="1:6" x14ac:dyDescent="0.25">
      <c r="A553" t="str">
        <f t="shared" si="144"/>
        <v>Eliot Horowitz</v>
      </c>
      <c r="C553">
        <v>1</v>
      </c>
      <c r="D553" t="s">
        <v>85</v>
      </c>
      <c r="E553">
        <f t="shared" si="146"/>
        <v>10</v>
      </c>
      <c r="F553">
        <f t="shared" si="137"/>
        <v>10</v>
      </c>
    </row>
    <row r="554" spans="1:6" x14ac:dyDescent="0.25">
      <c r="A554" t="str">
        <f t="shared" si="144"/>
        <v>Eliot Horowitz</v>
      </c>
      <c r="E554">
        <f t="shared" si="146"/>
        <v>10</v>
      </c>
      <c r="F554">
        <f t="shared" si="137"/>
        <v>0</v>
      </c>
    </row>
    <row r="555" spans="1:6" x14ac:dyDescent="0.25">
      <c r="A555" t="str">
        <f t="shared" si="144"/>
        <v>Eliot Horowitz</v>
      </c>
      <c r="B555" t="s">
        <v>200</v>
      </c>
      <c r="E555">
        <v>14</v>
      </c>
      <c r="F555">
        <f t="shared" si="137"/>
        <v>0</v>
      </c>
    </row>
    <row r="556" spans="1:6" x14ac:dyDescent="0.25">
      <c r="A556" t="str">
        <f t="shared" si="144"/>
        <v>Eliot Horowitz</v>
      </c>
      <c r="E556">
        <f t="shared" ref="E556:E558" si="147">E555</f>
        <v>14</v>
      </c>
      <c r="F556">
        <f t="shared" si="137"/>
        <v>0</v>
      </c>
    </row>
    <row r="557" spans="1:6" x14ac:dyDescent="0.25">
      <c r="A557" t="str">
        <f t="shared" si="144"/>
        <v>Eliot Horowitz</v>
      </c>
      <c r="C557">
        <v>1</v>
      </c>
      <c r="D557" t="s">
        <v>85</v>
      </c>
      <c r="E557">
        <f t="shared" si="147"/>
        <v>14</v>
      </c>
      <c r="F557">
        <f t="shared" si="137"/>
        <v>14</v>
      </c>
    </row>
    <row r="558" spans="1:6" x14ac:dyDescent="0.25">
      <c r="A558" t="str">
        <f t="shared" si="144"/>
        <v>Eliot Horowitz</v>
      </c>
      <c r="E558">
        <f t="shared" si="147"/>
        <v>14</v>
      </c>
      <c r="F558">
        <f t="shared" si="137"/>
        <v>0</v>
      </c>
    </row>
    <row r="559" spans="1:6" x14ac:dyDescent="0.25">
      <c r="A559" t="str">
        <f t="shared" si="144"/>
        <v>Eliot Horowitz</v>
      </c>
      <c r="B559" t="s">
        <v>201</v>
      </c>
      <c r="E559">
        <v>2</v>
      </c>
      <c r="F559">
        <f t="shared" si="137"/>
        <v>0</v>
      </c>
    </row>
    <row r="560" spans="1:6" x14ac:dyDescent="0.25">
      <c r="A560" t="str">
        <f t="shared" si="144"/>
        <v>Eliot Horowitz</v>
      </c>
      <c r="E560">
        <f t="shared" ref="E560:E562" si="148">E559</f>
        <v>2</v>
      </c>
      <c r="F560">
        <f t="shared" si="137"/>
        <v>0</v>
      </c>
    </row>
    <row r="561" spans="1:6" x14ac:dyDescent="0.25">
      <c r="A561" t="str">
        <f t="shared" si="144"/>
        <v>Eliot Horowitz</v>
      </c>
      <c r="C561">
        <v>1</v>
      </c>
      <c r="D561" t="s">
        <v>85</v>
      </c>
      <c r="E561">
        <f t="shared" si="148"/>
        <v>2</v>
      </c>
      <c r="F561">
        <f t="shared" si="137"/>
        <v>2</v>
      </c>
    </row>
    <row r="562" spans="1:6" x14ac:dyDescent="0.25">
      <c r="A562" t="str">
        <f t="shared" si="144"/>
        <v>Eliot Horowitz</v>
      </c>
      <c r="E562">
        <f t="shared" si="148"/>
        <v>2</v>
      </c>
      <c r="F562">
        <f t="shared" si="137"/>
        <v>0</v>
      </c>
    </row>
    <row r="563" spans="1:6" x14ac:dyDescent="0.25">
      <c r="A563" t="str">
        <f t="shared" si="144"/>
        <v>Eliot Horowitz</v>
      </c>
      <c r="B563" t="s">
        <v>202</v>
      </c>
      <c r="E563">
        <v>101</v>
      </c>
      <c r="F563">
        <f t="shared" si="137"/>
        <v>0</v>
      </c>
    </row>
    <row r="564" spans="1:6" x14ac:dyDescent="0.25">
      <c r="A564" t="str">
        <f t="shared" si="144"/>
        <v>Eliot Horowitz</v>
      </c>
      <c r="E564">
        <f t="shared" ref="E564:E566" si="149">E563</f>
        <v>101</v>
      </c>
      <c r="F564">
        <f t="shared" si="137"/>
        <v>0</v>
      </c>
    </row>
    <row r="565" spans="1:6" x14ac:dyDescent="0.25">
      <c r="A565" t="str">
        <f t="shared" si="144"/>
        <v>Eliot Horowitz</v>
      </c>
      <c r="C565">
        <v>1</v>
      </c>
      <c r="D565" t="s">
        <v>85</v>
      </c>
      <c r="E565">
        <f t="shared" si="149"/>
        <v>101</v>
      </c>
      <c r="F565">
        <f t="shared" si="137"/>
        <v>101</v>
      </c>
    </row>
    <row r="566" spans="1:6" x14ac:dyDescent="0.25">
      <c r="A566" t="str">
        <f t="shared" si="144"/>
        <v>Eliot Horowitz</v>
      </c>
      <c r="E566">
        <f t="shared" si="149"/>
        <v>101</v>
      </c>
      <c r="F566">
        <f t="shared" si="137"/>
        <v>0</v>
      </c>
    </row>
    <row r="567" spans="1:6" x14ac:dyDescent="0.25">
      <c r="A567" t="str">
        <f t="shared" si="144"/>
        <v>Eliot Horowitz</v>
      </c>
      <c r="B567" t="s">
        <v>203</v>
      </c>
      <c r="E567">
        <v>74</v>
      </c>
      <c r="F567">
        <f t="shared" si="137"/>
        <v>0</v>
      </c>
    </row>
    <row r="568" spans="1:6" x14ac:dyDescent="0.25">
      <c r="A568" t="str">
        <f t="shared" si="144"/>
        <v>Eliot Horowitz</v>
      </c>
      <c r="E568">
        <f t="shared" ref="E568:E572" si="150">E567</f>
        <v>74</v>
      </c>
      <c r="F568">
        <f t="shared" si="137"/>
        <v>0</v>
      </c>
    </row>
    <row r="569" spans="1:6" x14ac:dyDescent="0.25">
      <c r="A569" t="str">
        <f t="shared" si="144"/>
        <v>Eliot Horowitz</v>
      </c>
      <c r="C569">
        <v>0.19900000000000001</v>
      </c>
      <c r="D569" t="s">
        <v>68</v>
      </c>
      <c r="E569">
        <f t="shared" si="150"/>
        <v>74</v>
      </c>
      <c r="F569">
        <f t="shared" si="137"/>
        <v>14.726000000000001</v>
      </c>
    </row>
    <row r="570" spans="1:6" x14ac:dyDescent="0.25">
      <c r="A570" t="str">
        <f t="shared" si="144"/>
        <v>Eliot Horowitz</v>
      </c>
      <c r="C570">
        <v>0.30599999999999999</v>
      </c>
      <c r="D570" t="s">
        <v>177</v>
      </c>
      <c r="E570">
        <f t="shared" si="150"/>
        <v>74</v>
      </c>
      <c r="F570">
        <f t="shared" si="137"/>
        <v>22.643999999999998</v>
      </c>
    </row>
    <row r="571" spans="1:6" x14ac:dyDescent="0.25">
      <c r="A571" t="str">
        <f t="shared" si="144"/>
        <v>Eliot Horowitz</v>
      </c>
      <c r="C571">
        <v>0.49399999999999999</v>
      </c>
      <c r="D571" t="s">
        <v>43</v>
      </c>
      <c r="E571">
        <f t="shared" si="150"/>
        <v>74</v>
      </c>
      <c r="F571">
        <f t="shared" si="137"/>
        <v>36.555999999999997</v>
      </c>
    </row>
    <row r="572" spans="1:6" x14ac:dyDescent="0.25">
      <c r="A572" t="str">
        <f t="shared" si="144"/>
        <v>Eliot Horowitz</v>
      </c>
      <c r="E572">
        <f t="shared" si="150"/>
        <v>74</v>
      </c>
      <c r="F572">
        <f t="shared" si="137"/>
        <v>0</v>
      </c>
    </row>
    <row r="573" spans="1:6" x14ac:dyDescent="0.25">
      <c r="A573" t="str">
        <f t="shared" si="144"/>
        <v>Eliot Horowitz</v>
      </c>
      <c r="B573" t="s">
        <v>204</v>
      </c>
      <c r="E573">
        <v>9</v>
      </c>
      <c r="F573">
        <f t="shared" si="137"/>
        <v>0</v>
      </c>
    </row>
    <row r="574" spans="1:6" x14ac:dyDescent="0.25">
      <c r="A574" t="str">
        <f t="shared" si="144"/>
        <v>Eliot Horowitz</v>
      </c>
      <c r="E574">
        <f t="shared" ref="E574:E576" si="151">E573</f>
        <v>9</v>
      </c>
      <c r="F574">
        <f t="shared" si="137"/>
        <v>0</v>
      </c>
    </row>
    <row r="575" spans="1:6" x14ac:dyDescent="0.25">
      <c r="A575" t="str">
        <f t="shared" si="144"/>
        <v>Eliot Horowitz</v>
      </c>
      <c r="C575">
        <v>1</v>
      </c>
      <c r="D575" t="s">
        <v>85</v>
      </c>
      <c r="E575">
        <f t="shared" si="151"/>
        <v>9</v>
      </c>
      <c r="F575">
        <f t="shared" si="137"/>
        <v>9</v>
      </c>
    </row>
    <row r="576" spans="1:6" x14ac:dyDescent="0.25">
      <c r="A576" t="str">
        <f t="shared" si="144"/>
        <v>Eliot Horowitz</v>
      </c>
      <c r="E576">
        <f t="shared" si="151"/>
        <v>9</v>
      </c>
      <c r="F576">
        <f t="shared" si="137"/>
        <v>0</v>
      </c>
    </row>
    <row r="577" spans="1:6" x14ac:dyDescent="0.25">
      <c r="A577" t="str">
        <f t="shared" si="144"/>
        <v>Eliot Horowitz</v>
      </c>
      <c r="B577" t="s">
        <v>205</v>
      </c>
      <c r="E577">
        <v>5</v>
      </c>
      <c r="F577">
        <f t="shared" si="137"/>
        <v>0</v>
      </c>
    </row>
    <row r="578" spans="1:6" x14ac:dyDescent="0.25">
      <c r="A578" t="str">
        <f t="shared" si="144"/>
        <v>Eliot Horowitz</v>
      </c>
      <c r="E578">
        <f t="shared" ref="E578:E580" si="152">E577</f>
        <v>5</v>
      </c>
      <c r="F578">
        <f t="shared" si="137"/>
        <v>0</v>
      </c>
    </row>
    <row r="579" spans="1:6" x14ac:dyDescent="0.25">
      <c r="A579" t="str">
        <f t="shared" si="144"/>
        <v>Eliot Horowitz</v>
      </c>
      <c r="C579">
        <v>1</v>
      </c>
      <c r="D579" t="s">
        <v>68</v>
      </c>
      <c r="E579">
        <f t="shared" si="152"/>
        <v>5</v>
      </c>
      <c r="F579">
        <f t="shared" ref="F579:F642" si="153">C579*E579</f>
        <v>5</v>
      </c>
    </row>
    <row r="580" spans="1:6" x14ac:dyDescent="0.25">
      <c r="A580" t="str">
        <f t="shared" si="144"/>
        <v>Eliot Horowitz</v>
      </c>
      <c r="E580">
        <f t="shared" si="152"/>
        <v>5</v>
      </c>
      <c r="F580">
        <f t="shared" si="153"/>
        <v>0</v>
      </c>
    </row>
    <row r="581" spans="1:6" x14ac:dyDescent="0.25">
      <c r="A581" t="str">
        <f t="shared" si="144"/>
        <v>Eliot Horowitz</v>
      </c>
      <c r="B581" t="s">
        <v>206</v>
      </c>
      <c r="E581">
        <v>4</v>
      </c>
      <c r="F581">
        <f t="shared" si="153"/>
        <v>0</v>
      </c>
    </row>
    <row r="582" spans="1:6" x14ac:dyDescent="0.25">
      <c r="A582" t="str">
        <f t="shared" si="144"/>
        <v>Eliot Horowitz</v>
      </c>
      <c r="E582">
        <f t="shared" ref="E582:E584" si="154">E581</f>
        <v>4</v>
      </c>
      <c r="F582">
        <f t="shared" si="153"/>
        <v>0</v>
      </c>
    </row>
    <row r="583" spans="1:6" x14ac:dyDescent="0.25">
      <c r="A583" t="str">
        <f t="shared" si="144"/>
        <v>Eliot Horowitz</v>
      </c>
      <c r="C583">
        <v>1</v>
      </c>
      <c r="D583" t="s">
        <v>167</v>
      </c>
      <c r="E583">
        <f t="shared" si="154"/>
        <v>4</v>
      </c>
      <c r="F583">
        <f t="shared" si="153"/>
        <v>4</v>
      </c>
    </row>
    <row r="584" spans="1:6" x14ac:dyDescent="0.25">
      <c r="A584" t="str">
        <f t="shared" si="144"/>
        <v>Eliot Horowitz</v>
      </c>
      <c r="E584">
        <f t="shared" si="154"/>
        <v>4</v>
      </c>
      <c r="F584">
        <f t="shared" si="153"/>
        <v>0</v>
      </c>
    </row>
    <row r="585" spans="1:6" x14ac:dyDescent="0.25">
      <c r="A585" t="str">
        <f t="shared" si="144"/>
        <v>Eliot Horowitz</v>
      </c>
      <c r="B585" t="s">
        <v>207</v>
      </c>
      <c r="E585">
        <v>6</v>
      </c>
      <c r="F585">
        <f t="shared" si="153"/>
        <v>0</v>
      </c>
    </row>
    <row r="586" spans="1:6" x14ac:dyDescent="0.25">
      <c r="A586" t="str">
        <f t="shared" si="144"/>
        <v>Eliot Horowitz</v>
      </c>
      <c r="E586">
        <f t="shared" ref="E586:E588" si="155">E585</f>
        <v>6</v>
      </c>
      <c r="F586">
        <f t="shared" si="153"/>
        <v>0</v>
      </c>
    </row>
    <row r="587" spans="1:6" x14ac:dyDescent="0.25">
      <c r="A587" t="str">
        <f t="shared" si="144"/>
        <v>Eliot Horowitz</v>
      </c>
      <c r="C587">
        <v>1</v>
      </c>
      <c r="D587" t="s">
        <v>85</v>
      </c>
      <c r="E587">
        <f t="shared" si="155"/>
        <v>6</v>
      </c>
      <c r="F587">
        <f t="shared" si="153"/>
        <v>6</v>
      </c>
    </row>
    <row r="588" spans="1:6" x14ac:dyDescent="0.25">
      <c r="A588" t="str">
        <f t="shared" si="144"/>
        <v>Eliot Horowitz</v>
      </c>
      <c r="E588">
        <f t="shared" si="155"/>
        <v>6</v>
      </c>
      <c r="F588">
        <f t="shared" si="153"/>
        <v>0</v>
      </c>
    </row>
    <row r="589" spans="1:6" x14ac:dyDescent="0.25">
      <c r="A589" t="str">
        <f t="shared" si="144"/>
        <v>Eliot Horowitz</v>
      </c>
      <c r="B589" t="s">
        <v>208</v>
      </c>
      <c r="E589">
        <v>549</v>
      </c>
      <c r="F589">
        <f t="shared" si="153"/>
        <v>0</v>
      </c>
    </row>
    <row r="590" spans="1:6" x14ac:dyDescent="0.25">
      <c r="A590" t="str">
        <f t="shared" si="144"/>
        <v>Eliot Horowitz</v>
      </c>
      <c r="E590">
        <f t="shared" ref="E590:E595" si="156">E589</f>
        <v>549</v>
      </c>
      <c r="F590">
        <f t="shared" si="153"/>
        <v>0</v>
      </c>
    </row>
    <row r="591" spans="1:6" x14ac:dyDescent="0.25">
      <c r="A591" t="str">
        <f t="shared" si="144"/>
        <v>Eliot Horowitz</v>
      </c>
      <c r="C591">
        <v>8.0000000000000002E-3</v>
      </c>
      <c r="D591" t="s">
        <v>14</v>
      </c>
      <c r="E591">
        <f t="shared" si="156"/>
        <v>549</v>
      </c>
      <c r="F591">
        <f t="shared" si="153"/>
        <v>4.3920000000000003</v>
      </c>
    </row>
    <row r="592" spans="1:6" x14ac:dyDescent="0.25">
      <c r="A592" t="str">
        <f t="shared" si="144"/>
        <v>Eliot Horowitz</v>
      </c>
      <c r="C592">
        <v>0.25600000000000001</v>
      </c>
      <c r="D592" t="s">
        <v>79</v>
      </c>
      <c r="E592">
        <f t="shared" si="156"/>
        <v>549</v>
      </c>
      <c r="F592">
        <f t="shared" si="153"/>
        <v>140.54400000000001</v>
      </c>
    </row>
    <row r="593" spans="1:6" x14ac:dyDescent="0.25">
      <c r="A593" t="str">
        <f t="shared" si="144"/>
        <v>Eliot Horowitz</v>
      </c>
      <c r="C593">
        <v>0.71499999999999997</v>
      </c>
      <c r="D593" t="s">
        <v>85</v>
      </c>
      <c r="E593">
        <f t="shared" si="156"/>
        <v>549</v>
      </c>
      <c r="F593">
        <f t="shared" si="153"/>
        <v>392.53499999999997</v>
      </c>
    </row>
    <row r="594" spans="1:6" x14ac:dyDescent="0.25">
      <c r="A594" t="str">
        <f t="shared" si="144"/>
        <v>Eliot Horowitz</v>
      </c>
      <c r="C594">
        <v>1.9E-2</v>
      </c>
      <c r="D594" t="s">
        <v>99</v>
      </c>
      <c r="E594">
        <f t="shared" si="156"/>
        <v>549</v>
      </c>
      <c r="F594">
        <f t="shared" si="153"/>
        <v>10.430999999999999</v>
      </c>
    </row>
    <row r="595" spans="1:6" x14ac:dyDescent="0.25">
      <c r="A595" t="str">
        <f t="shared" si="144"/>
        <v>Eliot Horowitz</v>
      </c>
      <c r="E595">
        <f t="shared" si="156"/>
        <v>549</v>
      </c>
      <c r="F595">
        <f t="shared" si="153"/>
        <v>0</v>
      </c>
    </row>
    <row r="596" spans="1:6" x14ac:dyDescent="0.25">
      <c r="A596" t="str">
        <f t="shared" si="144"/>
        <v>Eliot Horowitz</v>
      </c>
      <c r="B596" t="s">
        <v>209</v>
      </c>
      <c r="E596">
        <v>36</v>
      </c>
      <c r="F596">
        <f t="shared" si="153"/>
        <v>0</v>
      </c>
    </row>
    <row r="597" spans="1:6" x14ac:dyDescent="0.25">
      <c r="A597" t="str">
        <f t="shared" si="144"/>
        <v>Eliot Horowitz</v>
      </c>
      <c r="E597">
        <f t="shared" ref="E597:E599" si="157">E596</f>
        <v>36</v>
      </c>
      <c r="F597">
        <f t="shared" si="153"/>
        <v>0</v>
      </c>
    </row>
    <row r="598" spans="1:6" x14ac:dyDescent="0.25">
      <c r="A598" t="str">
        <f t="shared" si="144"/>
        <v>Eliot Horowitz</v>
      </c>
      <c r="C598">
        <v>1</v>
      </c>
      <c r="D598" t="s">
        <v>85</v>
      </c>
      <c r="E598">
        <f t="shared" si="157"/>
        <v>36</v>
      </c>
      <c r="F598">
        <f t="shared" si="153"/>
        <v>36</v>
      </c>
    </row>
    <row r="599" spans="1:6" x14ac:dyDescent="0.25">
      <c r="A599" t="str">
        <f t="shared" si="144"/>
        <v>Eliot Horowitz</v>
      </c>
      <c r="E599">
        <f t="shared" si="157"/>
        <v>36</v>
      </c>
      <c r="F599">
        <f t="shared" si="153"/>
        <v>0</v>
      </c>
    </row>
    <row r="600" spans="1:6" x14ac:dyDescent="0.25">
      <c r="A600" t="str">
        <f t="shared" si="144"/>
        <v>Eliot Horowitz</v>
      </c>
      <c r="B600" t="s">
        <v>210</v>
      </c>
      <c r="E600">
        <v>109</v>
      </c>
      <c r="F600">
        <f t="shared" si="153"/>
        <v>0</v>
      </c>
    </row>
    <row r="601" spans="1:6" x14ac:dyDescent="0.25">
      <c r="A601" t="str">
        <f t="shared" si="144"/>
        <v>Eliot Horowitz</v>
      </c>
      <c r="E601">
        <f t="shared" ref="E601:E604" si="158">E600</f>
        <v>109</v>
      </c>
      <c r="F601">
        <f t="shared" si="153"/>
        <v>0</v>
      </c>
    </row>
    <row r="602" spans="1:6" x14ac:dyDescent="0.25">
      <c r="A602" t="str">
        <f t="shared" si="144"/>
        <v>Eliot Horowitz</v>
      </c>
      <c r="C602">
        <v>3.5000000000000003E-2</v>
      </c>
      <c r="D602" t="s">
        <v>14</v>
      </c>
      <c r="E602">
        <f t="shared" si="158"/>
        <v>109</v>
      </c>
      <c r="F602">
        <f t="shared" si="153"/>
        <v>3.8150000000000004</v>
      </c>
    </row>
    <row r="603" spans="1:6" x14ac:dyDescent="0.25">
      <c r="A603" t="str">
        <f t="shared" si="144"/>
        <v>Eliot Horowitz</v>
      </c>
      <c r="C603">
        <v>0.96399999999999997</v>
      </c>
      <c r="D603" t="s">
        <v>79</v>
      </c>
      <c r="E603">
        <f t="shared" si="158"/>
        <v>109</v>
      </c>
      <c r="F603">
        <f t="shared" si="153"/>
        <v>105.07599999999999</v>
      </c>
    </row>
    <row r="604" spans="1:6" x14ac:dyDescent="0.25">
      <c r="A604" t="str">
        <f t="shared" si="144"/>
        <v>Eliot Horowitz</v>
      </c>
      <c r="E604">
        <f t="shared" si="158"/>
        <v>109</v>
      </c>
      <c r="F604">
        <f t="shared" si="153"/>
        <v>0</v>
      </c>
    </row>
    <row r="605" spans="1:6" x14ac:dyDescent="0.25">
      <c r="A605" t="str">
        <f t="shared" si="144"/>
        <v>Eliot Horowitz</v>
      </c>
      <c r="B605" t="s">
        <v>211</v>
      </c>
      <c r="E605">
        <v>3</v>
      </c>
      <c r="F605">
        <f t="shared" si="153"/>
        <v>0</v>
      </c>
    </row>
    <row r="606" spans="1:6" x14ac:dyDescent="0.25">
      <c r="A606" t="str">
        <f t="shared" si="144"/>
        <v>Eliot Horowitz</v>
      </c>
      <c r="E606">
        <f t="shared" ref="E606:E608" si="159">E605</f>
        <v>3</v>
      </c>
      <c r="F606">
        <f t="shared" si="153"/>
        <v>0</v>
      </c>
    </row>
    <row r="607" spans="1:6" x14ac:dyDescent="0.25">
      <c r="A607" t="str">
        <f t="shared" si="144"/>
        <v>Eliot Horowitz</v>
      </c>
      <c r="C607">
        <v>1</v>
      </c>
      <c r="D607" t="s">
        <v>85</v>
      </c>
      <c r="E607">
        <f t="shared" si="159"/>
        <v>3</v>
      </c>
      <c r="F607">
        <f t="shared" si="153"/>
        <v>3</v>
      </c>
    </row>
    <row r="608" spans="1:6" x14ac:dyDescent="0.25">
      <c r="A608" t="str">
        <f t="shared" si="144"/>
        <v>Eliot Horowitz</v>
      </c>
      <c r="E608">
        <f t="shared" si="159"/>
        <v>3</v>
      </c>
      <c r="F608">
        <f t="shared" si="153"/>
        <v>0</v>
      </c>
    </row>
    <row r="609" spans="1:6" x14ac:dyDescent="0.25">
      <c r="A609" t="str">
        <f t="shared" ref="A609:A672" si="160">A608</f>
        <v>Eliot Horowitz</v>
      </c>
      <c r="B609" t="s">
        <v>212</v>
      </c>
      <c r="E609">
        <v>5160</v>
      </c>
      <c r="F609">
        <f t="shared" si="153"/>
        <v>0</v>
      </c>
    </row>
    <row r="610" spans="1:6" x14ac:dyDescent="0.25">
      <c r="A610" t="str">
        <f t="shared" si="160"/>
        <v>Eliot Horowitz</v>
      </c>
      <c r="E610">
        <f t="shared" ref="E610:E614" si="161">E609</f>
        <v>5160</v>
      </c>
      <c r="F610">
        <f t="shared" si="153"/>
        <v>0</v>
      </c>
    </row>
    <row r="611" spans="1:6" x14ac:dyDescent="0.25">
      <c r="A611" t="str">
        <f t="shared" si="160"/>
        <v>Eliot Horowitz</v>
      </c>
      <c r="C611">
        <v>0.97899999999999998</v>
      </c>
      <c r="D611" t="s">
        <v>85</v>
      </c>
      <c r="E611">
        <f t="shared" si="161"/>
        <v>5160</v>
      </c>
      <c r="F611">
        <f t="shared" si="153"/>
        <v>5051.6400000000003</v>
      </c>
    </row>
    <row r="612" spans="1:6" x14ac:dyDescent="0.25">
      <c r="A612" t="str">
        <f t="shared" si="160"/>
        <v>Eliot Horowitz</v>
      </c>
      <c r="C612">
        <v>1E-3</v>
      </c>
      <c r="D612" t="s">
        <v>93</v>
      </c>
      <c r="E612">
        <f t="shared" si="161"/>
        <v>5160</v>
      </c>
      <c r="F612">
        <f t="shared" si="153"/>
        <v>5.16</v>
      </c>
    </row>
    <row r="613" spans="1:6" x14ac:dyDescent="0.25">
      <c r="A613" t="str">
        <f t="shared" si="160"/>
        <v>Eliot Horowitz</v>
      </c>
      <c r="C613">
        <v>6.0000000000000001E-3</v>
      </c>
      <c r="D613" t="s">
        <v>213</v>
      </c>
      <c r="E613">
        <f t="shared" si="161"/>
        <v>5160</v>
      </c>
      <c r="F613">
        <f t="shared" si="153"/>
        <v>30.96</v>
      </c>
    </row>
    <row r="614" spans="1:6" x14ac:dyDescent="0.25">
      <c r="A614" t="str">
        <f t="shared" si="160"/>
        <v>Eliot Horowitz</v>
      </c>
      <c r="E614">
        <f t="shared" si="161"/>
        <v>5160</v>
      </c>
      <c r="F614">
        <f t="shared" si="153"/>
        <v>0</v>
      </c>
    </row>
    <row r="615" spans="1:6" x14ac:dyDescent="0.25">
      <c r="A615" t="str">
        <f t="shared" si="160"/>
        <v>Eliot Horowitz</v>
      </c>
      <c r="B615" t="s">
        <v>214</v>
      </c>
      <c r="E615">
        <v>130811</v>
      </c>
      <c r="F615">
        <f t="shared" si="153"/>
        <v>0</v>
      </c>
    </row>
    <row r="616" spans="1:6" x14ac:dyDescent="0.25">
      <c r="A616" t="str">
        <f t="shared" si="160"/>
        <v>Eliot Horowitz</v>
      </c>
      <c r="E616">
        <f t="shared" ref="E616:E647" si="162">E615</f>
        <v>130811</v>
      </c>
      <c r="F616">
        <f t="shared" si="153"/>
        <v>0</v>
      </c>
    </row>
    <row r="617" spans="1:6" x14ac:dyDescent="0.25">
      <c r="A617" t="str">
        <f t="shared" si="160"/>
        <v>Eliot Horowitz</v>
      </c>
      <c r="C617">
        <v>7.0000000000000001E-3</v>
      </c>
      <c r="D617" t="s">
        <v>215</v>
      </c>
      <c r="E617">
        <f t="shared" si="162"/>
        <v>130811</v>
      </c>
      <c r="F617">
        <f t="shared" si="153"/>
        <v>915.67700000000002</v>
      </c>
    </row>
    <row r="618" spans="1:6" x14ac:dyDescent="0.25">
      <c r="A618" t="str">
        <f t="shared" si="160"/>
        <v>Eliot Horowitz</v>
      </c>
      <c r="C618">
        <v>1E-3</v>
      </c>
      <c r="D618" t="s">
        <v>216</v>
      </c>
      <c r="E618">
        <f t="shared" si="162"/>
        <v>130811</v>
      </c>
      <c r="F618">
        <f t="shared" si="153"/>
        <v>130.81100000000001</v>
      </c>
    </row>
    <row r="619" spans="1:6" x14ac:dyDescent="0.25">
      <c r="A619" t="str">
        <f t="shared" si="160"/>
        <v>Eliot Horowitz</v>
      </c>
      <c r="C619">
        <v>6.0000000000000001E-3</v>
      </c>
      <c r="D619" t="s">
        <v>217</v>
      </c>
      <c r="E619">
        <f t="shared" si="162"/>
        <v>130811</v>
      </c>
      <c r="F619">
        <f t="shared" si="153"/>
        <v>784.86599999999999</v>
      </c>
    </row>
    <row r="620" spans="1:6" x14ac:dyDescent="0.25">
      <c r="A620" t="str">
        <f t="shared" si="160"/>
        <v>Eliot Horowitz</v>
      </c>
      <c r="C620">
        <v>1.4999999999999999E-2</v>
      </c>
      <c r="D620" t="s">
        <v>218</v>
      </c>
      <c r="E620">
        <f t="shared" si="162"/>
        <v>130811</v>
      </c>
      <c r="F620">
        <f t="shared" si="153"/>
        <v>1962.165</v>
      </c>
    </row>
    <row r="621" spans="1:6" x14ac:dyDescent="0.25">
      <c r="A621" t="str">
        <f t="shared" si="160"/>
        <v>Eliot Horowitz</v>
      </c>
      <c r="C621">
        <v>0</v>
      </c>
      <c r="D621" t="s">
        <v>219</v>
      </c>
      <c r="E621">
        <f t="shared" si="162"/>
        <v>130811</v>
      </c>
      <c r="F621">
        <f t="shared" si="153"/>
        <v>0</v>
      </c>
    </row>
    <row r="622" spans="1:6" x14ac:dyDescent="0.25">
      <c r="A622" t="str">
        <f t="shared" si="160"/>
        <v>Eliot Horowitz</v>
      </c>
      <c r="C622">
        <v>1.2E-2</v>
      </c>
      <c r="D622" t="s">
        <v>220</v>
      </c>
      <c r="E622">
        <f t="shared" si="162"/>
        <v>130811</v>
      </c>
      <c r="F622">
        <f t="shared" si="153"/>
        <v>1569.732</v>
      </c>
    </row>
    <row r="623" spans="1:6" x14ac:dyDescent="0.25">
      <c r="A623" t="str">
        <f t="shared" si="160"/>
        <v>Eliot Horowitz</v>
      </c>
      <c r="C623">
        <v>0</v>
      </c>
      <c r="D623" t="s">
        <v>221</v>
      </c>
      <c r="E623">
        <f t="shared" si="162"/>
        <v>130811</v>
      </c>
      <c r="F623">
        <f t="shared" si="153"/>
        <v>0</v>
      </c>
    </row>
    <row r="624" spans="1:6" x14ac:dyDescent="0.25">
      <c r="A624" t="str">
        <f t="shared" si="160"/>
        <v>Eliot Horowitz</v>
      </c>
      <c r="C624">
        <v>3.0000000000000001E-3</v>
      </c>
      <c r="D624" t="s">
        <v>222</v>
      </c>
      <c r="E624">
        <f t="shared" si="162"/>
        <v>130811</v>
      </c>
      <c r="F624">
        <f t="shared" si="153"/>
        <v>392.43299999999999</v>
      </c>
    </row>
    <row r="625" spans="1:6" x14ac:dyDescent="0.25">
      <c r="A625" t="str">
        <f t="shared" si="160"/>
        <v>Eliot Horowitz</v>
      </c>
      <c r="C625">
        <v>1.7999999999999999E-2</v>
      </c>
      <c r="D625" t="s">
        <v>223</v>
      </c>
      <c r="E625">
        <f t="shared" si="162"/>
        <v>130811</v>
      </c>
      <c r="F625">
        <f t="shared" si="153"/>
        <v>2354.598</v>
      </c>
    </row>
    <row r="626" spans="1:6" x14ac:dyDescent="0.25">
      <c r="A626" t="str">
        <f t="shared" si="160"/>
        <v>Eliot Horowitz</v>
      </c>
      <c r="C626">
        <v>1.0999999999999999E-2</v>
      </c>
      <c r="D626" t="s">
        <v>224</v>
      </c>
      <c r="E626">
        <f t="shared" si="162"/>
        <v>130811</v>
      </c>
      <c r="F626">
        <f t="shared" si="153"/>
        <v>1438.9209999999998</v>
      </c>
    </row>
    <row r="627" spans="1:6" x14ac:dyDescent="0.25">
      <c r="A627" t="str">
        <f t="shared" si="160"/>
        <v>Eliot Horowitz</v>
      </c>
      <c r="C627">
        <v>2.9000000000000001E-2</v>
      </c>
      <c r="D627" t="s">
        <v>225</v>
      </c>
      <c r="E627">
        <f t="shared" si="162"/>
        <v>130811</v>
      </c>
      <c r="F627">
        <f t="shared" si="153"/>
        <v>3793.5190000000002</v>
      </c>
    </row>
    <row r="628" spans="1:6" x14ac:dyDescent="0.25">
      <c r="A628" t="str">
        <f t="shared" si="160"/>
        <v>Eliot Horowitz</v>
      </c>
      <c r="C628">
        <v>1E-3</v>
      </c>
      <c r="D628" t="s">
        <v>226</v>
      </c>
      <c r="E628">
        <f t="shared" si="162"/>
        <v>130811</v>
      </c>
      <c r="F628">
        <f t="shared" si="153"/>
        <v>130.81100000000001</v>
      </c>
    </row>
    <row r="629" spans="1:6" x14ac:dyDescent="0.25">
      <c r="A629" t="str">
        <f t="shared" si="160"/>
        <v>Eliot Horowitz</v>
      </c>
      <c r="C629">
        <v>1E-3</v>
      </c>
      <c r="D629" t="s">
        <v>227</v>
      </c>
      <c r="E629">
        <f t="shared" si="162"/>
        <v>130811</v>
      </c>
      <c r="F629">
        <f t="shared" si="153"/>
        <v>130.81100000000001</v>
      </c>
    </row>
    <row r="630" spans="1:6" x14ac:dyDescent="0.25">
      <c r="A630" t="str">
        <f t="shared" si="160"/>
        <v>Eliot Horowitz</v>
      </c>
      <c r="C630">
        <v>1E-3</v>
      </c>
      <c r="D630" t="s">
        <v>228</v>
      </c>
      <c r="E630">
        <f t="shared" si="162"/>
        <v>130811</v>
      </c>
      <c r="F630">
        <f t="shared" si="153"/>
        <v>130.81100000000001</v>
      </c>
    </row>
    <row r="631" spans="1:6" x14ac:dyDescent="0.25">
      <c r="A631" t="str">
        <f t="shared" si="160"/>
        <v>Eliot Horowitz</v>
      </c>
      <c r="C631">
        <v>1.2E-2</v>
      </c>
      <c r="D631" t="s">
        <v>229</v>
      </c>
      <c r="E631">
        <f t="shared" si="162"/>
        <v>130811</v>
      </c>
      <c r="F631">
        <f t="shared" si="153"/>
        <v>1569.732</v>
      </c>
    </row>
    <row r="632" spans="1:6" x14ac:dyDescent="0.25">
      <c r="A632" t="str">
        <f t="shared" si="160"/>
        <v>Eliot Horowitz</v>
      </c>
      <c r="C632">
        <v>2E-3</v>
      </c>
      <c r="D632" t="s">
        <v>230</v>
      </c>
      <c r="E632">
        <f t="shared" si="162"/>
        <v>130811</v>
      </c>
      <c r="F632">
        <f t="shared" si="153"/>
        <v>261.62200000000001</v>
      </c>
    </row>
    <row r="633" spans="1:6" x14ac:dyDescent="0.25">
      <c r="A633" t="str">
        <f t="shared" si="160"/>
        <v>Eliot Horowitz</v>
      </c>
      <c r="C633">
        <v>1E-3</v>
      </c>
      <c r="D633" t="s">
        <v>231</v>
      </c>
      <c r="E633">
        <f t="shared" si="162"/>
        <v>130811</v>
      </c>
      <c r="F633">
        <f t="shared" si="153"/>
        <v>130.81100000000001</v>
      </c>
    </row>
    <row r="634" spans="1:6" x14ac:dyDescent="0.25">
      <c r="A634" t="str">
        <f t="shared" si="160"/>
        <v>Eliot Horowitz</v>
      </c>
      <c r="C634">
        <v>1E-3</v>
      </c>
      <c r="D634" t="s">
        <v>232</v>
      </c>
      <c r="E634">
        <f t="shared" si="162"/>
        <v>130811</v>
      </c>
      <c r="F634">
        <f t="shared" si="153"/>
        <v>130.81100000000001</v>
      </c>
    </row>
    <row r="635" spans="1:6" x14ac:dyDescent="0.25">
      <c r="A635" t="str">
        <f t="shared" si="160"/>
        <v>Eliot Horowitz</v>
      </c>
      <c r="C635">
        <v>0</v>
      </c>
      <c r="D635" t="s">
        <v>233</v>
      </c>
      <c r="E635">
        <f t="shared" si="162"/>
        <v>130811</v>
      </c>
      <c r="F635">
        <f t="shared" si="153"/>
        <v>0</v>
      </c>
    </row>
    <row r="636" spans="1:6" x14ac:dyDescent="0.25">
      <c r="A636" t="str">
        <f t="shared" si="160"/>
        <v>Eliot Horowitz</v>
      </c>
      <c r="C636">
        <v>1E-3</v>
      </c>
      <c r="D636" t="s">
        <v>234</v>
      </c>
      <c r="E636">
        <f t="shared" si="162"/>
        <v>130811</v>
      </c>
      <c r="F636">
        <f t="shared" si="153"/>
        <v>130.81100000000001</v>
      </c>
    </row>
    <row r="637" spans="1:6" x14ac:dyDescent="0.25">
      <c r="A637" t="str">
        <f t="shared" si="160"/>
        <v>Eliot Horowitz</v>
      </c>
      <c r="C637">
        <v>0</v>
      </c>
      <c r="D637" t="s">
        <v>235</v>
      </c>
      <c r="E637">
        <f t="shared" si="162"/>
        <v>130811</v>
      </c>
      <c r="F637">
        <f t="shared" si="153"/>
        <v>0</v>
      </c>
    </row>
    <row r="638" spans="1:6" x14ac:dyDescent="0.25">
      <c r="A638" t="str">
        <f t="shared" si="160"/>
        <v>Eliot Horowitz</v>
      </c>
      <c r="C638">
        <v>3.9E-2</v>
      </c>
      <c r="D638" t="s">
        <v>236</v>
      </c>
      <c r="E638">
        <f t="shared" si="162"/>
        <v>130811</v>
      </c>
      <c r="F638">
        <f t="shared" si="153"/>
        <v>5101.6289999999999</v>
      </c>
    </row>
    <row r="639" spans="1:6" x14ac:dyDescent="0.25">
      <c r="A639" t="str">
        <f t="shared" si="160"/>
        <v>Eliot Horowitz</v>
      </c>
      <c r="C639">
        <v>3.3000000000000002E-2</v>
      </c>
      <c r="D639" t="s">
        <v>237</v>
      </c>
      <c r="E639">
        <f t="shared" si="162"/>
        <v>130811</v>
      </c>
      <c r="F639">
        <f t="shared" si="153"/>
        <v>4316.7629999999999</v>
      </c>
    </row>
    <row r="640" spans="1:6" x14ac:dyDescent="0.25">
      <c r="A640" t="str">
        <f t="shared" si="160"/>
        <v>Eliot Horowitz</v>
      </c>
      <c r="C640">
        <v>2.5000000000000001E-2</v>
      </c>
      <c r="D640" t="s">
        <v>238</v>
      </c>
      <c r="E640">
        <f t="shared" si="162"/>
        <v>130811</v>
      </c>
      <c r="F640">
        <f t="shared" si="153"/>
        <v>3270.2750000000001</v>
      </c>
    </row>
    <row r="641" spans="1:6" x14ac:dyDescent="0.25">
      <c r="A641" t="str">
        <f t="shared" si="160"/>
        <v>Eliot Horowitz</v>
      </c>
      <c r="C641">
        <v>0</v>
      </c>
      <c r="D641" t="s">
        <v>239</v>
      </c>
      <c r="E641">
        <f t="shared" si="162"/>
        <v>130811</v>
      </c>
      <c r="F641">
        <f t="shared" si="153"/>
        <v>0</v>
      </c>
    </row>
    <row r="642" spans="1:6" x14ac:dyDescent="0.25">
      <c r="A642" t="str">
        <f t="shared" si="160"/>
        <v>Eliot Horowitz</v>
      </c>
      <c r="C642">
        <v>0</v>
      </c>
      <c r="D642" t="s">
        <v>240</v>
      </c>
      <c r="E642">
        <f t="shared" si="162"/>
        <v>130811</v>
      </c>
      <c r="F642">
        <f t="shared" si="153"/>
        <v>0</v>
      </c>
    </row>
    <row r="643" spans="1:6" x14ac:dyDescent="0.25">
      <c r="A643" t="str">
        <f t="shared" si="160"/>
        <v>Eliot Horowitz</v>
      </c>
      <c r="C643">
        <v>0</v>
      </c>
      <c r="D643" t="s">
        <v>241</v>
      </c>
      <c r="E643">
        <f t="shared" si="162"/>
        <v>130811</v>
      </c>
      <c r="F643">
        <f t="shared" ref="F643:F706" si="163">C643*E643</f>
        <v>0</v>
      </c>
    </row>
    <row r="644" spans="1:6" x14ac:dyDescent="0.25">
      <c r="A644" t="str">
        <f t="shared" si="160"/>
        <v>Eliot Horowitz</v>
      </c>
      <c r="C644">
        <v>2E-3</v>
      </c>
      <c r="D644" t="s">
        <v>242</v>
      </c>
      <c r="E644">
        <f t="shared" si="162"/>
        <v>130811</v>
      </c>
      <c r="F644">
        <f t="shared" si="163"/>
        <v>261.62200000000001</v>
      </c>
    </row>
    <row r="645" spans="1:6" x14ac:dyDescent="0.25">
      <c r="A645" t="str">
        <f t="shared" si="160"/>
        <v>Eliot Horowitz</v>
      </c>
      <c r="C645">
        <v>1E-3</v>
      </c>
      <c r="D645" t="s">
        <v>243</v>
      </c>
      <c r="E645">
        <f t="shared" si="162"/>
        <v>130811</v>
      </c>
      <c r="F645">
        <f t="shared" si="163"/>
        <v>130.81100000000001</v>
      </c>
    </row>
    <row r="646" spans="1:6" x14ac:dyDescent="0.25">
      <c r="A646" t="str">
        <f t="shared" si="160"/>
        <v>Eliot Horowitz</v>
      </c>
      <c r="C646">
        <v>1E-3</v>
      </c>
      <c r="D646" t="s">
        <v>244</v>
      </c>
      <c r="E646">
        <f t="shared" si="162"/>
        <v>130811</v>
      </c>
      <c r="F646">
        <f t="shared" si="163"/>
        <v>130.81100000000001</v>
      </c>
    </row>
    <row r="647" spans="1:6" x14ac:dyDescent="0.25">
      <c r="A647" t="str">
        <f t="shared" si="160"/>
        <v>Eliot Horowitz</v>
      </c>
      <c r="C647">
        <v>3.0000000000000001E-3</v>
      </c>
      <c r="D647" t="s">
        <v>245</v>
      </c>
      <c r="E647">
        <f t="shared" si="162"/>
        <v>130811</v>
      </c>
      <c r="F647">
        <f t="shared" si="163"/>
        <v>392.43299999999999</v>
      </c>
    </row>
    <row r="648" spans="1:6" x14ac:dyDescent="0.25">
      <c r="A648" t="str">
        <f t="shared" si="160"/>
        <v>Eliot Horowitz</v>
      </c>
      <c r="C648">
        <v>2.4E-2</v>
      </c>
      <c r="D648" t="s">
        <v>246</v>
      </c>
      <c r="E648">
        <f t="shared" ref="E648:E674" si="164">E647</f>
        <v>130811</v>
      </c>
      <c r="F648">
        <f t="shared" si="163"/>
        <v>3139.4639999999999</v>
      </c>
    </row>
    <row r="649" spans="1:6" x14ac:dyDescent="0.25">
      <c r="A649" t="str">
        <f t="shared" si="160"/>
        <v>Eliot Horowitz</v>
      </c>
      <c r="C649">
        <v>8.9999999999999993E-3</v>
      </c>
      <c r="D649" t="s">
        <v>247</v>
      </c>
      <c r="E649">
        <f t="shared" si="164"/>
        <v>130811</v>
      </c>
      <c r="F649">
        <f t="shared" si="163"/>
        <v>1177.299</v>
      </c>
    </row>
    <row r="650" spans="1:6" x14ac:dyDescent="0.25">
      <c r="A650" t="str">
        <f t="shared" si="160"/>
        <v>Eliot Horowitz</v>
      </c>
      <c r="C650">
        <v>1.4E-2</v>
      </c>
      <c r="D650" t="s">
        <v>248</v>
      </c>
      <c r="E650">
        <f t="shared" si="164"/>
        <v>130811</v>
      </c>
      <c r="F650">
        <f t="shared" si="163"/>
        <v>1831.354</v>
      </c>
    </row>
    <row r="651" spans="1:6" x14ac:dyDescent="0.25">
      <c r="A651" t="str">
        <f t="shared" si="160"/>
        <v>Eliot Horowitz</v>
      </c>
      <c r="C651">
        <v>4.0000000000000001E-3</v>
      </c>
      <c r="D651" t="s">
        <v>249</v>
      </c>
      <c r="E651">
        <f t="shared" si="164"/>
        <v>130811</v>
      </c>
      <c r="F651">
        <f t="shared" si="163"/>
        <v>523.24400000000003</v>
      </c>
    </row>
    <row r="652" spans="1:6" x14ac:dyDescent="0.25">
      <c r="A652" t="str">
        <f t="shared" si="160"/>
        <v>Eliot Horowitz</v>
      </c>
      <c r="C652">
        <v>8.0000000000000002E-3</v>
      </c>
      <c r="D652" t="s">
        <v>250</v>
      </c>
      <c r="E652">
        <f t="shared" si="164"/>
        <v>130811</v>
      </c>
      <c r="F652">
        <f t="shared" si="163"/>
        <v>1046.4880000000001</v>
      </c>
    </row>
    <row r="653" spans="1:6" x14ac:dyDescent="0.25">
      <c r="A653" t="str">
        <f t="shared" si="160"/>
        <v>Eliot Horowitz</v>
      </c>
      <c r="C653">
        <v>8.9999999999999993E-3</v>
      </c>
      <c r="D653" t="s">
        <v>251</v>
      </c>
      <c r="E653">
        <f t="shared" si="164"/>
        <v>130811</v>
      </c>
      <c r="F653">
        <f t="shared" si="163"/>
        <v>1177.299</v>
      </c>
    </row>
    <row r="654" spans="1:6" x14ac:dyDescent="0.25">
      <c r="A654" t="str">
        <f t="shared" si="160"/>
        <v>Eliot Horowitz</v>
      </c>
      <c r="C654">
        <v>3.5999999999999997E-2</v>
      </c>
      <c r="D654" t="s">
        <v>252</v>
      </c>
      <c r="E654">
        <f t="shared" si="164"/>
        <v>130811</v>
      </c>
      <c r="F654">
        <f t="shared" si="163"/>
        <v>4709.1959999999999</v>
      </c>
    </row>
    <row r="655" spans="1:6" x14ac:dyDescent="0.25">
      <c r="A655" t="str">
        <f t="shared" si="160"/>
        <v>Eliot Horowitz</v>
      </c>
      <c r="C655">
        <v>2E-3</v>
      </c>
      <c r="D655" t="s">
        <v>253</v>
      </c>
      <c r="E655">
        <f t="shared" si="164"/>
        <v>130811</v>
      </c>
      <c r="F655">
        <f t="shared" si="163"/>
        <v>261.62200000000001</v>
      </c>
    </row>
    <row r="656" spans="1:6" x14ac:dyDescent="0.25">
      <c r="A656" t="str">
        <f t="shared" si="160"/>
        <v>Eliot Horowitz</v>
      </c>
      <c r="C656">
        <v>0.17</v>
      </c>
      <c r="D656" t="s">
        <v>254</v>
      </c>
      <c r="E656">
        <f t="shared" si="164"/>
        <v>130811</v>
      </c>
      <c r="F656">
        <f t="shared" si="163"/>
        <v>22237.870000000003</v>
      </c>
    </row>
    <row r="657" spans="1:6" x14ac:dyDescent="0.25">
      <c r="A657" t="str">
        <f t="shared" si="160"/>
        <v>Eliot Horowitz</v>
      </c>
      <c r="C657">
        <v>0.02</v>
      </c>
      <c r="D657" t="s">
        <v>255</v>
      </c>
      <c r="E657">
        <f t="shared" si="164"/>
        <v>130811</v>
      </c>
      <c r="F657">
        <f t="shared" si="163"/>
        <v>2616.2200000000003</v>
      </c>
    </row>
    <row r="658" spans="1:6" x14ac:dyDescent="0.25">
      <c r="A658" t="str">
        <f t="shared" si="160"/>
        <v>Eliot Horowitz</v>
      </c>
      <c r="C658">
        <v>3.4000000000000002E-2</v>
      </c>
      <c r="D658" t="s">
        <v>256</v>
      </c>
      <c r="E658">
        <f t="shared" si="164"/>
        <v>130811</v>
      </c>
      <c r="F658">
        <f t="shared" si="163"/>
        <v>4447.5740000000005</v>
      </c>
    </row>
    <row r="659" spans="1:6" x14ac:dyDescent="0.25">
      <c r="A659" t="str">
        <f t="shared" si="160"/>
        <v>Eliot Horowitz</v>
      </c>
      <c r="C659">
        <v>4.2000000000000003E-2</v>
      </c>
      <c r="D659" t="s">
        <v>257</v>
      </c>
      <c r="E659">
        <f t="shared" si="164"/>
        <v>130811</v>
      </c>
      <c r="F659">
        <f t="shared" si="163"/>
        <v>5494.0619999999999</v>
      </c>
    </row>
    <row r="660" spans="1:6" x14ac:dyDescent="0.25">
      <c r="A660" t="str">
        <f t="shared" si="160"/>
        <v>Eliot Horowitz</v>
      </c>
      <c r="C660">
        <v>0.14199999999999999</v>
      </c>
      <c r="D660" t="s">
        <v>258</v>
      </c>
      <c r="E660">
        <f t="shared" si="164"/>
        <v>130811</v>
      </c>
      <c r="F660">
        <f t="shared" si="163"/>
        <v>18575.161999999997</v>
      </c>
    </row>
    <row r="661" spans="1:6" x14ac:dyDescent="0.25">
      <c r="A661" t="str">
        <f t="shared" si="160"/>
        <v>Eliot Horowitz</v>
      </c>
      <c r="C661">
        <v>1.4E-2</v>
      </c>
      <c r="D661" t="s">
        <v>259</v>
      </c>
      <c r="E661">
        <f t="shared" si="164"/>
        <v>130811</v>
      </c>
      <c r="F661">
        <f t="shared" si="163"/>
        <v>1831.354</v>
      </c>
    </row>
    <row r="662" spans="1:6" x14ac:dyDescent="0.25">
      <c r="A662" t="str">
        <f t="shared" si="160"/>
        <v>Eliot Horowitz</v>
      </c>
      <c r="C662">
        <v>3.7999999999999999E-2</v>
      </c>
      <c r="D662" t="s">
        <v>260</v>
      </c>
      <c r="E662">
        <f t="shared" si="164"/>
        <v>130811</v>
      </c>
      <c r="F662">
        <f t="shared" si="163"/>
        <v>4970.8180000000002</v>
      </c>
    </row>
    <row r="663" spans="1:6" x14ac:dyDescent="0.25">
      <c r="A663" t="str">
        <f t="shared" si="160"/>
        <v>Eliot Horowitz</v>
      </c>
      <c r="C663">
        <v>0.01</v>
      </c>
      <c r="D663" t="s">
        <v>261</v>
      </c>
      <c r="E663">
        <f t="shared" si="164"/>
        <v>130811</v>
      </c>
      <c r="F663">
        <f t="shared" si="163"/>
        <v>1308.1100000000001</v>
      </c>
    </row>
    <row r="664" spans="1:6" x14ac:dyDescent="0.25">
      <c r="A664" t="str">
        <f t="shared" si="160"/>
        <v>Eliot Horowitz</v>
      </c>
      <c r="C664">
        <v>1.2999999999999999E-2</v>
      </c>
      <c r="D664" t="s">
        <v>262</v>
      </c>
      <c r="E664">
        <f t="shared" si="164"/>
        <v>130811</v>
      </c>
      <c r="F664">
        <f t="shared" si="163"/>
        <v>1700.5429999999999</v>
      </c>
    </row>
    <row r="665" spans="1:6" x14ac:dyDescent="0.25">
      <c r="A665" t="str">
        <f t="shared" si="160"/>
        <v>Eliot Horowitz</v>
      </c>
      <c r="C665">
        <v>8.0000000000000002E-3</v>
      </c>
      <c r="D665" t="s">
        <v>263</v>
      </c>
      <c r="E665">
        <f t="shared" si="164"/>
        <v>130811</v>
      </c>
      <c r="F665">
        <f t="shared" si="163"/>
        <v>1046.4880000000001</v>
      </c>
    </row>
    <row r="666" spans="1:6" x14ac:dyDescent="0.25">
      <c r="A666" t="str">
        <f t="shared" si="160"/>
        <v>Eliot Horowitz</v>
      </c>
      <c r="C666">
        <v>2E-3</v>
      </c>
      <c r="D666" t="s">
        <v>264</v>
      </c>
      <c r="E666">
        <f t="shared" si="164"/>
        <v>130811</v>
      </c>
      <c r="F666">
        <f t="shared" si="163"/>
        <v>261.62200000000001</v>
      </c>
    </row>
    <row r="667" spans="1:6" x14ac:dyDescent="0.25">
      <c r="A667" t="str">
        <f t="shared" si="160"/>
        <v>Eliot Horowitz</v>
      </c>
      <c r="C667">
        <v>2.1999999999999999E-2</v>
      </c>
      <c r="D667" t="s">
        <v>265</v>
      </c>
      <c r="E667">
        <f t="shared" si="164"/>
        <v>130811</v>
      </c>
      <c r="F667">
        <f t="shared" si="163"/>
        <v>2877.8419999999996</v>
      </c>
    </row>
    <row r="668" spans="1:6" x14ac:dyDescent="0.25">
      <c r="A668" t="str">
        <f t="shared" si="160"/>
        <v>Eliot Horowitz</v>
      </c>
      <c r="C668">
        <v>1.2999999999999999E-2</v>
      </c>
      <c r="D668" t="s">
        <v>266</v>
      </c>
      <c r="E668">
        <f t="shared" si="164"/>
        <v>130811</v>
      </c>
      <c r="F668">
        <f t="shared" si="163"/>
        <v>1700.5429999999999</v>
      </c>
    </row>
    <row r="669" spans="1:6" x14ac:dyDescent="0.25">
      <c r="A669" t="str">
        <f t="shared" si="160"/>
        <v>Eliot Horowitz</v>
      </c>
      <c r="C669">
        <v>4.4999999999999998E-2</v>
      </c>
      <c r="D669" t="s">
        <v>267</v>
      </c>
      <c r="E669">
        <f t="shared" si="164"/>
        <v>130811</v>
      </c>
      <c r="F669">
        <f t="shared" si="163"/>
        <v>5886.4949999999999</v>
      </c>
    </row>
    <row r="670" spans="1:6" x14ac:dyDescent="0.25">
      <c r="A670" t="str">
        <f t="shared" si="160"/>
        <v>Eliot Horowitz</v>
      </c>
      <c r="C670">
        <v>1.7999999999999999E-2</v>
      </c>
      <c r="D670" t="s">
        <v>268</v>
      </c>
      <c r="E670">
        <f t="shared" si="164"/>
        <v>130811</v>
      </c>
      <c r="F670">
        <f t="shared" si="163"/>
        <v>2354.598</v>
      </c>
    </row>
    <row r="671" spans="1:6" x14ac:dyDescent="0.25">
      <c r="A671" t="str">
        <f t="shared" si="160"/>
        <v>Eliot Horowitz</v>
      </c>
      <c r="C671">
        <v>2.3E-2</v>
      </c>
      <c r="D671" t="s">
        <v>269</v>
      </c>
      <c r="E671">
        <f t="shared" si="164"/>
        <v>130811</v>
      </c>
      <c r="F671">
        <f t="shared" si="163"/>
        <v>3008.6529999999998</v>
      </c>
    </row>
    <row r="672" spans="1:6" x14ac:dyDescent="0.25">
      <c r="A672" t="str">
        <f t="shared" si="160"/>
        <v>Eliot Horowitz</v>
      </c>
      <c r="C672">
        <v>8.0000000000000002E-3</v>
      </c>
      <c r="D672" t="s">
        <v>270</v>
      </c>
      <c r="E672">
        <f t="shared" si="164"/>
        <v>130811</v>
      </c>
      <c r="F672">
        <f t="shared" si="163"/>
        <v>1046.4880000000001</v>
      </c>
    </row>
    <row r="673" spans="1:6" x14ac:dyDescent="0.25">
      <c r="A673" t="str">
        <f t="shared" ref="A673:A728" si="165">A672</f>
        <v>Eliot Horowitz</v>
      </c>
      <c r="C673">
        <v>2.1000000000000001E-2</v>
      </c>
      <c r="D673" t="s">
        <v>271</v>
      </c>
      <c r="E673">
        <f t="shared" si="164"/>
        <v>130811</v>
      </c>
      <c r="F673">
        <f t="shared" si="163"/>
        <v>2747.0309999999999</v>
      </c>
    </row>
    <row r="674" spans="1:6" x14ac:dyDescent="0.25">
      <c r="A674" t="str">
        <f t="shared" si="165"/>
        <v>Eliot Horowitz</v>
      </c>
      <c r="E674">
        <f t="shared" si="164"/>
        <v>130811</v>
      </c>
      <c r="F674">
        <f t="shared" si="163"/>
        <v>0</v>
      </c>
    </row>
    <row r="675" spans="1:6" x14ac:dyDescent="0.25">
      <c r="A675" t="str">
        <f t="shared" si="165"/>
        <v>Eliot Horowitz</v>
      </c>
      <c r="B675" t="s">
        <v>272</v>
      </c>
      <c r="E675">
        <v>50</v>
      </c>
      <c r="F675">
        <f t="shared" si="163"/>
        <v>0</v>
      </c>
    </row>
    <row r="676" spans="1:6" x14ac:dyDescent="0.25">
      <c r="A676" t="str">
        <f t="shared" si="165"/>
        <v>Eliot Horowitz</v>
      </c>
      <c r="E676">
        <f t="shared" ref="E676:E678" si="166">E675</f>
        <v>50</v>
      </c>
      <c r="F676">
        <f t="shared" si="163"/>
        <v>0</v>
      </c>
    </row>
    <row r="677" spans="1:6" x14ac:dyDescent="0.25">
      <c r="A677" t="str">
        <f t="shared" si="165"/>
        <v>Eliot Horowitz</v>
      </c>
      <c r="C677">
        <v>1</v>
      </c>
      <c r="D677" t="s">
        <v>273</v>
      </c>
      <c r="E677">
        <f t="shared" si="166"/>
        <v>50</v>
      </c>
      <c r="F677">
        <f t="shared" si="163"/>
        <v>50</v>
      </c>
    </row>
    <row r="678" spans="1:6" x14ac:dyDescent="0.25">
      <c r="A678" t="str">
        <f t="shared" si="165"/>
        <v>Eliot Horowitz</v>
      </c>
      <c r="E678">
        <f t="shared" si="166"/>
        <v>50</v>
      </c>
      <c r="F678">
        <f t="shared" si="163"/>
        <v>0</v>
      </c>
    </row>
    <row r="679" spans="1:6" x14ac:dyDescent="0.25">
      <c r="A679" t="str">
        <f t="shared" si="165"/>
        <v>Eliot Horowitz</v>
      </c>
      <c r="B679" t="s">
        <v>274</v>
      </c>
      <c r="E679">
        <v>55</v>
      </c>
      <c r="F679">
        <f t="shared" si="163"/>
        <v>0</v>
      </c>
    </row>
    <row r="680" spans="1:6" x14ac:dyDescent="0.25">
      <c r="A680" t="str">
        <f t="shared" si="165"/>
        <v>Eliot Horowitz</v>
      </c>
      <c r="E680">
        <f t="shared" ref="E680:E682" si="167">E679</f>
        <v>55</v>
      </c>
      <c r="F680">
        <f t="shared" si="163"/>
        <v>0</v>
      </c>
    </row>
    <row r="681" spans="1:6" x14ac:dyDescent="0.25">
      <c r="A681" t="str">
        <f t="shared" si="165"/>
        <v>Eliot Horowitz</v>
      </c>
      <c r="C681">
        <v>1</v>
      </c>
      <c r="D681" t="s">
        <v>18</v>
      </c>
      <c r="E681">
        <f t="shared" si="167"/>
        <v>55</v>
      </c>
      <c r="F681">
        <f t="shared" si="163"/>
        <v>55</v>
      </c>
    </row>
    <row r="682" spans="1:6" x14ac:dyDescent="0.25">
      <c r="A682" t="str">
        <f t="shared" si="165"/>
        <v>Eliot Horowitz</v>
      </c>
      <c r="E682">
        <f t="shared" si="167"/>
        <v>55</v>
      </c>
      <c r="F682">
        <f t="shared" si="163"/>
        <v>0</v>
      </c>
    </row>
    <row r="683" spans="1:6" x14ac:dyDescent="0.25">
      <c r="A683" t="str">
        <f t="shared" si="165"/>
        <v>Eliot Horowitz</v>
      </c>
      <c r="B683" t="s">
        <v>275</v>
      </c>
      <c r="E683">
        <v>24</v>
      </c>
      <c r="F683">
        <f t="shared" si="163"/>
        <v>0</v>
      </c>
    </row>
    <row r="684" spans="1:6" x14ac:dyDescent="0.25">
      <c r="A684" t="str">
        <f t="shared" si="165"/>
        <v>Eliot Horowitz</v>
      </c>
      <c r="E684">
        <f t="shared" ref="E684:E687" si="168">E683</f>
        <v>24</v>
      </c>
      <c r="F684">
        <f t="shared" si="163"/>
        <v>0</v>
      </c>
    </row>
    <row r="685" spans="1:6" x14ac:dyDescent="0.25">
      <c r="A685" t="str">
        <f t="shared" si="165"/>
        <v>Eliot Horowitz</v>
      </c>
      <c r="C685">
        <v>0.80800000000000005</v>
      </c>
      <c r="D685" t="s">
        <v>110</v>
      </c>
      <c r="E685">
        <f t="shared" si="168"/>
        <v>24</v>
      </c>
      <c r="F685">
        <f t="shared" si="163"/>
        <v>19.392000000000003</v>
      </c>
    </row>
    <row r="686" spans="1:6" x14ac:dyDescent="0.25">
      <c r="A686" t="str">
        <f t="shared" si="165"/>
        <v>Eliot Horowitz</v>
      </c>
      <c r="C686">
        <v>0.191</v>
      </c>
      <c r="D686" t="s">
        <v>18</v>
      </c>
      <c r="E686">
        <f t="shared" si="168"/>
        <v>24</v>
      </c>
      <c r="F686">
        <f t="shared" si="163"/>
        <v>4.5839999999999996</v>
      </c>
    </row>
    <row r="687" spans="1:6" x14ac:dyDescent="0.25">
      <c r="A687" t="str">
        <f t="shared" si="165"/>
        <v>Eliot Horowitz</v>
      </c>
      <c r="E687">
        <f t="shared" si="168"/>
        <v>24</v>
      </c>
      <c r="F687">
        <f t="shared" si="163"/>
        <v>0</v>
      </c>
    </row>
    <row r="688" spans="1:6" x14ac:dyDescent="0.25">
      <c r="A688" t="str">
        <f t="shared" si="165"/>
        <v>Eliot Horowitz</v>
      </c>
      <c r="B688" t="s">
        <v>276</v>
      </c>
      <c r="E688">
        <v>4</v>
      </c>
      <c r="F688">
        <f t="shared" si="163"/>
        <v>0</v>
      </c>
    </row>
    <row r="689" spans="1:6" x14ac:dyDescent="0.25">
      <c r="A689" t="str">
        <f t="shared" si="165"/>
        <v>Eliot Horowitz</v>
      </c>
      <c r="E689">
        <f t="shared" ref="E689:E691" si="169">E688</f>
        <v>4</v>
      </c>
      <c r="F689">
        <f t="shared" si="163"/>
        <v>0</v>
      </c>
    </row>
    <row r="690" spans="1:6" x14ac:dyDescent="0.25">
      <c r="A690" t="str">
        <f t="shared" si="165"/>
        <v>Eliot Horowitz</v>
      </c>
      <c r="C690">
        <v>1</v>
      </c>
      <c r="D690" t="s">
        <v>167</v>
      </c>
      <c r="E690">
        <f t="shared" si="169"/>
        <v>4</v>
      </c>
      <c r="F690">
        <f t="shared" si="163"/>
        <v>4</v>
      </c>
    </row>
    <row r="691" spans="1:6" x14ac:dyDescent="0.25">
      <c r="A691" t="str">
        <f t="shared" si="165"/>
        <v>Eliot Horowitz</v>
      </c>
      <c r="E691">
        <f t="shared" si="169"/>
        <v>4</v>
      </c>
      <c r="F691">
        <f t="shared" si="163"/>
        <v>0</v>
      </c>
    </row>
    <row r="692" spans="1:6" x14ac:dyDescent="0.25">
      <c r="A692" t="str">
        <f t="shared" si="165"/>
        <v>Eliot Horowitz</v>
      </c>
      <c r="B692" t="s">
        <v>277</v>
      </c>
      <c r="E692">
        <v>4</v>
      </c>
      <c r="F692">
        <f t="shared" si="163"/>
        <v>0</v>
      </c>
    </row>
    <row r="693" spans="1:6" x14ac:dyDescent="0.25">
      <c r="A693" t="str">
        <f t="shared" si="165"/>
        <v>Eliot Horowitz</v>
      </c>
      <c r="E693">
        <f t="shared" ref="E693:E695" si="170">E692</f>
        <v>4</v>
      </c>
      <c r="F693">
        <f t="shared" si="163"/>
        <v>0</v>
      </c>
    </row>
    <row r="694" spans="1:6" x14ac:dyDescent="0.25">
      <c r="A694" t="str">
        <f t="shared" si="165"/>
        <v>Eliot Horowitz</v>
      </c>
      <c r="C694">
        <v>1</v>
      </c>
      <c r="D694" t="s">
        <v>43</v>
      </c>
      <c r="E694">
        <f t="shared" si="170"/>
        <v>4</v>
      </c>
      <c r="F694">
        <f t="shared" si="163"/>
        <v>4</v>
      </c>
    </row>
    <row r="695" spans="1:6" x14ac:dyDescent="0.25">
      <c r="A695" t="str">
        <f t="shared" si="165"/>
        <v>Eliot Horowitz</v>
      </c>
      <c r="E695">
        <f t="shared" si="170"/>
        <v>4</v>
      </c>
      <c r="F695">
        <f t="shared" si="163"/>
        <v>0</v>
      </c>
    </row>
    <row r="696" spans="1:6" x14ac:dyDescent="0.25">
      <c r="A696" t="str">
        <f t="shared" si="165"/>
        <v>Eliot Horowitz</v>
      </c>
      <c r="B696" t="s">
        <v>278</v>
      </c>
      <c r="E696">
        <v>125</v>
      </c>
      <c r="F696">
        <f t="shared" si="163"/>
        <v>0</v>
      </c>
    </row>
    <row r="697" spans="1:6" x14ac:dyDescent="0.25">
      <c r="A697" t="str">
        <f t="shared" si="165"/>
        <v>Eliot Horowitz</v>
      </c>
      <c r="E697">
        <f t="shared" ref="E697:E703" si="171">E696</f>
        <v>125</v>
      </c>
      <c r="F697">
        <f t="shared" si="163"/>
        <v>0</v>
      </c>
    </row>
    <row r="698" spans="1:6" x14ac:dyDescent="0.25">
      <c r="A698" t="str">
        <f t="shared" si="165"/>
        <v>Eliot Horowitz</v>
      </c>
      <c r="C698">
        <v>0.01</v>
      </c>
      <c r="D698" t="s">
        <v>59</v>
      </c>
      <c r="E698">
        <f t="shared" si="171"/>
        <v>125</v>
      </c>
      <c r="F698">
        <f t="shared" si="163"/>
        <v>1.25</v>
      </c>
    </row>
    <row r="699" spans="1:6" x14ac:dyDescent="0.25">
      <c r="A699" t="str">
        <f t="shared" si="165"/>
        <v>Eliot Horowitz</v>
      </c>
      <c r="C699">
        <v>0.129</v>
      </c>
      <c r="D699" t="s">
        <v>68</v>
      </c>
      <c r="E699">
        <f t="shared" si="171"/>
        <v>125</v>
      </c>
      <c r="F699">
        <f t="shared" si="163"/>
        <v>16.125</v>
      </c>
    </row>
    <row r="700" spans="1:6" x14ac:dyDescent="0.25">
      <c r="A700" t="str">
        <f t="shared" si="165"/>
        <v>Eliot Horowitz</v>
      </c>
      <c r="C700">
        <v>0.64300000000000002</v>
      </c>
      <c r="D700" t="s">
        <v>177</v>
      </c>
      <c r="E700">
        <f t="shared" si="171"/>
        <v>125</v>
      </c>
      <c r="F700">
        <f t="shared" si="163"/>
        <v>80.375</v>
      </c>
    </row>
    <row r="701" spans="1:6" x14ac:dyDescent="0.25">
      <c r="A701" t="str">
        <f t="shared" si="165"/>
        <v>Eliot Horowitz</v>
      </c>
      <c r="C701">
        <v>6.9000000000000006E-2</v>
      </c>
      <c r="D701" t="s">
        <v>167</v>
      </c>
      <c r="E701">
        <f t="shared" si="171"/>
        <v>125</v>
      </c>
      <c r="F701">
        <f t="shared" si="163"/>
        <v>8.625</v>
      </c>
    </row>
    <row r="702" spans="1:6" x14ac:dyDescent="0.25">
      <c r="A702" t="str">
        <f t="shared" si="165"/>
        <v>Eliot Horowitz</v>
      </c>
      <c r="C702">
        <v>0.14699999999999999</v>
      </c>
      <c r="D702" t="s">
        <v>43</v>
      </c>
      <c r="E702">
        <f t="shared" si="171"/>
        <v>125</v>
      </c>
      <c r="F702">
        <f t="shared" si="163"/>
        <v>18.375</v>
      </c>
    </row>
    <row r="703" spans="1:6" x14ac:dyDescent="0.25">
      <c r="A703" t="str">
        <f t="shared" si="165"/>
        <v>Eliot Horowitz</v>
      </c>
      <c r="E703">
        <f t="shared" si="171"/>
        <v>125</v>
      </c>
      <c r="F703">
        <f t="shared" si="163"/>
        <v>0</v>
      </c>
    </row>
    <row r="704" spans="1:6" x14ac:dyDescent="0.25">
      <c r="A704" t="str">
        <f t="shared" si="165"/>
        <v>Eliot Horowitz</v>
      </c>
      <c r="B704" t="s">
        <v>279</v>
      </c>
      <c r="E704">
        <v>20</v>
      </c>
      <c r="F704">
        <f t="shared" si="163"/>
        <v>0</v>
      </c>
    </row>
    <row r="705" spans="1:6" x14ac:dyDescent="0.25">
      <c r="A705" t="str">
        <f t="shared" si="165"/>
        <v>Eliot Horowitz</v>
      </c>
      <c r="E705">
        <f t="shared" ref="E705:E708" si="172">E704</f>
        <v>20</v>
      </c>
      <c r="F705">
        <f t="shared" si="163"/>
        <v>0</v>
      </c>
    </row>
    <row r="706" spans="1:6" x14ac:dyDescent="0.25">
      <c r="A706" t="str">
        <f t="shared" si="165"/>
        <v>Eliot Horowitz</v>
      </c>
      <c r="C706">
        <v>0.501</v>
      </c>
      <c r="D706" t="s">
        <v>68</v>
      </c>
      <c r="E706">
        <f t="shared" si="172"/>
        <v>20</v>
      </c>
      <c r="F706">
        <f t="shared" si="163"/>
        <v>10.02</v>
      </c>
    </row>
    <row r="707" spans="1:6" x14ac:dyDescent="0.25">
      <c r="A707" t="str">
        <f t="shared" si="165"/>
        <v>Eliot Horowitz</v>
      </c>
      <c r="C707">
        <v>0.498</v>
      </c>
      <c r="D707" t="s">
        <v>43</v>
      </c>
      <c r="E707">
        <f t="shared" si="172"/>
        <v>20</v>
      </c>
      <c r="F707">
        <f t="shared" ref="F707:F770" si="173">C707*E707</f>
        <v>9.9600000000000009</v>
      </c>
    </row>
    <row r="708" spans="1:6" x14ac:dyDescent="0.25">
      <c r="A708" t="str">
        <f t="shared" si="165"/>
        <v>Eliot Horowitz</v>
      </c>
      <c r="E708">
        <f t="shared" si="172"/>
        <v>20</v>
      </c>
      <c r="F708">
        <f t="shared" si="173"/>
        <v>0</v>
      </c>
    </row>
    <row r="709" spans="1:6" x14ac:dyDescent="0.25">
      <c r="A709" t="str">
        <f t="shared" si="165"/>
        <v>Eliot Horowitz</v>
      </c>
      <c r="B709" t="s">
        <v>280</v>
      </c>
      <c r="E709">
        <v>12</v>
      </c>
      <c r="F709">
        <f t="shared" si="173"/>
        <v>0</v>
      </c>
    </row>
    <row r="710" spans="1:6" x14ac:dyDescent="0.25">
      <c r="A710" t="str">
        <f t="shared" si="165"/>
        <v>Eliot Horowitz</v>
      </c>
      <c r="E710">
        <f t="shared" ref="E710:E712" si="174">E709</f>
        <v>12</v>
      </c>
      <c r="F710">
        <f t="shared" si="173"/>
        <v>0</v>
      </c>
    </row>
    <row r="711" spans="1:6" x14ac:dyDescent="0.25">
      <c r="A711" t="str">
        <f t="shared" si="165"/>
        <v>Eliot Horowitz</v>
      </c>
      <c r="C711">
        <v>1</v>
      </c>
      <c r="D711" t="s">
        <v>107</v>
      </c>
      <c r="E711">
        <f t="shared" si="174"/>
        <v>12</v>
      </c>
      <c r="F711">
        <f t="shared" si="173"/>
        <v>12</v>
      </c>
    </row>
    <row r="712" spans="1:6" x14ac:dyDescent="0.25">
      <c r="A712" t="str">
        <f t="shared" si="165"/>
        <v>Eliot Horowitz</v>
      </c>
      <c r="E712">
        <f t="shared" si="174"/>
        <v>12</v>
      </c>
      <c r="F712">
        <f t="shared" si="173"/>
        <v>0</v>
      </c>
    </row>
    <row r="713" spans="1:6" x14ac:dyDescent="0.25">
      <c r="A713" t="str">
        <f t="shared" si="165"/>
        <v>Eliot Horowitz</v>
      </c>
      <c r="B713" t="s">
        <v>281</v>
      </c>
      <c r="E713">
        <v>28</v>
      </c>
      <c r="F713">
        <f t="shared" si="173"/>
        <v>0</v>
      </c>
    </row>
    <row r="714" spans="1:6" x14ac:dyDescent="0.25">
      <c r="A714" t="str">
        <f t="shared" si="165"/>
        <v>Eliot Horowitz</v>
      </c>
      <c r="E714">
        <f t="shared" ref="E714:E717" si="175">E713</f>
        <v>28</v>
      </c>
      <c r="F714">
        <f t="shared" si="173"/>
        <v>0</v>
      </c>
    </row>
    <row r="715" spans="1:6" x14ac:dyDescent="0.25">
      <c r="A715" t="str">
        <f t="shared" si="165"/>
        <v>Eliot Horowitz</v>
      </c>
      <c r="C715">
        <v>0.51200000000000001</v>
      </c>
      <c r="D715" t="s">
        <v>177</v>
      </c>
      <c r="E715">
        <f t="shared" si="175"/>
        <v>28</v>
      </c>
      <c r="F715">
        <f t="shared" si="173"/>
        <v>14.336</v>
      </c>
    </row>
    <row r="716" spans="1:6" x14ac:dyDescent="0.25">
      <c r="A716" t="str">
        <f t="shared" si="165"/>
        <v>Eliot Horowitz</v>
      </c>
      <c r="C716">
        <v>0.48699999999999999</v>
      </c>
      <c r="D716" t="s">
        <v>43</v>
      </c>
      <c r="E716">
        <f t="shared" si="175"/>
        <v>28</v>
      </c>
      <c r="F716">
        <f t="shared" si="173"/>
        <v>13.635999999999999</v>
      </c>
    </row>
    <row r="717" spans="1:6" x14ac:dyDescent="0.25">
      <c r="A717" t="str">
        <f t="shared" si="165"/>
        <v>Eliot Horowitz</v>
      </c>
      <c r="E717">
        <f t="shared" si="175"/>
        <v>28</v>
      </c>
      <c r="F717">
        <f t="shared" si="173"/>
        <v>0</v>
      </c>
    </row>
    <row r="718" spans="1:6" x14ac:dyDescent="0.25">
      <c r="A718" t="str">
        <f t="shared" si="165"/>
        <v>Eliot Horowitz</v>
      </c>
      <c r="B718" t="s">
        <v>282</v>
      </c>
      <c r="E718">
        <v>1</v>
      </c>
      <c r="F718">
        <f t="shared" si="173"/>
        <v>0</v>
      </c>
    </row>
    <row r="719" spans="1:6" x14ac:dyDescent="0.25">
      <c r="A719" t="str">
        <f t="shared" si="165"/>
        <v>Eliot Horowitz</v>
      </c>
      <c r="E719">
        <f t="shared" ref="E719:E721" si="176">E718</f>
        <v>1</v>
      </c>
      <c r="F719">
        <f t="shared" si="173"/>
        <v>0</v>
      </c>
    </row>
    <row r="720" spans="1:6" x14ac:dyDescent="0.25">
      <c r="A720" t="str">
        <f t="shared" si="165"/>
        <v>Eliot Horowitz</v>
      </c>
      <c r="C720">
        <v>1</v>
      </c>
      <c r="D720" t="s">
        <v>107</v>
      </c>
      <c r="E720">
        <f t="shared" si="176"/>
        <v>1</v>
      </c>
      <c r="F720">
        <f t="shared" si="173"/>
        <v>1</v>
      </c>
    </row>
    <row r="721" spans="1:6" x14ac:dyDescent="0.25">
      <c r="A721" t="str">
        <f t="shared" si="165"/>
        <v>Eliot Horowitz</v>
      </c>
      <c r="E721">
        <f t="shared" si="176"/>
        <v>1</v>
      </c>
      <c r="F721">
        <f t="shared" si="173"/>
        <v>0</v>
      </c>
    </row>
    <row r="722" spans="1:6" x14ac:dyDescent="0.25">
      <c r="A722" t="str">
        <f t="shared" si="165"/>
        <v>Eliot Horowitz</v>
      </c>
      <c r="B722" t="s">
        <v>283</v>
      </c>
      <c r="E722">
        <v>73</v>
      </c>
      <c r="F722">
        <f t="shared" si="173"/>
        <v>0</v>
      </c>
    </row>
    <row r="723" spans="1:6" x14ac:dyDescent="0.25">
      <c r="A723" t="str">
        <f t="shared" si="165"/>
        <v>Eliot Horowitz</v>
      </c>
      <c r="E723">
        <f t="shared" ref="E723:E725" si="177">E722</f>
        <v>73</v>
      </c>
      <c r="F723">
        <f t="shared" si="173"/>
        <v>0</v>
      </c>
    </row>
    <row r="724" spans="1:6" x14ac:dyDescent="0.25">
      <c r="A724" t="str">
        <f t="shared" si="165"/>
        <v>Eliot Horowitz</v>
      </c>
      <c r="C724">
        <v>1</v>
      </c>
      <c r="D724" t="s">
        <v>43</v>
      </c>
      <c r="E724">
        <f t="shared" si="177"/>
        <v>73</v>
      </c>
      <c r="F724">
        <f t="shared" si="173"/>
        <v>73</v>
      </c>
    </row>
    <row r="725" spans="1:6" x14ac:dyDescent="0.25">
      <c r="A725" t="str">
        <f t="shared" si="165"/>
        <v>Eliot Horowitz</v>
      </c>
      <c r="E725">
        <f t="shared" si="177"/>
        <v>73</v>
      </c>
      <c r="F725">
        <f t="shared" si="173"/>
        <v>0</v>
      </c>
    </row>
    <row r="726" spans="1:6" x14ac:dyDescent="0.25">
      <c r="A726" t="str">
        <f t="shared" si="165"/>
        <v>Eliot Horowitz</v>
      </c>
      <c r="B726" t="s">
        <v>284</v>
      </c>
      <c r="E726">
        <v>17</v>
      </c>
      <c r="F726">
        <f t="shared" si="173"/>
        <v>0</v>
      </c>
    </row>
    <row r="727" spans="1:6" x14ac:dyDescent="0.25">
      <c r="A727" t="str">
        <f t="shared" si="165"/>
        <v>Eliot Horowitz</v>
      </c>
      <c r="E727">
        <f t="shared" ref="E727:E729" si="178">E726</f>
        <v>17</v>
      </c>
      <c r="F727">
        <f t="shared" si="173"/>
        <v>0</v>
      </c>
    </row>
    <row r="728" spans="1:6" x14ac:dyDescent="0.25">
      <c r="A728" t="str">
        <f t="shared" si="165"/>
        <v>Eliot Horowitz</v>
      </c>
      <c r="C728">
        <v>1</v>
      </c>
      <c r="D728" t="s">
        <v>89</v>
      </c>
      <c r="E728">
        <f t="shared" si="178"/>
        <v>17</v>
      </c>
      <c r="F728">
        <f t="shared" si="173"/>
        <v>17</v>
      </c>
    </row>
    <row r="729" spans="1:6" x14ac:dyDescent="0.25">
      <c r="A729" t="s">
        <v>628</v>
      </c>
      <c r="E729">
        <f t="shared" si="178"/>
        <v>17</v>
      </c>
      <c r="F729">
        <f t="shared" si="173"/>
        <v>0</v>
      </c>
    </row>
    <row r="730" spans="1:6" x14ac:dyDescent="0.25">
      <c r="A730" t="str">
        <f t="shared" ref="A730:A761" si="179">A729</f>
        <v>Eric Milkie</v>
      </c>
      <c r="B730" t="s">
        <v>287</v>
      </c>
      <c r="E730">
        <v>72</v>
      </c>
      <c r="F730">
        <f t="shared" si="173"/>
        <v>0</v>
      </c>
    </row>
    <row r="731" spans="1:6" x14ac:dyDescent="0.25">
      <c r="A731" t="str">
        <f t="shared" si="179"/>
        <v>Eric Milkie</v>
      </c>
      <c r="E731">
        <f t="shared" ref="E731:E733" si="180">E730</f>
        <v>72</v>
      </c>
      <c r="F731">
        <f t="shared" si="173"/>
        <v>0</v>
      </c>
    </row>
    <row r="732" spans="1:6" x14ac:dyDescent="0.25">
      <c r="A732" t="str">
        <f t="shared" si="179"/>
        <v>Eric Milkie</v>
      </c>
      <c r="C732">
        <v>1</v>
      </c>
      <c r="D732" t="s">
        <v>14</v>
      </c>
      <c r="E732">
        <f t="shared" si="180"/>
        <v>72</v>
      </c>
      <c r="F732">
        <f t="shared" si="173"/>
        <v>72</v>
      </c>
    </row>
    <row r="733" spans="1:6" x14ac:dyDescent="0.25">
      <c r="A733" t="str">
        <f t="shared" si="179"/>
        <v>Eric Milkie</v>
      </c>
      <c r="E733">
        <f t="shared" si="180"/>
        <v>72</v>
      </c>
      <c r="F733">
        <f t="shared" si="173"/>
        <v>0</v>
      </c>
    </row>
    <row r="734" spans="1:6" x14ac:dyDescent="0.25">
      <c r="A734" t="str">
        <f t="shared" si="179"/>
        <v>Eric Milkie</v>
      </c>
      <c r="B734" t="s">
        <v>288</v>
      </c>
      <c r="E734">
        <v>48</v>
      </c>
      <c r="F734">
        <f t="shared" si="173"/>
        <v>0</v>
      </c>
    </row>
    <row r="735" spans="1:6" x14ac:dyDescent="0.25">
      <c r="A735" t="str">
        <f t="shared" si="179"/>
        <v>Eric Milkie</v>
      </c>
      <c r="E735">
        <f t="shared" ref="E735:E737" si="181">E734</f>
        <v>48</v>
      </c>
      <c r="F735">
        <f t="shared" si="173"/>
        <v>0</v>
      </c>
    </row>
    <row r="736" spans="1:6" x14ac:dyDescent="0.25">
      <c r="A736" t="str">
        <f t="shared" si="179"/>
        <v>Eric Milkie</v>
      </c>
      <c r="C736">
        <v>1</v>
      </c>
      <c r="D736" t="s">
        <v>14</v>
      </c>
      <c r="E736">
        <f t="shared" si="181"/>
        <v>48</v>
      </c>
      <c r="F736">
        <f t="shared" si="173"/>
        <v>48</v>
      </c>
    </row>
    <row r="737" spans="1:6" x14ac:dyDescent="0.25">
      <c r="A737" t="str">
        <f t="shared" si="179"/>
        <v>Eric Milkie</v>
      </c>
      <c r="E737">
        <f t="shared" si="181"/>
        <v>48</v>
      </c>
      <c r="F737">
        <f t="shared" si="173"/>
        <v>0</v>
      </c>
    </row>
    <row r="738" spans="1:6" x14ac:dyDescent="0.25">
      <c r="A738" t="str">
        <f t="shared" si="179"/>
        <v>Eric Milkie</v>
      </c>
      <c r="B738" t="s">
        <v>289</v>
      </c>
      <c r="E738">
        <v>45</v>
      </c>
      <c r="F738">
        <f t="shared" si="173"/>
        <v>0</v>
      </c>
    </row>
    <row r="739" spans="1:6" x14ac:dyDescent="0.25">
      <c r="A739" t="str">
        <f t="shared" si="179"/>
        <v>Eric Milkie</v>
      </c>
      <c r="E739">
        <f t="shared" ref="E739:E741" si="182">E738</f>
        <v>45</v>
      </c>
      <c r="F739">
        <f t="shared" si="173"/>
        <v>0</v>
      </c>
    </row>
    <row r="740" spans="1:6" x14ac:dyDescent="0.25">
      <c r="A740" t="str">
        <f t="shared" si="179"/>
        <v>Eric Milkie</v>
      </c>
      <c r="C740">
        <v>1</v>
      </c>
      <c r="D740" t="s">
        <v>79</v>
      </c>
      <c r="E740">
        <f t="shared" si="182"/>
        <v>45</v>
      </c>
      <c r="F740">
        <f t="shared" si="173"/>
        <v>45</v>
      </c>
    </row>
    <row r="741" spans="1:6" x14ac:dyDescent="0.25">
      <c r="A741" t="str">
        <f t="shared" si="179"/>
        <v>Eric Milkie</v>
      </c>
      <c r="E741">
        <f t="shared" si="182"/>
        <v>45</v>
      </c>
      <c r="F741">
        <f t="shared" si="173"/>
        <v>0</v>
      </c>
    </row>
    <row r="742" spans="1:6" x14ac:dyDescent="0.25">
      <c r="A742" t="str">
        <f t="shared" si="179"/>
        <v>Eric Milkie</v>
      </c>
      <c r="B742" t="s">
        <v>290</v>
      </c>
      <c r="E742">
        <v>1</v>
      </c>
      <c r="F742">
        <f t="shared" si="173"/>
        <v>0</v>
      </c>
    </row>
    <row r="743" spans="1:6" x14ac:dyDescent="0.25">
      <c r="A743" t="str">
        <f t="shared" si="179"/>
        <v>Eric Milkie</v>
      </c>
      <c r="E743">
        <f t="shared" ref="E743:E745" si="183">E742</f>
        <v>1</v>
      </c>
      <c r="F743">
        <f t="shared" si="173"/>
        <v>0</v>
      </c>
    </row>
    <row r="744" spans="1:6" x14ac:dyDescent="0.25">
      <c r="A744" t="str">
        <f t="shared" si="179"/>
        <v>Eric Milkie</v>
      </c>
      <c r="C744">
        <v>1</v>
      </c>
      <c r="D744" t="s">
        <v>85</v>
      </c>
      <c r="E744">
        <f t="shared" si="183"/>
        <v>1</v>
      </c>
      <c r="F744">
        <f t="shared" si="173"/>
        <v>1</v>
      </c>
    </row>
    <row r="745" spans="1:6" x14ac:dyDescent="0.25">
      <c r="A745" t="str">
        <f t="shared" si="179"/>
        <v>Eric Milkie</v>
      </c>
      <c r="E745">
        <f t="shared" si="183"/>
        <v>1</v>
      </c>
      <c r="F745">
        <f t="shared" si="173"/>
        <v>0</v>
      </c>
    </row>
    <row r="746" spans="1:6" x14ac:dyDescent="0.25">
      <c r="A746" t="str">
        <f t="shared" si="179"/>
        <v>Eric Milkie</v>
      </c>
      <c r="B746" t="s">
        <v>291</v>
      </c>
      <c r="E746">
        <v>71</v>
      </c>
      <c r="F746">
        <f t="shared" si="173"/>
        <v>0</v>
      </c>
    </row>
    <row r="747" spans="1:6" x14ac:dyDescent="0.25">
      <c r="A747" t="str">
        <f t="shared" si="179"/>
        <v>Eric Milkie</v>
      </c>
      <c r="E747">
        <f t="shared" ref="E747:E750" si="184">E746</f>
        <v>71</v>
      </c>
      <c r="F747">
        <f t="shared" si="173"/>
        <v>0</v>
      </c>
    </row>
    <row r="748" spans="1:6" x14ac:dyDescent="0.25">
      <c r="A748" t="str">
        <f t="shared" si="179"/>
        <v>Eric Milkie</v>
      </c>
      <c r="C748">
        <v>1E-3</v>
      </c>
      <c r="D748" t="s">
        <v>14</v>
      </c>
      <c r="E748">
        <f t="shared" si="184"/>
        <v>71</v>
      </c>
      <c r="F748">
        <f t="shared" si="173"/>
        <v>7.1000000000000008E-2</v>
      </c>
    </row>
    <row r="749" spans="1:6" x14ac:dyDescent="0.25">
      <c r="A749" t="str">
        <f t="shared" si="179"/>
        <v>Eric Milkie</v>
      </c>
      <c r="C749">
        <v>0.998</v>
      </c>
      <c r="D749" t="s">
        <v>79</v>
      </c>
      <c r="E749">
        <f t="shared" si="184"/>
        <v>71</v>
      </c>
      <c r="F749">
        <f t="shared" si="173"/>
        <v>70.858000000000004</v>
      </c>
    </row>
    <row r="750" spans="1:6" x14ac:dyDescent="0.25">
      <c r="A750" t="str">
        <f t="shared" si="179"/>
        <v>Eric Milkie</v>
      </c>
      <c r="E750">
        <f t="shared" si="184"/>
        <v>71</v>
      </c>
      <c r="F750">
        <f t="shared" si="173"/>
        <v>0</v>
      </c>
    </row>
    <row r="751" spans="1:6" x14ac:dyDescent="0.25">
      <c r="A751" t="str">
        <f t="shared" si="179"/>
        <v>Eric Milkie</v>
      </c>
      <c r="B751" t="s">
        <v>292</v>
      </c>
      <c r="E751">
        <v>50</v>
      </c>
      <c r="F751">
        <f t="shared" si="173"/>
        <v>0</v>
      </c>
    </row>
    <row r="752" spans="1:6" x14ac:dyDescent="0.25">
      <c r="A752" t="str">
        <f t="shared" si="179"/>
        <v>Eric Milkie</v>
      </c>
      <c r="E752">
        <f t="shared" ref="E752:E754" si="185">E751</f>
        <v>50</v>
      </c>
      <c r="F752">
        <f t="shared" si="173"/>
        <v>0</v>
      </c>
    </row>
    <row r="753" spans="1:6" x14ac:dyDescent="0.25">
      <c r="A753" t="str">
        <f t="shared" si="179"/>
        <v>Eric Milkie</v>
      </c>
      <c r="C753">
        <v>1</v>
      </c>
      <c r="D753" t="s">
        <v>107</v>
      </c>
      <c r="E753">
        <f t="shared" si="185"/>
        <v>50</v>
      </c>
      <c r="F753">
        <f t="shared" si="173"/>
        <v>50</v>
      </c>
    </row>
    <row r="754" spans="1:6" x14ac:dyDescent="0.25">
      <c r="A754" t="str">
        <f t="shared" si="179"/>
        <v>Eric Milkie</v>
      </c>
      <c r="E754">
        <f t="shared" si="185"/>
        <v>50</v>
      </c>
      <c r="F754">
        <f t="shared" si="173"/>
        <v>0</v>
      </c>
    </row>
    <row r="755" spans="1:6" x14ac:dyDescent="0.25">
      <c r="A755" t="str">
        <f t="shared" si="179"/>
        <v>Eric Milkie</v>
      </c>
      <c r="B755" t="s">
        <v>293</v>
      </c>
      <c r="E755">
        <v>45</v>
      </c>
      <c r="F755">
        <f t="shared" si="173"/>
        <v>0</v>
      </c>
    </row>
    <row r="756" spans="1:6" x14ac:dyDescent="0.25">
      <c r="A756" t="str">
        <f t="shared" si="179"/>
        <v>Eric Milkie</v>
      </c>
      <c r="E756">
        <f t="shared" ref="E756:E758" si="186">E755</f>
        <v>45</v>
      </c>
      <c r="F756">
        <f t="shared" si="173"/>
        <v>0</v>
      </c>
    </row>
    <row r="757" spans="1:6" x14ac:dyDescent="0.25">
      <c r="A757" t="str">
        <f t="shared" si="179"/>
        <v>Eric Milkie</v>
      </c>
      <c r="C757">
        <v>1</v>
      </c>
      <c r="D757" t="s">
        <v>43</v>
      </c>
      <c r="E757">
        <f t="shared" si="186"/>
        <v>45</v>
      </c>
      <c r="F757">
        <f t="shared" si="173"/>
        <v>45</v>
      </c>
    </row>
    <row r="758" spans="1:6" x14ac:dyDescent="0.25">
      <c r="A758" t="str">
        <f t="shared" si="179"/>
        <v>Eric Milkie</v>
      </c>
      <c r="E758">
        <f t="shared" si="186"/>
        <v>45</v>
      </c>
      <c r="F758">
        <f t="shared" si="173"/>
        <v>0</v>
      </c>
    </row>
    <row r="759" spans="1:6" x14ac:dyDescent="0.25">
      <c r="A759" t="str">
        <f t="shared" si="179"/>
        <v>Eric Milkie</v>
      </c>
      <c r="B759" t="s">
        <v>294</v>
      </c>
      <c r="E759">
        <v>6</v>
      </c>
      <c r="F759">
        <f t="shared" si="173"/>
        <v>0</v>
      </c>
    </row>
    <row r="760" spans="1:6" x14ac:dyDescent="0.25">
      <c r="A760" t="str">
        <f t="shared" si="179"/>
        <v>Eric Milkie</v>
      </c>
      <c r="E760">
        <f t="shared" ref="E760:E762" si="187">E759</f>
        <v>6</v>
      </c>
      <c r="F760">
        <f t="shared" si="173"/>
        <v>0</v>
      </c>
    </row>
    <row r="761" spans="1:6" x14ac:dyDescent="0.25">
      <c r="A761" t="str">
        <f t="shared" si="179"/>
        <v>Eric Milkie</v>
      </c>
      <c r="C761">
        <v>1</v>
      </c>
      <c r="D761" t="s">
        <v>79</v>
      </c>
      <c r="E761">
        <f t="shared" si="187"/>
        <v>6</v>
      </c>
      <c r="F761">
        <f t="shared" si="173"/>
        <v>6</v>
      </c>
    </row>
    <row r="762" spans="1:6" x14ac:dyDescent="0.25">
      <c r="A762" t="str">
        <f t="shared" ref="A762:A793" si="188">A761</f>
        <v>Eric Milkie</v>
      </c>
      <c r="E762">
        <f t="shared" si="187"/>
        <v>6</v>
      </c>
      <c r="F762">
        <f t="shared" si="173"/>
        <v>0</v>
      </c>
    </row>
    <row r="763" spans="1:6" x14ac:dyDescent="0.25">
      <c r="A763" t="str">
        <f t="shared" si="188"/>
        <v>Eric Milkie</v>
      </c>
      <c r="B763" t="s">
        <v>295</v>
      </c>
      <c r="E763">
        <v>81</v>
      </c>
      <c r="F763">
        <f t="shared" si="173"/>
        <v>0</v>
      </c>
    </row>
    <row r="764" spans="1:6" x14ac:dyDescent="0.25">
      <c r="A764" t="str">
        <f t="shared" si="188"/>
        <v>Eric Milkie</v>
      </c>
      <c r="E764">
        <f t="shared" ref="E764:E772" si="189">E763</f>
        <v>81</v>
      </c>
      <c r="F764">
        <f t="shared" si="173"/>
        <v>0</v>
      </c>
    </row>
    <row r="765" spans="1:6" x14ac:dyDescent="0.25">
      <c r="A765" t="str">
        <f t="shared" si="188"/>
        <v>Eric Milkie</v>
      </c>
      <c r="C765">
        <v>2.5999999999999999E-2</v>
      </c>
      <c r="D765" t="s">
        <v>16</v>
      </c>
      <c r="E765">
        <f t="shared" si="189"/>
        <v>81</v>
      </c>
      <c r="F765">
        <f t="shared" si="173"/>
        <v>2.1059999999999999</v>
      </c>
    </row>
    <row r="766" spans="1:6" x14ac:dyDescent="0.25">
      <c r="A766" t="str">
        <f t="shared" si="188"/>
        <v>Eric Milkie</v>
      </c>
      <c r="C766">
        <v>2.7E-2</v>
      </c>
      <c r="D766" t="s">
        <v>18</v>
      </c>
      <c r="E766">
        <f t="shared" si="189"/>
        <v>81</v>
      </c>
      <c r="F766">
        <f t="shared" si="173"/>
        <v>2.1869999999999998</v>
      </c>
    </row>
    <row r="767" spans="1:6" x14ac:dyDescent="0.25">
      <c r="A767" t="str">
        <f t="shared" si="188"/>
        <v>Eric Milkie</v>
      </c>
      <c r="C767">
        <v>0.752</v>
      </c>
      <c r="D767" t="s">
        <v>43</v>
      </c>
      <c r="E767">
        <f t="shared" si="189"/>
        <v>81</v>
      </c>
      <c r="F767">
        <f t="shared" si="173"/>
        <v>60.911999999999999</v>
      </c>
    </row>
    <row r="768" spans="1:6" x14ac:dyDescent="0.25">
      <c r="A768" t="str">
        <f t="shared" si="188"/>
        <v>Eric Milkie</v>
      </c>
      <c r="C768">
        <v>5.2999999999999999E-2</v>
      </c>
      <c r="D768" t="s">
        <v>163</v>
      </c>
      <c r="E768">
        <f t="shared" si="189"/>
        <v>81</v>
      </c>
      <c r="F768">
        <f t="shared" si="173"/>
        <v>4.2930000000000001</v>
      </c>
    </row>
    <row r="769" spans="1:6" x14ac:dyDescent="0.25">
      <c r="A769" t="str">
        <f t="shared" si="188"/>
        <v>Eric Milkie</v>
      </c>
      <c r="C769">
        <v>2.8000000000000001E-2</v>
      </c>
      <c r="D769" t="s">
        <v>24</v>
      </c>
      <c r="E769">
        <f t="shared" si="189"/>
        <v>81</v>
      </c>
      <c r="F769">
        <f t="shared" si="173"/>
        <v>2.2680000000000002</v>
      </c>
    </row>
    <row r="770" spans="1:6" x14ac:dyDescent="0.25">
      <c r="A770" t="str">
        <f t="shared" si="188"/>
        <v>Eric Milkie</v>
      </c>
      <c r="C770">
        <v>2.8000000000000001E-2</v>
      </c>
      <c r="D770" t="s">
        <v>296</v>
      </c>
      <c r="E770">
        <f t="shared" si="189"/>
        <v>81</v>
      </c>
      <c r="F770">
        <f t="shared" si="173"/>
        <v>2.2680000000000002</v>
      </c>
    </row>
    <row r="771" spans="1:6" x14ac:dyDescent="0.25">
      <c r="A771" t="str">
        <f t="shared" si="188"/>
        <v>Eric Milkie</v>
      </c>
      <c r="C771">
        <v>8.2000000000000003E-2</v>
      </c>
      <c r="D771" t="s">
        <v>71</v>
      </c>
      <c r="E771">
        <f t="shared" si="189"/>
        <v>81</v>
      </c>
      <c r="F771">
        <f t="shared" ref="F771:F834" si="190">C771*E771</f>
        <v>6.6420000000000003</v>
      </c>
    </row>
    <row r="772" spans="1:6" x14ac:dyDescent="0.25">
      <c r="A772" t="str">
        <f t="shared" si="188"/>
        <v>Eric Milkie</v>
      </c>
      <c r="E772">
        <f t="shared" si="189"/>
        <v>81</v>
      </c>
      <c r="F772">
        <f t="shared" si="190"/>
        <v>0</v>
      </c>
    </row>
    <row r="773" spans="1:6" x14ac:dyDescent="0.25">
      <c r="A773" t="str">
        <f t="shared" si="188"/>
        <v>Eric Milkie</v>
      </c>
      <c r="B773" t="s">
        <v>297</v>
      </c>
      <c r="E773">
        <v>6</v>
      </c>
      <c r="F773">
        <f t="shared" si="190"/>
        <v>0</v>
      </c>
    </row>
    <row r="774" spans="1:6" x14ac:dyDescent="0.25">
      <c r="A774" t="str">
        <f t="shared" si="188"/>
        <v>Eric Milkie</v>
      </c>
      <c r="E774">
        <f t="shared" ref="E774:E776" si="191">E773</f>
        <v>6</v>
      </c>
      <c r="F774">
        <f t="shared" si="190"/>
        <v>0</v>
      </c>
    </row>
    <row r="775" spans="1:6" x14ac:dyDescent="0.25">
      <c r="A775" t="str">
        <f t="shared" si="188"/>
        <v>Eric Milkie</v>
      </c>
      <c r="C775">
        <v>1</v>
      </c>
      <c r="D775" t="s">
        <v>101</v>
      </c>
      <c r="E775">
        <f t="shared" si="191"/>
        <v>6</v>
      </c>
      <c r="F775">
        <f t="shared" si="190"/>
        <v>6</v>
      </c>
    </row>
    <row r="776" spans="1:6" x14ac:dyDescent="0.25">
      <c r="A776" t="str">
        <f t="shared" si="188"/>
        <v>Eric Milkie</v>
      </c>
      <c r="E776">
        <f t="shared" si="191"/>
        <v>6</v>
      </c>
      <c r="F776">
        <f t="shared" si="190"/>
        <v>0</v>
      </c>
    </row>
    <row r="777" spans="1:6" x14ac:dyDescent="0.25">
      <c r="A777" t="str">
        <f t="shared" si="188"/>
        <v>Eric Milkie</v>
      </c>
      <c r="B777" t="s">
        <v>298</v>
      </c>
      <c r="E777">
        <v>22</v>
      </c>
      <c r="F777">
        <f t="shared" si="190"/>
        <v>0</v>
      </c>
    </row>
    <row r="778" spans="1:6" x14ac:dyDescent="0.25">
      <c r="A778" t="str">
        <f t="shared" si="188"/>
        <v>Eric Milkie</v>
      </c>
      <c r="E778">
        <f t="shared" ref="E778:E780" si="192">E777</f>
        <v>22</v>
      </c>
      <c r="F778">
        <f t="shared" si="190"/>
        <v>0</v>
      </c>
    </row>
    <row r="779" spans="1:6" x14ac:dyDescent="0.25">
      <c r="A779" t="str">
        <f t="shared" si="188"/>
        <v>Eric Milkie</v>
      </c>
      <c r="C779">
        <v>1</v>
      </c>
      <c r="D779" t="s">
        <v>85</v>
      </c>
      <c r="E779">
        <f t="shared" si="192"/>
        <v>22</v>
      </c>
      <c r="F779">
        <f t="shared" si="190"/>
        <v>22</v>
      </c>
    </row>
    <row r="780" spans="1:6" x14ac:dyDescent="0.25">
      <c r="A780" t="str">
        <f t="shared" si="188"/>
        <v>Eric Milkie</v>
      </c>
      <c r="E780">
        <f t="shared" si="192"/>
        <v>22</v>
      </c>
      <c r="F780">
        <f t="shared" si="190"/>
        <v>0</v>
      </c>
    </row>
    <row r="781" spans="1:6" x14ac:dyDescent="0.25">
      <c r="A781" t="str">
        <f t="shared" si="188"/>
        <v>Eric Milkie</v>
      </c>
      <c r="B781" t="s">
        <v>299</v>
      </c>
      <c r="E781">
        <v>5</v>
      </c>
      <c r="F781">
        <f t="shared" si="190"/>
        <v>0</v>
      </c>
    </row>
    <row r="782" spans="1:6" x14ac:dyDescent="0.25">
      <c r="A782" t="str">
        <f t="shared" si="188"/>
        <v>Eric Milkie</v>
      </c>
      <c r="E782">
        <f t="shared" ref="E782:E784" si="193">E781</f>
        <v>5</v>
      </c>
      <c r="F782">
        <f t="shared" si="190"/>
        <v>0</v>
      </c>
    </row>
    <row r="783" spans="1:6" x14ac:dyDescent="0.25">
      <c r="A783" t="str">
        <f t="shared" si="188"/>
        <v>Eric Milkie</v>
      </c>
      <c r="C783">
        <v>1</v>
      </c>
      <c r="D783" t="s">
        <v>127</v>
      </c>
      <c r="E783">
        <f t="shared" si="193"/>
        <v>5</v>
      </c>
      <c r="F783">
        <f t="shared" si="190"/>
        <v>5</v>
      </c>
    </row>
    <row r="784" spans="1:6" x14ac:dyDescent="0.25">
      <c r="A784" t="str">
        <f t="shared" si="188"/>
        <v>Eric Milkie</v>
      </c>
      <c r="E784">
        <f t="shared" si="193"/>
        <v>5</v>
      </c>
      <c r="F784">
        <f t="shared" si="190"/>
        <v>0</v>
      </c>
    </row>
    <row r="785" spans="1:6" x14ac:dyDescent="0.25">
      <c r="A785" t="str">
        <f t="shared" si="188"/>
        <v>Eric Milkie</v>
      </c>
      <c r="B785" t="s">
        <v>300</v>
      </c>
      <c r="E785">
        <v>152</v>
      </c>
      <c r="F785">
        <f t="shared" si="190"/>
        <v>0</v>
      </c>
    </row>
    <row r="786" spans="1:6" x14ac:dyDescent="0.25">
      <c r="A786" t="str">
        <f t="shared" si="188"/>
        <v>Eric Milkie</v>
      </c>
      <c r="E786">
        <f t="shared" ref="E786:E791" si="194">E785</f>
        <v>152</v>
      </c>
      <c r="F786">
        <f t="shared" si="190"/>
        <v>0</v>
      </c>
    </row>
    <row r="787" spans="1:6" x14ac:dyDescent="0.25">
      <c r="A787" t="str">
        <f t="shared" si="188"/>
        <v>Eric Milkie</v>
      </c>
      <c r="C787">
        <v>3.0000000000000001E-3</v>
      </c>
      <c r="D787" t="s">
        <v>110</v>
      </c>
      <c r="E787">
        <f t="shared" si="194"/>
        <v>152</v>
      </c>
      <c r="F787">
        <f t="shared" si="190"/>
        <v>0.45600000000000002</v>
      </c>
    </row>
    <row r="788" spans="1:6" x14ac:dyDescent="0.25">
      <c r="A788" t="str">
        <f t="shared" si="188"/>
        <v>Eric Milkie</v>
      </c>
      <c r="C788">
        <v>0.88800000000000001</v>
      </c>
      <c r="D788" t="s">
        <v>177</v>
      </c>
      <c r="E788">
        <f t="shared" si="194"/>
        <v>152</v>
      </c>
      <c r="F788">
        <f t="shared" si="190"/>
        <v>134.976</v>
      </c>
    </row>
    <row r="789" spans="1:6" x14ac:dyDescent="0.25">
      <c r="A789" t="str">
        <f t="shared" si="188"/>
        <v>Eric Milkie</v>
      </c>
      <c r="C789">
        <v>1.4999999999999999E-2</v>
      </c>
      <c r="D789" t="s">
        <v>79</v>
      </c>
      <c r="E789">
        <f t="shared" si="194"/>
        <v>152</v>
      </c>
      <c r="F789">
        <f t="shared" si="190"/>
        <v>2.2799999999999998</v>
      </c>
    </row>
    <row r="790" spans="1:6" x14ac:dyDescent="0.25">
      <c r="A790" t="str">
        <f t="shared" si="188"/>
        <v>Eric Milkie</v>
      </c>
      <c r="C790">
        <v>9.1999999999999998E-2</v>
      </c>
      <c r="D790" t="s">
        <v>71</v>
      </c>
      <c r="E790">
        <f t="shared" si="194"/>
        <v>152</v>
      </c>
      <c r="F790">
        <f t="shared" si="190"/>
        <v>13.984</v>
      </c>
    </row>
    <row r="791" spans="1:6" x14ac:dyDescent="0.25">
      <c r="A791" t="str">
        <f t="shared" si="188"/>
        <v>Eric Milkie</v>
      </c>
      <c r="E791">
        <f t="shared" si="194"/>
        <v>152</v>
      </c>
      <c r="F791">
        <f t="shared" si="190"/>
        <v>0</v>
      </c>
    </row>
    <row r="792" spans="1:6" x14ac:dyDescent="0.25">
      <c r="A792" t="str">
        <f t="shared" si="188"/>
        <v>Eric Milkie</v>
      </c>
      <c r="B792" t="s">
        <v>301</v>
      </c>
      <c r="E792">
        <v>2</v>
      </c>
      <c r="F792">
        <f t="shared" si="190"/>
        <v>0</v>
      </c>
    </row>
    <row r="793" spans="1:6" x14ac:dyDescent="0.25">
      <c r="A793" t="str">
        <f t="shared" si="188"/>
        <v>Eric Milkie</v>
      </c>
      <c r="E793">
        <f t="shared" ref="E793:E795" si="195">E792</f>
        <v>2</v>
      </c>
      <c r="F793">
        <f t="shared" si="190"/>
        <v>0</v>
      </c>
    </row>
    <row r="794" spans="1:6" x14ac:dyDescent="0.25">
      <c r="A794" t="str">
        <f t="shared" ref="A794:A825" si="196">A793</f>
        <v>Eric Milkie</v>
      </c>
      <c r="C794">
        <v>1</v>
      </c>
      <c r="D794" t="s">
        <v>177</v>
      </c>
      <c r="E794">
        <f t="shared" si="195"/>
        <v>2</v>
      </c>
      <c r="F794">
        <f t="shared" si="190"/>
        <v>2</v>
      </c>
    </row>
    <row r="795" spans="1:6" x14ac:dyDescent="0.25">
      <c r="A795" t="str">
        <f t="shared" si="196"/>
        <v>Eric Milkie</v>
      </c>
      <c r="E795">
        <f t="shared" si="195"/>
        <v>2</v>
      </c>
      <c r="F795">
        <f t="shared" si="190"/>
        <v>0</v>
      </c>
    </row>
    <row r="796" spans="1:6" x14ac:dyDescent="0.25">
      <c r="A796" t="str">
        <f t="shared" si="196"/>
        <v>Eric Milkie</v>
      </c>
      <c r="B796" t="s">
        <v>302</v>
      </c>
      <c r="E796">
        <v>17</v>
      </c>
      <c r="F796">
        <f t="shared" si="190"/>
        <v>0</v>
      </c>
    </row>
    <row r="797" spans="1:6" x14ac:dyDescent="0.25">
      <c r="A797" t="str">
        <f t="shared" si="196"/>
        <v>Eric Milkie</v>
      </c>
      <c r="E797">
        <f t="shared" ref="E797:E799" si="197">E796</f>
        <v>17</v>
      </c>
      <c r="F797">
        <f t="shared" si="190"/>
        <v>0</v>
      </c>
    </row>
    <row r="798" spans="1:6" x14ac:dyDescent="0.25">
      <c r="A798" t="str">
        <f t="shared" si="196"/>
        <v>Eric Milkie</v>
      </c>
      <c r="C798">
        <v>1</v>
      </c>
      <c r="D798" t="s">
        <v>177</v>
      </c>
      <c r="E798">
        <f t="shared" si="197"/>
        <v>17</v>
      </c>
      <c r="F798">
        <f t="shared" si="190"/>
        <v>17</v>
      </c>
    </row>
    <row r="799" spans="1:6" x14ac:dyDescent="0.25">
      <c r="A799" t="str">
        <f t="shared" si="196"/>
        <v>Eric Milkie</v>
      </c>
      <c r="E799">
        <f t="shared" si="197"/>
        <v>17</v>
      </c>
      <c r="F799">
        <f t="shared" si="190"/>
        <v>0</v>
      </c>
    </row>
    <row r="800" spans="1:6" x14ac:dyDescent="0.25">
      <c r="A800" t="str">
        <f t="shared" si="196"/>
        <v>Eric Milkie</v>
      </c>
      <c r="B800" t="s">
        <v>303</v>
      </c>
      <c r="E800">
        <v>6</v>
      </c>
      <c r="F800">
        <f t="shared" si="190"/>
        <v>0</v>
      </c>
    </row>
    <row r="801" spans="1:6" x14ac:dyDescent="0.25">
      <c r="A801" t="str">
        <f t="shared" si="196"/>
        <v>Eric Milkie</v>
      </c>
      <c r="E801">
        <f t="shared" ref="E801:E803" si="198">E800</f>
        <v>6</v>
      </c>
      <c r="F801">
        <f t="shared" si="190"/>
        <v>0</v>
      </c>
    </row>
    <row r="802" spans="1:6" x14ac:dyDescent="0.25">
      <c r="A802" t="str">
        <f t="shared" si="196"/>
        <v>Eric Milkie</v>
      </c>
      <c r="C802">
        <v>1</v>
      </c>
      <c r="D802" t="s">
        <v>79</v>
      </c>
      <c r="E802">
        <f t="shared" si="198"/>
        <v>6</v>
      </c>
      <c r="F802">
        <f t="shared" si="190"/>
        <v>6</v>
      </c>
    </row>
    <row r="803" spans="1:6" x14ac:dyDescent="0.25">
      <c r="A803" t="str">
        <f t="shared" si="196"/>
        <v>Eric Milkie</v>
      </c>
      <c r="E803">
        <f t="shared" si="198"/>
        <v>6</v>
      </c>
      <c r="F803">
        <f t="shared" si="190"/>
        <v>0</v>
      </c>
    </row>
    <row r="804" spans="1:6" x14ac:dyDescent="0.25">
      <c r="A804" t="str">
        <f t="shared" si="196"/>
        <v>Eric Milkie</v>
      </c>
      <c r="B804" t="s">
        <v>304</v>
      </c>
      <c r="E804">
        <v>117</v>
      </c>
      <c r="F804">
        <f t="shared" si="190"/>
        <v>0</v>
      </c>
    </row>
    <row r="805" spans="1:6" x14ac:dyDescent="0.25">
      <c r="A805" t="str">
        <f t="shared" si="196"/>
        <v>Eric Milkie</v>
      </c>
      <c r="E805">
        <f t="shared" ref="E805:E808" si="199">E804</f>
        <v>117</v>
      </c>
      <c r="F805">
        <f t="shared" si="190"/>
        <v>0</v>
      </c>
    </row>
    <row r="806" spans="1:6" x14ac:dyDescent="0.25">
      <c r="A806" t="str">
        <f t="shared" si="196"/>
        <v>Eric Milkie</v>
      </c>
      <c r="C806">
        <v>0.51100000000000001</v>
      </c>
      <c r="D806" t="s">
        <v>74</v>
      </c>
      <c r="E806">
        <f t="shared" si="199"/>
        <v>117</v>
      </c>
      <c r="F806">
        <f t="shared" si="190"/>
        <v>59.786999999999999</v>
      </c>
    </row>
    <row r="807" spans="1:6" x14ac:dyDescent="0.25">
      <c r="A807" t="str">
        <f t="shared" si="196"/>
        <v>Eric Milkie</v>
      </c>
      <c r="C807">
        <v>0.48799999999999999</v>
      </c>
      <c r="D807" t="s">
        <v>101</v>
      </c>
      <c r="E807">
        <f t="shared" si="199"/>
        <v>117</v>
      </c>
      <c r="F807">
        <f t="shared" si="190"/>
        <v>57.095999999999997</v>
      </c>
    </row>
    <row r="808" spans="1:6" x14ac:dyDescent="0.25">
      <c r="A808" t="str">
        <f t="shared" si="196"/>
        <v>Eric Milkie</v>
      </c>
      <c r="E808">
        <f t="shared" si="199"/>
        <v>117</v>
      </c>
      <c r="F808">
        <f t="shared" si="190"/>
        <v>0</v>
      </c>
    </row>
    <row r="809" spans="1:6" x14ac:dyDescent="0.25">
      <c r="A809" t="str">
        <f t="shared" si="196"/>
        <v>Eric Milkie</v>
      </c>
      <c r="B809" t="s">
        <v>305</v>
      </c>
      <c r="E809">
        <v>67</v>
      </c>
      <c r="F809">
        <f t="shared" si="190"/>
        <v>0</v>
      </c>
    </row>
    <row r="810" spans="1:6" x14ac:dyDescent="0.25">
      <c r="A810" t="str">
        <f t="shared" si="196"/>
        <v>Eric Milkie</v>
      </c>
      <c r="E810">
        <f t="shared" ref="E810:E814" si="200">E809</f>
        <v>67</v>
      </c>
      <c r="F810">
        <f t="shared" si="190"/>
        <v>0</v>
      </c>
    </row>
    <row r="811" spans="1:6" x14ac:dyDescent="0.25">
      <c r="A811" t="str">
        <f t="shared" si="196"/>
        <v>Eric Milkie</v>
      </c>
      <c r="C811">
        <v>0.50600000000000001</v>
      </c>
      <c r="D811" t="s">
        <v>14</v>
      </c>
      <c r="E811">
        <f t="shared" si="200"/>
        <v>67</v>
      </c>
      <c r="F811">
        <f t="shared" si="190"/>
        <v>33.902000000000001</v>
      </c>
    </row>
    <row r="812" spans="1:6" x14ac:dyDescent="0.25">
      <c r="A812" t="str">
        <f t="shared" si="196"/>
        <v>Eric Milkie</v>
      </c>
      <c r="C812">
        <v>0.23699999999999999</v>
      </c>
      <c r="D812" t="s">
        <v>18</v>
      </c>
      <c r="E812">
        <f t="shared" si="200"/>
        <v>67</v>
      </c>
      <c r="F812">
        <f t="shared" si="190"/>
        <v>15.879</v>
      </c>
    </row>
    <row r="813" spans="1:6" x14ac:dyDescent="0.25">
      <c r="A813" t="str">
        <f t="shared" si="196"/>
        <v>Eric Milkie</v>
      </c>
      <c r="C813">
        <v>0.25600000000000001</v>
      </c>
      <c r="D813" t="s">
        <v>43</v>
      </c>
      <c r="E813">
        <f t="shared" si="200"/>
        <v>67</v>
      </c>
      <c r="F813">
        <f t="shared" si="190"/>
        <v>17.152000000000001</v>
      </c>
    </row>
    <row r="814" spans="1:6" x14ac:dyDescent="0.25">
      <c r="A814" t="str">
        <f t="shared" si="196"/>
        <v>Eric Milkie</v>
      </c>
      <c r="E814">
        <f t="shared" si="200"/>
        <v>67</v>
      </c>
      <c r="F814">
        <f t="shared" si="190"/>
        <v>0</v>
      </c>
    </row>
    <row r="815" spans="1:6" x14ac:dyDescent="0.25">
      <c r="A815" t="str">
        <f t="shared" si="196"/>
        <v>Eric Milkie</v>
      </c>
      <c r="B815" t="s">
        <v>306</v>
      </c>
      <c r="E815">
        <v>2</v>
      </c>
      <c r="F815">
        <f t="shared" si="190"/>
        <v>0</v>
      </c>
    </row>
    <row r="816" spans="1:6" x14ac:dyDescent="0.25">
      <c r="A816" t="str">
        <f t="shared" si="196"/>
        <v>Eric Milkie</v>
      </c>
      <c r="E816">
        <f t="shared" ref="E816:E818" si="201">E815</f>
        <v>2</v>
      </c>
      <c r="F816">
        <f t="shared" si="190"/>
        <v>0</v>
      </c>
    </row>
    <row r="817" spans="1:6" x14ac:dyDescent="0.25">
      <c r="A817" t="str">
        <f t="shared" si="196"/>
        <v>Eric Milkie</v>
      </c>
      <c r="C817">
        <v>1</v>
      </c>
      <c r="D817" t="s">
        <v>263</v>
      </c>
      <c r="E817">
        <f t="shared" si="201"/>
        <v>2</v>
      </c>
      <c r="F817">
        <f t="shared" si="190"/>
        <v>2</v>
      </c>
    </row>
    <row r="818" spans="1:6" x14ac:dyDescent="0.25">
      <c r="A818" t="str">
        <f t="shared" si="196"/>
        <v>Eric Milkie</v>
      </c>
      <c r="E818">
        <f t="shared" si="201"/>
        <v>2</v>
      </c>
      <c r="F818">
        <f t="shared" si="190"/>
        <v>0</v>
      </c>
    </row>
    <row r="819" spans="1:6" x14ac:dyDescent="0.25">
      <c r="A819" t="str">
        <f t="shared" si="196"/>
        <v>Eric Milkie</v>
      </c>
      <c r="B819" t="s">
        <v>307</v>
      </c>
      <c r="E819">
        <v>9</v>
      </c>
      <c r="F819">
        <f t="shared" si="190"/>
        <v>0</v>
      </c>
    </row>
    <row r="820" spans="1:6" x14ac:dyDescent="0.25">
      <c r="A820" t="str">
        <f t="shared" si="196"/>
        <v>Eric Milkie</v>
      </c>
      <c r="E820">
        <f t="shared" ref="E820:E822" si="202">E819</f>
        <v>9</v>
      </c>
      <c r="F820">
        <f t="shared" si="190"/>
        <v>0</v>
      </c>
    </row>
    <row r="821" spans="1:6" x14ac:dyDescent="0.25">
      <c r="A821" t="str">
        <f t="shared" si="196"/>
        <v>Eric Milkie</v>
      </c>
      <c r="C821">
        <v>1</v>
      </c>
      <c r="D821" t="s">
        <v>85</v>
      </c>
      <c r="E821">
        <f t="shared" si="202"/>
        <v>9</v>
      </c>
      <c r="F821">
        <f t="shared" si="190"/>
        <v>9</v>
      </c>
    </row>
    <row r="822" spans="1:6" x14ac:dyDescent="0.25">
      <c r="A822" t="str">
        <f t="shared" si="196"/>
        <v>Eric Milkie</v>
      </c>
      <c r="E822">
        <f t="shared" si="202"/>
        <v>9</v>
      </c>
      <c r="F822">
        <f t="shared" si="190"/>
        <v>0</v>
      </c>
    </row>
    <row r="823" spans="1:6" x14ac:dyDescent="0.25">
      <c r="A823" t="str">
        <f t="shared" si="196"/>
        <v>Eric Milkie</v>
      </c>
      <c r="B823" t="s">
        <v>308</v>
      </c>
      <c r="E823">
        <v>40</v>
      </c>
      <c r="F823">
        <f t="shared" si="190"/>
        <v>0</v>
      </c>
    </row>
    <row r="824" spans="1:6" x14ac:dyDescent="0.25">
      <c r="A824" t="str">
        <f t="shared" si="196"/>
        <v>Eric Milkie</v>
      </c>
      <c r="E824">
        <f t="shared" ref="E824:E829" si="203">E823</f>
        <v>40</v>
      </c>
      <c r="F824">
        <f t="shared" si="190"/>
        <v>0</v>
      </c>
    </row>
    <row r="825" spans="1:6" x14ac:dyDescent="0.25">
      <c r="A825" t="str">
        <f t="shared" si="196"/>
        <v>Eric Milkie</v>
      </c>
      <c r="C825">
        <v>0.83099999999999996</v>
      </c>
      <c r="D825" t="s">
        <v>101</v>
      </c>
      <c r="E825">
        <f t="shared" si="203"/>
        <v>40</v>
      </c>
      <c r="F825">
        <f t="shared" si="190"/>
        <v>33.239999999999995</v>
      </c>
    </row>
    <row r="826" spans="1:6" x14ac:dyDescent="0.25">
      <c r="A826" t="str">
        <f t="shared" ref="A826:A857" si="204">A825</f>
        <v>Eric Milkie</v>
      </c>
      <c r="C826">
        <v>5.1999999999999998E-2</v>
      </c>
      <c r="D826" t="s">
        <v>110</v>
      </c>
      <c r="E826">
        <f t="shared" si="203"/>
        <v>40</v>
      </c>
      <c r="F826">
        <f t="shared" si="190"/>
        <v>2.08</v>
      </c>
    </row>
    <row r="827" spans="1:6" x14ac:dyDescent="0.25">
      <c r="A827" t="str">
        <f t="shared" si="204"/>
        <v>Eric Milkie</v>
      </c>
      <c r="C827">
        <v>8.2000000000000003E-2</v>
      </c>
      <c r="D827" t="s">
        <v>68</v>
      </c>
      <c r="E827">
        <f t="shared" si="203"/>
        <v>40</v>
      </c>
      <c r="F827">
        <f t="shared" si="190"/>
        <v>3.2800000000000002</v>
      </c>
    </row>
    <row r="828" spans="1:6" x14ac:dyDescent="0.25">
      <c r="A828" t="str">
        <f t="shared" si="204"/>
        <v>Eric Milkie</v>
      </c>
      <c r="C828">
        <v>3.3000000000000002E-2</v>
      </c>
      <c r="D828" t="s">
        <v>107</v>
      </c>
      <c r="E828">
        <f t="shared" si="203"/>
        <v>40</v>
      </c>
      <c r="F828">
        <f t="shared" si="190"/>
        <v>1.32</v>
      </c>
    </row>
    <row r="829" spans="1:6" x14ac:dyDescent="0.25">
      <c r="A829" t="str">
        <f t="shared" si="204"/>
        <v>Eric Milkie</v>
      </c>
      <c r="E829">
        <f t="shared" si="203"/>
        <v>40</v>
      </c>
      <c r="F829">
        <f t="shared" si="190"/>
        <v>0</v>
      </c>
    </row>
    <row r="830" spans="1:6" x14ac:dyDescent="0.25">
      <c r="A830" t="str">
        <f t="shared" si="204"/>
        <v>Eric Milkie</v>
      </c>
      <c r="B830" t="s">
        <v>309</v>
      </c>
      <c r="E830">
        <v>38</v>
      </c>
      <c r="F830">
        <f t="shared" si="190"/>
        <v>0</v>
      </c>
    </row>
    <row r="831" spans="1:6" x14ac:dyDescent="0.25">
      <c r="A831" t="str">
        <f t="shared" si="204"/>
        <v>Eric Milkie</v>
      </c>
      <c r="E831">
        <f t="shared" ref="E831:E833" si="205">E830</f>
        <v>38</v>
      </c>
      <c r="F831">
        <f t="shared" si="190"/>
        <v>0</v>
      </c>
    </row>
    <row r="832" spans="1:6" x14ac:dyDescent="0.25">
      <c r="A832" t="str">
        <f t="shared" si="204"/>
        <v>Eric Milkie</v>
      </c>
      <c r="C832">
        <v>1</v>
      </c>
      <c r="D832" t="s">
        <v>85</v>
      </c>
      <c r="E832">
        <f t="shared" si="205"/>
        <v>38</v>
      </c>
      <c r="F832">
        <f t="shared" si="190"/>
        <v>38</v>
      </c>
    </row>
    <row r="833" spans="1:6" x14ac:dyDescent="0.25">
      <c r="A833" t="str">
        <f t="shared" si="204"/>
        <v>Eric Milkie</v>
      </c>
      <c r="E833">
        <f t="shared" si="205"/>
        <v>38</v>
      </c>
      <c r="F833">
        <f t="shared" si="190"/>
        <v>0</v>
      </c>
    </row>
    <row r="834" spans="1:6" x14ac:dyDescent="0.25">
      <c r="A834" t="str">
        <f t="shared" si="204"/>
        <v>Eric Milkie</v>
      </c>
      <c r="B834" t="s">
        <v>310</v>
      </c>
      <c r="E834">
        <v>4</v>
      </c>
      <c r="F834">
        <f t="shared" si="190"/>
        <v>0</v>
      </c>
    </row>
    <row r="835" spans="1:6" x14ac:dyDescent="0.25">
      <c r="A835" t="str">
        <f t="shared" si="204"/>
        <v>Eric Milkie</v>
      </c>
      <c r="E835">
        <f t="shared" ref="E835:E837" si="206">E834</f>
        <v>4</v>
      </c>
      <c r="F835">
        <f t="shared" ref="F835:F898" si="207">C835*E835</f>
        <v>0</v>
      </c>
    </row>
    <row r="836" spans="1:6" x14ac:dyDescent="0.25">
      <c r="A836" t="str">
        <f t="shared" si="204"/>
        <v>Eric Milkie</v>
      </c>
      <c r="C836">
        <v>1</v>
      </c>
      <c r="D836" t="s">
        <v>43</v>
      </c>
      <c r="E836">
        <f t="shared" si="206"/>
        <v>4</v>
      </c>
      <c r="F836">
        <f t="shared" si="207"/>
        <v>4</v>
      </c>
    </row>
    <row r="837" spans="1:6" x14ac:dyDescent="0.25">
      <c r="A837" t="str">
        <f t="shared" si="204"/>
        <v>Eric Milkie</v>
      </c>
      <c r="E837">
        <f t="shared" si="206"/>
        <v>4</v>
      </c>
      <c r="F837">
        <f t="shared" si="207"/>
        <v>0</v>
      </c>
    </row>
    <row r="838" spans="1:6" x14ac:dyDescent="0.25">
      <c r="A838" t="str">
        <f t="shared" si="204"/>
        <v>Eric Milkie</v>
      </c>
      <c r="B838" t="s">
        <v>311</v>
      </c>
      <c r="E838">
        <v>4</v>
      </c>
      <c r="F838">
        <f t="shared" si="207"/>
        <v>0</v>
      </c>
    </row>
    <row r="839" spans="1:6" x14ac:dyDescent="0.25">
      <c r="A839" t="str">
        <f t="shared" si="204"/>
        <v>Eric Milkie</v>
      </c>
      <c r="E839">
        <f t="shared" ref="E839:E841" si="208">E838</f>
        <v>4</v>
      </c>
      <c r="F839">
        <f t="shared" si="207"/>
        <v>0</v>
      </c>
    </row>
    <row r="840" spans="1:6" x14ac:dyDescent="0.25">
      <c r="A840" t="str">
        <f t="shared" si="204"/>
        <v>Eric Milkie</v>
      </c>
      <c r="C840">
        <v>1</v>
      </c>
      <c r="D840" t="s">
        <v>163</v>
      </c>
      <c r="E840">
        <f t="shared" si="208"/>
        <v>4</v>
      </c>
      <c r="F840">
        <f t="shared" si="207"/>
        <v>4</v>
      </c>
    </row>
    <row r="841" spans="1:6" x14ac:dyDescent="0.25">
      <c r="A841" t="str">
        <f t="shared" si="204"/>
        <v>Eric Milkie</v>
      </c>
      <c r="E841">
        <f t="shared" si="208"/>
        <v>4</v>
      </c>
      <c r="F841">
        <f t="shared" si="207"/>
        <v>0</v>
      </c>
    </row>
    <row r="842" spans="1:6" x14ac:dyDescent="0.25">
      <c r="A842" t="str">
        <f t="shared" si="204"/>
        <v>Eric Milkie</v>
      </c>
      <c r="B842" t="s">
        <v>312</v>
      </c>
      <c r="E842">
        <v>258</v>
      </c>
      <c r="F842">
        <f t="shared" si="207"/>
        <v>0</v>
      </c>
    </row>
    <row r="843" spans="1:6" x14ac:dyDescent="0.25">
      <c r="A843" t="str">
        <f t="shared" si="204"/>
        <v>Eric Milkie</v>
      </c>
      <c r="E843">
        <f t="shared" ref="E843:E847" si="209">E842</f>
        <v>258</v>
      </c>
      <c r="F843">
        <f t="shared" si="207"/>
        <v>0</v>
      </c>
    </row>
    <row r="844" spans="1:6" x14ac:dyDescent="0.25">
      <c r="A844" t="str">
        <f t="shared" si="204"/>
        <v>Eric Milkie</v>
      </c>
      <c r="C844">
        <v>5.8000000000000003E-2</v>
      </c>
      <c r="D844" t="s">
        <v>12</v>
      </c>
      <c r="E844">
        <f t="shared" si="209"/>
        <v>258</v>
      </c>
      <c r="F844">
        <f t="shared" si="207"/>
        <v>14.964</v>
      </c>
    </row>
    <row r="845" spans="1:6" x14ac:dyDescent="0.25">
      <c r="A845" t="str">
        <f t="shared" si="204"/>
        <v>Eric Milkie</v>
      </c>
      <c r="C845">
        <v>0.496</v>
      </c>
      <c r="D845" t="s">
        <v>13</v>
      </c>
      <c r="E845">
        <f t="shared" si="209"/>
        <v>258</v>
      </c>
      <c r="F845">
        <f t="shared" si="207"/>
        <v>127.968</v>
      </c>
    </row>
    <row r="846" spans="1:6" x14ac:dyDescent="0.25">
      <c r="A846" t="str">
        <f t="shared" si="204"/>
        <v>Eric Milkie</v>
      </c>
      <c r="C846">
        <v>0.44500000000000001</v>
      </c>
      <c r="D846" t="s">
        <v>14</v>
      </c>
      <c r="E846">
        <f t="shared" si="209"/>
        <v>258</v>
      </c>
      <c r="F846">
        <f t="shared" si="207"/>
        <v>114.81</v>
      </c>
    </row>
    <row r="847" spans="1:6" x14ac:dyDescent="0.25">
      <c r="A847" t="str">
        <f t="shared" si="204"/>
        <v>Eric Milkie</v>
      </c>
      <c r="E847">
        <f t="shared" si="209"/>
        <v>258</v>
      </c>
      <c r="F847">
        <f t="shared" si="207"/>
        <v>0</v>
      </c>
    </row>
    <row r="848" spans="1:6" x14ac:dyDescent="0.25">
      <c r="A848" t="str">
        <f t="shared" si="204"/>
        <v>Eric Milkie</v>
      </c>
      <c r="B848" t="s">
        <v>313</v>
      </c>
      <c r="E848">
        <v>3</v>
      </c>
      <c r="F848">
        <f t="shared" si="207"/>
        <v>0</v>
      </c>
    </row>
    <row r="849" spans="1:6" x14ac:dyDescent="0.25">
      <c r="A849" t="str">
        <f t="shared" si="204"/>
        <v>Eric Milkie</v>
      </c>
      <c r="E849">
        <f t="shared" ref="E849:E851" si="210">E848</f>
        <v>3</v>
      </c>
      <c r="F849">
        <f t="shared" si="207"/>
        <v>0</v>
      </c>
    </row>
    <row r="850" spans="1:6" x14ac:dyDescent="0.25">
      <c r="A850" t="str">
        <f t="shared" si="204"/>
        <v>Eric Milkie</v>
      </c>
      <c r="C850">
        <v>1</v>
      </c>
      <c r="D850" t="s">
        <v>177</v>
      </c>
      <c r="E850">
        <f t="shared" si="210"/>
        <v>3</v>
      </c>
      <c r="F850">
        <f t="shared" si="207"/>
        <v>3</v>
      </c>
    </row>
    <row r="851" spans="1:6" x14ac:dyDescent="0.25">
      <c r="A851" t="str">
        <f t="shared" si="204"/>
        <v>Eric Milkie</v>
      </c>
      <c r="E851">
        <f t="shared" si="210"/>
        <v>3</v>
      </c>
      <c r="F851">
        <f t="shared" si="207"/>
        <v>0</v>
      </c>
    </row>
    <row r="852" spans="1:6" x14ac:dyDescent="0.25">
      <c r="A852" t="str">
        <f t="shared" si="204"/>
        <v>Eric Milkie</v>
      </c>
      <c r="B852" t="s">
        <v>314</v>
      </c>
      <c r="E852">
        <v>48</v>
      </c>
      <c r="F852">
        <f t="shared" si="207"/>
        <v>0</v>
      </c>
    </row>
    <row r="853" spans="1:6" x14ac:dyDescent="0.25">
      <c r="A853" t="str">
        <f t="shared" si="204"/>
        <v>Eric Milkie</v>
      </c>
      <c r="E853">
        <f t="shared" ref="E853:E855" si="211">E852</f>
        <v>48</v>
      </c>
      <c r="F853">
        <f t="shared" si="207"/>
        <v>0</v>
      </c>
    </row>
    <row r="854" spans="1:6" x14ac:dyDescent="0.25">
      <c r="A854" t="str">
        <f t="shared" si="204"/>
        <v>Eric Milkie</v>
      </c>
      <c r="C854">
        <v>1</v>
      </c>
      <c r="D854" t="s">
        <v>43</v>
      </c>
      <c r="E854">
        <f t="shared" si="211"/>
        <v>48</v>
      </c>
      <c r="F854">
        <f t="shared" si="207"/>
        <v>48</v>
      </c>
    </row>
    <row r="855" spans="1:6" x14ac:dyDescent="0.25">
      <c r="A855" t="str">
        <f t="shared" si="204"/>
        <v>Eric Milkie</v>
      </c>
      <c r="E855">
        <f t="shared" si="211"/>
        <v>48</v>
      </c>
      <c r="F855">
        <f t="shared" si="207"/>
        <v>0</v>
      </c>
    </row>
    <row r="856" spans="1:6" x14ac:dyDescent="0.25">
      <c r="A856" t="str">
        <f t="shared" si="204"/>
        <v>Eric Milkie</v>
      </c>
      <c r="B856" t="s">
        <v>315</v>
      </c>
      <c r="E856">
        <v>5</v>
      </c>
      <c r="F856">
        <f t="shared" si="207"/>
        <v>0</v>
      </c>
    </row>
    <row r="857" spans="1:6" x14ac:dyDescent="0.25">
      <c r="A857" t="str">
        <f t="shared" si="204"/>
        <v>Eric Milkie</v>
      </c>
      <c r="E857">
        <f t="shared" ref="E857:E859" si="212">E856</f>
        <v>5</v>
      </c>
      <c r="F857">
        <f t="shared" si="207"/>
        <v>0</v>
      </c>
    </row>
    <row r="858" spans="1:6" x14ac:dyDescent="0.25">
      <c r="A858" t="str">
        <f t="shared" ref="A858:A881" si="213">A857</f>
        <v>Eric Milkie</v>
      </c>
      <c r="C858">
        <v>1</v>
      </c>
      <c r="D858" t="s">
        <v>18</v>
      </c>
      <c r="E858">
        <f t="shared" si="212"/>
        <v>5</v>
      </c>
      <c r="F858">
        <f t="shared" si="207"/>
        <v>5</v>
      </c>
    </row>
    <row r="859" spans="1:6" x14ac:dyDescent="0.25">
      <c r="A859" t="str">
        <f t="shared" si="213"/>
        <v>Eric Milkie</v>
      </c>
      <c r="E859">
        <f t="shared" si="212"/>
        <v>5</v>
      </c>
      <c r="F859">
        <f t="shared" si="207"/>
        <v>0</v>
      </c>
    </row>
    <row r="860" spans="1:6" x14ac:dyDescent="0.25">
      <c r="A860" t="str">
        <f t="shared" si="213"/>
        <v>Eric Milkie</v>
      </c>
      <c r="B860" t="s">
        <v>316</v>
      </c>
      <c r="E860">
        <v>103</v>
      </c>
      <c r="F860">
        <f t="shared" si="207"/>
        <v>0</v>
      </c>
    </row>
    <row r="861" spans="1:6" x14ac:dyDescent="0.25">
      <c r="A861" t="str">
        <f t="shared" si="213"/>
        <v>Eric Milkie</v>
      </c>
      <c r="E861">
        <f t="shared" ref="E861:E867" si="214">E860</f>
        <v>103</v>
      </c>
      <c r="F861">
        <f t="shared" si="207"/>
        <v>0</v>
      </c>
    </row>
    <row r="862" spans="1:6" x14ac:dyDescent="0.25">
      <c r="A862" t="str">
        <f t="shared" si="213"/>
        <v>Eric Milkie</v>
      </c>
      <c r="C862">
        <v>0.20699999999999999</v>
      </c>
      <c r="D862" t="s">
        <v>119</v>
      </c>
      <c r="E862">
        <f t="shared" si="214"/>
        <v>103</v>
      </c>
      <c r="F862">
        <f t="shared" si="207"/>
        <v>21.320999999999998</v>
      </c>
    </row>
    <row r="863" spans="1:6" x14ac:dyDescent="0.25">
      <c r="A863" t="str">
        <f t="shared" si="213"/>
        <v>Eric Milkie</v>
      </c>
      <c r="C863">
        <v>0.04</v>
      </c>
      <c r="D863" t="s">
        <v>110</v>
      </c>
      <c r="E863">
        <f t="shared" si="214"/>
        <v>103</v>
      </c>
      <c r="F863">
        <f t="shared" si="207"/>
        <v>4.12</v>
      </c>
    </row>
    <row r="864" spans="1:6" x14ac:dyDescent="0.25">
      <c r="A864" t="str">
        <f t="shared" si="213"/>
        <v>Eric Milkie</v>
      </c>
      <c r="C864">
        <v>0.46500000000000002</v>
      </c>
      <c r="D864" t="s">
        <v>18</v>
      </c>
      <c r="E864">
        <f t="shared" si="214"/>
        <v>103</v>
      </c>
      <c r="F864">
        <f t="shared" si="207"/>
        <v>47.895000000000003</v>
      </c>
    </row>
    <row r="865" spans="1:6" x14ac:dyDescent="0.25">
      <c r="A865" t="str">
        <f t="shared" si="213"/>
        <v>Eric Milkie</v>
      </c>
      <c r="C865">
        <v>0.26100000000000001</v>
      </c>
      <c r="D865" t="s">
        <v>79</v>
      </c>
      <c r="E865">
        <f t="shared" si="214"/>
        <v>103</v>
      </c>
      <c r="F865">
        <f t="shared" si="207"/>
        <v>26.883000000000003</v>
      </c>
    </row>
    <row r="866" spans="1:6" x14ac:dyDescent="0.25">
      <c r="A866" t="str">
        <f t="shared" si="213"/>
        <v>Eric Milkie</v>
      </c>
      <c r="C866">
        <v>2.4E-2</v>
      </c>
      <c r="D866" t="s">
        <v>89</v>
      </c>
      <c r="E866">
        <f t="shared" si="214"/>
        <v>103</v>
      </c>
      <c r="F866">
        <f t="shared" si="207"/>
        <v>2.472</v>
      </c>
    </row>
    <row r="867" spans="1:6" x14ac:dyDescent="0.25">
      <c r="A867" t="str">
        <f t="shared" si="213"/>
        <v>Eric Milkie</v>
      </c>
      <c r="E867">
        <f t="shared" si="214"/>
        <v>103</v>
      </c>
      <c r="F867">
        <f t="shared" si="207"/>
        <v>0</v>
      </c>
    </row>
    <row r="868" spans="1:6" x14ac:dyDescent="0.25">
      <c r="A868" t="str">
        <f t="shared" si="213"/>
        <v>Eric Milkie</v>
      </c>
      <c r="B868" t="s">
        <v>317</v>
      </c>
      <c r="E868">
        <v>165</v>
      </c>
      <c r="F868">
        <f t="shared" si="207"/>
        <v>0</v>
      </c>
    </row>
    <row r="869" spans="1:6" x14ac:dyDescent="0.25">
      <c r="A869" t="str">
        <f t="shared" si="213"/>
        <v>Eric Milkie</v>
      </c>
      <c r="E869">
        <f t="shared" ref="E869:E873" si="215">E868</f>
        <v>165</v>
      </c>
      <c r="F869">
        <f t="shared" si="207"/>
        <v>0</v>
      </c>
    </row>
    <row r="870" spans="1:6" x14ac:dyDescent="0.25">
      <c r="A870" t="str">
        <f t="shared" si="213"/>
        <v>Eric Milkie</v>
      </c>
      <c r="C870">
        <v>0.748</v>
      </c>
      <c r="D870" t="s">
        <v>110</v>
      </c>
      <c r="E870">
        <f t="shared" si="215"/>
        <v>165</v>
      </c>
      <c r="F870">
        <f t="shared" si="207"/>
        <v>123.42</v>
      </c>
    </row>
    <row r="871" spans="1:6" x14ac:dyDescent="0.25">
      <c r="A871" t="str">
        <f t="shared" si="213"/>
        <v>Eric Milkie</v>
      </c>
      <c r="C871">
        <v>0.111</v>
      </c>
      <c r="D871" t="s">
        <v>79</v>
      </c>
      <c r="E871">
        <f t="shared" si="215"/>
        <v>165</v>
      </c>
      <c r="F871">
        <f t="shared" si="207"/>
        <v>18.315000000000001</v>
      </c>
    </row>
    <row r="872" spans="1:6" x14ac:dyDescent="0.25">
      <c r="A872" t="str">
        <f t="shared" si="213"/>
        <v>Eric Milkie</v>
      </c>
      <c r="C872">
        <v>0.14000000000000001</v>
      </c>
      <c r="D872" t="s">
        <v>43</v>
      </c>
      <c r="E872">
        <f t="shared" si="215"/>
        <v>165</v>
      </c>
      <c r="F872">
        <f t="shared" si="207"/>
        <v>23.1</v>
      </c>
    </row>
    <row r="873" spans="1:6" x14ac:dyDescent="0.25">
      <c r="A873" t="str">
        <f t="shared" si="213"/>
        <v>Eric Milkie</v>
      </c>
      <c r="E873">
        <f t="shared" si="215"/>
        <v>165</v>
      </c>
      <c r="F873">
        <f t="shared" si="207"/>
        <v>0</v>
      </c>
    </row>
    <row r="874" spans="1:6" x14ac:dyDescent="0.25">
      <c r="A874" t="str">
        <f t="shared" si="213"/>
        <v>Eric Milkie</v>
      </c>
      <c r="B874" t="s">
        <v>318</v>
      </c>
      <c r="E874">
        <v>235</v>
      </c>
      <c r="F874">
        <f t="shared" si="207"/>
        <v>0</v>
      </c>
    </row>
    <row r="875" spans="1:6" x14ac:dyDescent="0.25">
      <c r="A875" t="str">
        <f t="shared" si="213"/>
        <v>Eric Milkie</v>
      </c>
      <c r="E875">
        <f t="shared" ref="E875:E882" si="216">E874</f>
        <v>235</v>
      </c>
      <c r="F875">
        <f t="shared" si="207"/>
        <v>0</v>
      </c>
    </row>
    <row r="876" spans="1:6" x14ac:dyDescent="0.25">
      <c r="A876" t="str">
        <f t="shared" si="213"/>
        <v>Eric Milkie</v>
      </c>
      <c r="C876">
        <v>0.36799999999999999</v>
      </c>
      <c r="D876" t="s">
        <v>119</v>
      </c>
      <c r="E876">
        <f t="shared" si="216"/>
        <v>235</v>
      </c>
      <c r="F876">
        <f t="shared" si="207"/>
        <v>86.48</v>
      </c>
    </row>
    <row r="877" spans="1:6" x14ac:dyDescent="0.25">
      <c r="A877" t="str">
        <f t="shared" si="213"/>
        <v>Eric Milkie</v>
      </c>
      <c r="C877">
        <v>8.0000000000000002E-3</v>
      </c>
      <c r="D877" t="s">
        <v>59</v>
      </c>
      <c r="E877">
        <f t="shared" si="216"/>
        <v>235</v>
      </c>
      <c r="F877">
        <f t="shared" si="207"/>
        <v>1.8800000000000001</v>
      </c>
    </row>
    <row r="878" spans="1:6" x14ac:dyDescent="0.25">
      <c r="A878" t="str">
        <f t="shared" si="213"/>
        <v>Eric Milkie</v>
      </c>
      <c r="C878">
        <v>0.155</v>
      </c>
      <c r="D878" t="s">
        <v>110</v>
      </c>
      <c r="E878">
        <f t="shared" si="216"/>
        <v>235</v>
      </c>
      <c r="F878">
        <f t="shared" si="207"/>
        <v>36.424999999999997</v>
      </c>
    </row>
    <row r="879" spans="1:6" x14ac:dyDescent="0.25">
      <c r="A879" t="str">
        <f t="shared" si="213"/>
        <v>Eric Milkie</v>
      </c>
      <c r="C879">
        <v>6.2E-2</v>
      </c>
      <c r="D879" t="s">
        <v>319</v>
      </c>
      <c r="E879">
        <f t="shared" si="216"/>
        <v>235</v>
      </c>
      <c r="F879">
        <f t="shared" si="207"/>
        <v>14.57</v>
      </c>
    </row>
    <row r="880" spans="1:6" x14ac:dyDescent="0.25">
      <c r="A880" t="str">
        <f t="shared" si="213"/>
        <v>Eric Milkie</v>
      </c>
      <c r="C880">
        <v>2.7E-2</v>
      </c>
      <c r="D880" t="s">
        <v>162</v>
      </c>
      <c r="E880">
        <f t="shared" si="216"/>
        <v>235</v>
      </c>
      <c r="F880">
        <f t="shared" si="207"/>
        <v>6.3449999999999998</v>
      </c>
    </row>
    <row r="881" spans="1:6" x14ac:dyDescent="0.25">
      <c r="A881" t="str">
        <f t="shared" si="213"/>
        <v>Eric Milkie</v>
      </c>
      <c r="C881">
        <v>0.378</v>
      </c>
      <c r="D881" t="s">
        <v>320</v>
      </c>
      <c r="E881">
        <f t="shared" si="216"/>
        <v>235</v>
      </c>
      <c r="F881">
        <f t="shared" si="207"/>
        <v>88.83</v>
      </c>
    </row>
    <row r="882" spans="1:6" x14ac:dyDescent="0.25">
      <c r="A882" t="s">
        <v>629</v>
      </c>
      <c r="E882">
        <f t="shared" si="216"/>
        <v>235</v>
      </c>
      <c r="F882">
        <f t="shared" si="207"/>
        <v>0</v>
      </c>
    </row>
    <row r="883" spans="1:6" x14ac:dyDescent="0.25">
      <c r="A883" t="str">
        <f t="shared" ref="A883:A916" si="217">A882</f>
        <v>Ernie Hershey</v>
      </c>
      <c r="B883" t="s">
        <v>323</v>
      </c>
      <c r="E883">
        <v>14</v>
      </c>
      <c r="F883">
        <f t="shared" si="207"/>
        <v>0</v>
      </c>
    </row>
    <row r="884" spans="1:6" x14ac:dyDescent="0.25">
      <c r="A884" t="str">
        <f t="shared" si="217"/>
        <v>Ernie Hershey</v>
      </c>
      <c r="E884">
        <f t="shared" ref="E884:E887" si="218">E883</f>
        <v>14</v>
      </c>
      <c r="F884">
        <f t="shared" si="207"/>
        <v>0</v>
      </c>
    </row>
    <row r="885" spans="1:6" x14ac:dyDescent="0.25">
      <c r="A885" t="str">
        <f t="shared" si="217"/>
        <v>Ernie Hershey</v>
      </c>
      <c r="C885">
        <v>0.57099999999999995</v>
      </c>
      <c r="D885" t="s">
        <v>136</v>
      </c>
      <c r="E885">
        <f t="shared" si="218"/>
        <v>14</v>
      </c>
      <c r="F885">
        <f t="shared" si="207"/>
        <v>7.9939999999999998</v>
      </c>
    </row>
    <row r="886" spans="1:6" x14ac:dyDescent="0.25">
      <c r="A886" t="str">
        <f t="shared" si="217"/>
        <v>Ernie Hershey</v>
      </c>
      <c r="C886">
        <v>0.24099999999999999</v>
      </c>
      <c r="D886" t="s">
        <v>71</v>
      </c>
      <c r="E886">
        <f t="shared" si="218"/>
        <v>14</v>
      </c>
      <c r="F886">
        <f t="shared" si="207"/>
        <v>3.3739999999999997</v>
      </c>
    </row>
    <row r="887" spans="1:6" x14ac:dyDescent="0.25">
      <c r="A887" t="str">
        <f t="shared" si="217"/>
        <v>Ernie Hershey</v>
      </c>
      <c r="E887">
        <f t="shared" si="218"/>
        <v>14</v>
      </c>
      <c r="F887">
        <f t="shared" si="207"/>
        <v>0</v>
      </c>
    </row>
    <row r="888" spans="1:6" x14ac:dyDescent="0.25">
      <c r="A888" t="str">
        <f t="shared" si="217"/>
        <v>Ernie Hershey</v>
      </c>
      <c r="B888" t="s">
        <v>324</v>
      </c>
      <c r="E888">
        <v>58</v>
      </c>
      <c r="F888">
        <f t="shared" si="207"/>
        <v>0</v>
      </c>
    </row>
    <row r="889" spans="1:6" x14ac:dyDescent="0.25">
      <c r="A889" t="str">
        <f t="shared" si="217"/>
        <v>Ernie Hershey</v>
      </c>
      <c r="E889">
        <f t="shared" ref="E889:E892" si="219">E888</f>
        <v>58</v>
      </c>
      <c r="F889">
        <f t="shared" si="207"/>
        <v>0</v>
      </c>
    </row>
    <row r="890" spans="1:6" x14ac:dyDescent="0.25">
      <c r="A890" t="str">
        <f t="shared" si="217"/>
        <v>Ernie Hershey</v>
      </c>
      <c r="C890">
        <v>0.86399999999999999</v>
      </c>
      <c r="D890" t="s">
        <v>91</v>
      </c>
      <c r="E890">
        <f t="shared" si="219"/>
        <v>58</v>
      </c>
      <c r="F890">
        <f t="shared" si="207"/>
        <v>50.112000000000002</v>
      </c>
    </row>
    <row r="891" spans="1:6" x14ac:dyDescent="0.25">
      <c r="A891" t="str">
        <f t="shared" si="217"/>
        <v>Ernie Hershey</v>
      </c>
      <c r="C891">
        <v>0.13500000000000001</v>
      </c>
      <c r="D891" t="s">
        <v>24</v>
      </c>
      <c r="E891">
        <f t="shared" si="219"/>
        <v>58</v>
      </c>
      <c r="F891">
        <f t="shared" si="207"/>
        <v>7.83</v>
      </c>
    </row>
    <row r="892" spans="1:6" x14ac:dyDescent="0.25">
      <c r="A892" t="str">
        <f t="shared" si="217"/>
        <v>Ernie Hershey</v>
      </c>
      <c r="E892">
        <f t="shared" si="219"/>
        <v>58</v>
      </c>
      <c r="F892">
        <f t="shared" si="207"/>
        <v>0</v>
      </c>
    </row>
    <row r="893" spans="1:6" x14ac:dyDescent="0.25">
      <c r="A893" t="str">
        <f t="shared" si="217"/>
        <v>Ernie Hershey</v>
      </c>
      <c r="B893" t="s">
        <v>325</v>
      </c>
      <c r="E893">
        <v>2</v>
      </c>
      <c r="F893">
        <f t="shared" si="207"/>
        <v>0</v>
      </c>
    </row>
    <row r="894" spans="1:6" x14ac:dyDescent="0.25">
      <c r="A894" t="str">
        <f t="shared" si="217"/>
        <v>Ernie Hershey</v>
      </c>
      <c r="E894">
        <f t="shared" ref="E894:E896" si="220">E893</f>
        <v>2</v>
      </c>
      <c r="F894">
        <f t="shared" si="207"/>
        <v>0</v>
      </c>
    </row>
    <row r="895" spans="1:6" x14ac:dyDescent="0.25">
      <c r="A895" t="str">
        <f t="shared" si="217"/>
        <v>Ernie Hershey</v>
      </c>
      <c r="C895">
        <v>1</v>
      </c>
      <c r="D895" t="s">
        <v>91</v>
      </c>
      <c r="E895">
        <f t="shared" si="220"/>
        <v>2</v>
      </c>
      <c r="F895">
        <f t="shared" si="207"/>
        <v>2</v>
      </c>
    </row>
    <row r="896" spans="1:6" x14ac:dyDescent="0.25">
      <c r="A896" t="str">
        <f t="shared" si="217"/>
        <v>Ernie Hershey</v>
      </c>
      <c r="E896">
        <f t="shared" si="220"/>
        <v>2</v>
      </c>
      <c r="F896">
        <f t="shared" si="207"/>
        <v>0</v>
      </c>
    </row>
    <row r="897" spans="1:6" x14ac:dyDescent="0.25">
      <c r="A897" t="str">
        <f t="shared" si="217"/>
        <v>Ernie Hershey</v>
      </c>
      <c r="B897" t="s">
        <v>326</v>
      </c>
      <c r="E897">
        <v>20</v>
      </c>
      <c r="F897">
        <f t="shared" si="207"/>
        <v>0</v>
      </c>
    </row>
    <row r="898" spans="1:6" x14ac:dyDescent="0.25">
      <c r="A898" t="str">
        <f t="shared" si="217"/>
        <v>Ernie Hershey</v>
      </c>
      <c r="E898">
        <f t="shared" ref="E898:E901" si="221">E897</f>
        <v>20</v>
      </c>
      <c r="F898">
        <f t="shared" si="207"/>
        <v>0</v>
      </c>
    </row>
    <row r="899" spans="1:6" x14ac:dyDescent="0.25">
      <c r="A899" t="str">
        <f t="shared" si="217"/>
        <v>Ernie Hershey</v>
      </c>
      <c r="C899">
        <v>0.80100000000000005</v>
      </c>
      <c r="D899" t="s">
        <v>91</v>
      </c>
      <c r="E899">
        <f t="shared" si="221"/>
        <v>20</v>
      </c>
      <c r="F899">
        <f t="shared" ref="F899:F962" si="222">C899*E899</f>
        <v>16.02</v>
      </c>
    </row>
    <row r="900" spans="1:6" x14ac:dyDescent="0.25">
      <c r="A900" t="str">
        <f t="shared" si="217"/>
        <v>Ernie Hershey</v>
      </c>
      <c r="C900">
        <v>0.19800000000000001</v>
      </c>
      <c r="D900" t="s">
        <v>24</v>
      </c>
      <c r="E900">
        <f t="shared" si="221"/>
        <v>20</v>
      </c>
      <c r="F900">
        <f t="shared" si="222"/>
        <v>3.96</v>
      </c>
    </row>
    <row r="901" spans="1:6" x14ac:dyDescent="0.25">
      <c r="A901" t="str">
        <f t="shared" si="217"/>
        <v>Ernie Hershey</v>
      </c>
      <c r="E901">
        <f t="shared" si="221"/>
        <v>20</v>
      </c>
      <c r="F901">
        <f t="shared" si="222"/>
        <v>0</v>
      </c>
    </row>
    <row r="902" spans="1:6" x14ac:dyDescent="0.25">
      <c r="A902" t="str">
        <f t="shared" si="217"/>
        <v>Ernie Hershey</v>
      </c>
      <c r="B902" t="s">
        <v>327</v>
      </c>
      <c r="E902">
        <v>14</v>
      </c>
      <c r="F902">
        <f t="shared" si="222"/>
        <v>0</v>
      </c>
    </row>
    <row r="903" spans="1:6" x14ac:dyDescent="0.25">
      <c r="A903" t="str">
        <f t="shared" si="217"/>
        <v>Ernie Hershey</v>
      </c>
      <c r="E903">
        <f t="shared" ref="E903:E906" si="223">E902</f>
        <v>14</v>
      </c>
      <c r="F903">
        <f t="shared" si="222"/>
        <v>0</v>
      </c>
    </row>
    <row r="904" spans="1:6" x14ac:dyDescent="0.25">
      <c r="A904" t="str">
        <f t="shared" si="217"/>
        <v>Ernie Hershey</v>
      </c>
      <c r="C904">
        <v>0.57099999999999995</v>
      </c>
      <c r="D904" t="s">
        <v>136</v>
      </c>
      <c r="E904">
        <f t="shared" si="223"/>
        <v>14</v>
      </c>
      <c r="F904">
        <f t="shared" si="222"/>
        <v>7.9939999999999998</v>
      </c>
    </row>
    <row r="905" spans="1:6" x14ac:dyDescent="0.25">
      <c r="A905" t="str">
        <f t="shared" si="217"/>
        <v>Ernie Hershey</v>
      </c>
      <c r="C905">
        <v>0.24099999999999999</v>
      </c>
      <c r="D905" t="s">
        <v>71</v>
      </c>
      <c r="E905">
        <f t="shared" si="223"/>
        <v>14</v>
      </c>
      <c r="F905">
        <f t="shared" si="222"/>
        <v>3.3739999999999997</v>
      </c>
    </row>
    <row r="906" spans="1:6" x14ac:dyDescent="0.25">
      <c r="A906" t="str">
        <f t="shared" si="217"/>
        <v>Ernie Hershey</v>
      </c>
      <c r="E906">
        <f t="shared" si="223"/>
        <v>14</v>
      </c>
      <c r="F906">
        <f t="shared" si="222"/>
        <v>0</v>
      </c>
    </row>
    <row r="907" spans="1:6" x14ac:dyDescent="0.25">
      <c r="A907" t="str">
        <f t="shared" si="217"/>
        <v>Ernie Hershey</v>
      </c>
      <c r="B907" t="s">
        <v>328</v>
      </c>
      <c r="E907">
        <v>12</v>
      </c>
      <c r="F907">
        <f t="shared" si="222"/>
        <v>0</v>
      </c>
    </row>
    <row r="908" spans="1:6" x14ac:dyDescent="0.25">
      <c r="A908" t="str">
        <f t="shared" si="217"/>
        <v>Ernie Hershey</v>
      </c>
      <c r="E908">
        <f t="shared" ref="E908:E910" si="224">E907</f>
        <v>12</v>
      </c>
      <c r="F908">
        <f t="shared" si="222"/>
        <v>0</v>
      </c>
    </row>
    <row r="909" spans="1:6" x14ac:dyDescent="0.25">
      <c r="A909" t="str">
        <f t="shared" si="217"/>
        <v>Ernie Hershey</v>
      </c>
      <c r="C909">
        <v>1</v>
      </c>
      <c r="D909" t="s">
        <v>136</v>
      </c>
      <c r="E909">
        <f t="shared" si="224"/>
        <v>12</v>
      </c>
      <c r="F909">
        <f t="shared" si="222"/>
        <v>12</v>
      </c>
    </row>
    <row r="910" spans="1:6" x14ac:dyDescent="0.25">
      <c r="A910" t="str">
        <f t="shared" si="217"/>
        <v>Ernie Hershey</v>
      </c>
      <c r="E910">
        <f t="shared" si="224"/>
        <v>12</v>
      </c>
      <c r="F910">
        <f t="shared" si="222"/>
        <v>0</v>
      </c>
    </row>
    <row r="911" spans="1:6" x14ac:dyDescent="0.25">
      <c r="A911" t="str">
        <f t="shared" si="217"/>
        <v>Ernie Hershey</v>
      </c>
      <c r="B911" t="s">
        <v>329</v>
      </c>
      <c r="E911">
        <v>2</v>
      </c>
      <c r="F911">
        <f t="shared" si="222"/>
        <v>0</v>
      </c>
    </row>
    <row r="912" spans="1:6" x14ac:dyDescent="0.25">
      <c r="A912" t="str">
        <f t="shared" si="217"/>
        <v>Ernie Hershey</v>
      </c>
      <c r="E912">
        <f t="shared" ref="E912:E914" si="225">E911</f>
        <v>2</v>
      </c>
      <c r="F912">
        <f t="shared" si="222"/>
        <v>0</v>
      </c>
    </row>
    <row r="913" spans="1:6" x14ac:dyDescent="0.25">
      <c r="A913" t="str">
        <f t="shared" si="217"/>
        <v>Ernie Hershey</v>
      </c>
      <c r="C913">
        <v>1</v>
      </c>
      <c r="D913" t="s">
        <v>54</v>
      </c>
      <c r="E913">
        <f t="shared" si="225"/>
        <v>2</v>
      </c>
      <c r="F913">
        <f t="shared" si="222"/>
        <v>2</v>
      </c>
    </row>
    <row r="914" spans="1:6" x14ac:dyDescent="0.25">
      <c r="A914" t="str">
        <f t="shared" si="217"/>
        <v>Ernie Hershey</v>
      </c>
      <c r="E914">
        <f t="shared" si="225"/>
        <v>2</v>
      </c>
      <c r="F914">
        <f t="shared" si="222"/>
        <v>0</v>
      </c>
    </row>
    <row r="915" spans="1:6" x14ac:dyDescent="0.25">
      <c r="A915" t="str">
        <f t="shared" si="217"/>
        <v>Ernie Hershey</v>
      </c>
      <c r="B915" t="s">
        <v>330</v>
      </c>
      <c r="E915">
        <v>5</v>
      </c>
      <c r="F915">
        <f t="shared" si="222"/>
        <v>0</v>
      </c>
    </row>
    <row r="916" spans="1:6" x14ac:dyDescent="0.25">
      <c r="A916" t="str">
        <f t="shared" si="217"/>
        <v>Ernie Hershey</v>
      </c>
      <c r="E916">
        <f t="shared" ref="E916:E917" si="226">E915</f>
        <v>5</v>
      </c>
      <c r="F916">
        <f t="shared" si="222"/>
        <v>0</v>
      </c>
    </row>
    <row r="917" spans="1:6" x14ac:dyDescent="0.25">
      <c r="A917" t="s">
        <v>630</v>
      </c>
      <c r="E917">
        <f t="shared" si="226"/>
        <v>5</v>
      </c>
      <c r="F917">
        <f t="shared" si="222"/>
        <v>0</v>
      </c>
    </row>
    <row r="918" spans="1:6" x14ac:dyDescent="0.25">
      <c r="A918" t="str">
        <f t="shared" ref="A918:A949" si="227">A917</f>
        <v>Geert Bosch</v>
      </c>
      <c r="B918" t="s">
        <v>333</v>
      </c>
      <c r="E918">
        <v>168</v>
      </c>
      <c r="F918">
        <f t="shared" si="222"/>
        <v>0</v>
      </c>
    </row>
    <row r="919" spans="1:6" x14ac:dyDescent="0.25">
      <c r="A919" t="str">
        <f t="shared" si="227"/>
        <v>Geert Bosch</v>
      </c>
      <c r="E919">
        <f t="shared" ref="E919:E930" si="228">E918</f>
        <v>168</v>
      </c>
      <c r="F919">
        <f t="shared" si="222"/>
        <v>0</v>
      </c>
    </row>
    <row r="920" spans="1:6" x14ac:dyDescent="0.25">
      <c r="A920" t="str">
        <f t="shared" si="227"/>
        <v>Geert Bosch</v>
      </c>
      <c r="C920">
        <v>5.0000000000000001E-3</v>
      </c>
      <c r="D920" t="s">
        <v>110</v>
      </c>
      <c r="E920">
        <f t="shared" si="228"/>
        <v>168</v>
      </c>
      <c r="F920">
        <f t="shared" si="222"/>
        <v>0.84</v>
      </c>
    </row>
    <row r="921" spans="1:6" x14ac:dyDescent="0.25">
      <c r="A921" t="str">
        <f t="shared" si="227"/>
        <v>Geert Bosch</v>
      </c>
      <c r="C921">
        <v>2.1000000000000001E-2</v>
      </c>
      <c r="D921" t="s">
        <v>68</v>
      </c>
      <c r="E921">
        <f t="shared" si="228"/>
        <v>168</v>
      </c>
      <c r="F921">
        <f t="shared" si="222"/>
        <v>3.528</v>
      </c>
    </row>
    <row r="922" spans="1:6" x14ac:dyDescent="0.25">
      <c r="A922" t="str">
        <f t="shared" si="227"/>
        <v>Geert Bosch</v>
      </c>
      <c r="C922">
        <v>0.17199999999999999</v>
      </c>
      <c r="D922" t="s">
        <v>18</v>
      </c>
      <c r="E922">
        <f t="shared" si="228"/>
        <v>168</v>
      </c>
      <c r="F922">
        <f t="shared" si="222"/>
        <v>28.895999999999997</v>
      </c>
    </row>
    <row r="923" spans="1:6" x14ac:dyDescent="0.25">
      <c r="A923" t="str">
        <f t="shared" si="227"/>
        <v>Geert Bosch</v>
      </c>
      <c r="C923">
        <v>6.0000000000000001E-3</v>
      </c>
      <c r="D923" t="s">
        <v>167</v>
      </c>
      <c r="E923">
        <f t="shared" si="228"/>
        <v>168</v>
      </c>
      <c r="F923">
        <f t="shared" si="222"/>
        <v>1.008</v>
      </c>
    </row>
    <row r="924" spans="1:6" x14ac:dyDescent="0.25">
      <c r="A924" t="str">
        <f t="shared" si="227"/>
        <v>Geert Bosch</v>
      </c>
      <c r="C924">
        <v>6.0000000000000001E-3</v>
      </c>
      <c r="D924" t="s">
        <v>63</v>
      </c>
      <c r="E924">
        <f t="shared" si="228"/>
        <v>168</v>
      </c>
      <c r="F924">
        <f t="shared" si="222"/>
        <v>1.008</v>
      </c>
    </row>
    <row r="925" spans="1:6" x14ac:dyDescent="0.25">
      <c r="A925" t="str">
        <f t="shared" si="227"/>
        <v>Geert Bosch</v>
      </c>
      <c r="C925">
        <v>0.19600000000000001</v>
      </c>
      <c r="D925" t="s">
        <v>79</v>
      </c>
      <c r="E925">
        <f t="shared" si="228"/>
        <v>168</v>
      </c>
      <c r="F925">
        <f t="shared" si="222"/>
        <v>32.928000000000004</v>
      </c>
    </row>
    <row r="926" spans="1:6" x14ac:dyDescent="0.25">
      <c r="A926" t="str">
        <f t="shared" si="227"/>
        <v>Geert Bosch</v>
      </c>
      <c r="C926">
        <v>6.0000000000000001E-3</v>
      </c>
      <c r="D926" t="s">
        <v>127</v>
      </c>
      <c r="E926">
        <f t="shared" si="228"/>
        <v>168</v>
      </c>
      <c r="F926">
        <f t="shared" si="222"/>
        <v>1.008</v>
      </c>
    </row>
    <row r="927" spans="1:6" x14ac:dyDescent="0.25">
      <c r="A927" t="str">
        <f t="shared" si="227"/>
        <v>Geert Bosch</v>
      </c>
      <c r="C927">
        <v>0.28999999999999998</v>
      </c>
      <c r="D927" t="s">
        <v>43</v>
      </c>
      <c r="E927">
        <f t="shared" si="228"/>
        <v>168</v>
      </c>
      <c r="F927">
        <f t="shared" si="222"/>
        <v>48.72</v>
      </c>
    </row>
    <row r="928" spans="1:6" x14ac:dyDescent="0.25">
      <c r="A928" t="str">
        <f t="shared" si="227"/>
        <v>Geert Bosch</v>
      </c>
      <c r="C928">
        <v>0.19900000000000001</v>
      </c>
      <c r="D928" t="s">
        <v>89</v>
      </c>
      <c r="E928">
        <f t="shared" si="228"/>
        <v>168</v>
      </c>
      <c r="F928">
        <f t="shared" si="222"/>
        <v>33.432000000000002</v>
      </c>
    </row>
    <row r="929" spans="1:6" x14ac:dyDescent="0.25">
      <c r="A929" t="str">
        <f t="shared" si="227"/>
        <v>Geert Bosch</v>
      </c>
      <c r="C929">
        <v>9.4E-2</v>
      </c>
      <c r="D929" t="s">
        <v>163</v>
      </c>
      <c r="E929">
        <f t="shared" si="228"/>
        <v>168</v>
      </c>
      <c r="F929">
        <f t="shared" si="222"/>
        <v>15.792</v>
      </c>
    </row>
    <row r="930" spans="1:6" x14ac:dyDescent="0.25">
      <c r="A930" t="str">
        <f t="shared" si="227"/>
        <v>Geert Bosch</v>
      </c>
      <c r="E930">
        <f t="shared" si="228"/>
        <v>168</v>
      </c>
      <c r="F930">
        <f t="shared" si="222"/>
        <v>0</v>
      </c>
    </row>
    <row r="931" spans="1:6" x14ac:dyDescent="0.25">
      <c r="A931" t="str">
        <f t="shared" si="227"/>
        <v>Geert Bosch</v>
      </c>
      <c r="B931" t="s">
        <v>334</v>
      </c>
      <c r="E931">
        <v>6</v>
      </c>
      <c r="F931">
        <f t="shared" si="222"/>
        <v>0</v>
      </c>
    </row>
    <row r="932" spans="1:6" x14ac:dyDescent="0.25">
      <c r="A932" t="str">
        <f t="shared" si="227"/>
        <v>Geert Bosch</v>
      </c>
      <c r="E932">
        <f t="shared" ref="E932:E934" si="229">E931</f>
        <v>6</v>
      </c>
      <c r="F932">
        <f t="shared" si="222"/>
        <v>0</v>
      </c>
    </row>
    <row r="933" spans="1:6" x14ac:dyDescent="0.25">
      <c r="A933" t="str">
        <f t="shared" si="227"/>
        <v>Geert Bosch</v>
      </c>
      <c r="C933">
        <v>1</v>
      </c>
      <c r="D933" t="s">
        <v>177</v>
      </c>
      <c r="E933">
        <f t="shared" si="229"/>
        <v>6</v>
      </c>
      <c r="F933">
        <f t="shared" si="222"/>
        <v>6</v>
      </c>
    </row>
    <row r="934" spans="1:6" x14ac:dyDescent="0.25">
      <c r="A934" t="str">
        <f t="shared" si="227"/>
        <v>Geert Bosch</v>
      </c>
      <c r="E934">
        <f t="shared" si="229"/>
        <v>6</v>
      </c>
      <c r="F934">
        <f t="shared" si="222"/>
        <v>0</v>
      </c>
    </row>
    <row r="935" spans="1:6" x14ac:dyDescent="0.25">
      <c r="A935" t="str">
        <f t="shared" si="227"/>
        <v>Geert Bosch</v>
      </c>
      <c r="B935" t="s">
        <v>335</v>
      </c>
      <c r="E935">
        <v>12</v>
      </c>
      <c r="F935">
        <f t="shared" si="222"/>
        <v>0</v>
      </c>
    </row>
    <row r="936" spans="1:6" x14ac:dyDescent="0.25">
      <c r="A936" t="str">
        <f t="shared" si="227"/>
        <v>Geert Bosch</v>
      </c>
      <c r="E936">
        <f t="shared" ref="E936:E939" si="230">E935</f>
        <v>12</v>
      </c>
      <c r="F936">
        <f t="shared" si="222"/>
        <v>0</v>
      </c>
    </row>
    <row r="937" spans="1:6" x14ac:dyDescent="0.25">
      <c r="A937" t="str">
        <f t="shared" si="227"/>
        <v>Geert Bosch</v>
      </c>
      <c r="C937">
        <v>0.59699999999999998</v>
      </c>
      <c r="D937" t="s">
        <v>110</v>
      </c>
      <c r="E937">
        <f t="shared" si="230"/>
        <v>12</v>
      </c>
      <c r="F937">
        <f t="shared" si="222"/>
        <v>7.1639999999999997</v>
      </c>
    </row>
    <row r="938" spans="1:6" x14ac:dyDescent="0.25">
      <c r="A938" t="str">
        <f t="shared" si="227"/>
        <v>Geert Bosch</v>
      </c>
      <c r="C938">
        <v>0.40200000000000002</v>
      </c>
      <c r="D938" t="s">
        <v>127</v>
      </c>
      <c r="E938">
        <f t="shared" si="230"/>
        <v>12</v>
      </c>
      <c r="F938">
        <f t="shared" si="222"/>
        <v>4.8239999999999998</v>
      </c>
    </row>
    <row r="939" spans="1:6" x14ac:dyDescent="0.25">
      <c r="A939" t="str">
        <f t="shared" si="227"/>
        <v>Geert Bosch</v>
      </c>
      <c r="E939">
        <f t="shared" si="230"/>
        <v>12</v>
      </c>
      <c r="F939">
        <f t="shared" si="222"/>
        <v>0</v>
      </c>
    </row>
    <row r="940" spans="1:6" x14ac:dyDescent="0.25">
      <c r="A940" t="str">
        <f t="shared" si="227"/>
        <v>Geert Bosch</v>
      </c>
      <c r="B940" t="s">
        <v>336</v>
      </c>
      <c r="E940">
        <v>150</v>
      </c>
      <c r="F940">
        <f t="shared" si="222"/>
        <v>0</v>
      </c>
    </row>
    <row r="941" spans="1:6" x14ac:dyDescent="0.25">
      <c r="A941" t="str">
        <f t="shared" si="227"/>
        <v>Geert Bosch</v>
      </c>
      <c r="E941">
        <f t="shared" ref="E941:E943" si="231">E940</f>
        <v>150</v>
      </c>
      <c r="F941">
        <f t="shared" si="222"/>
        <v>0</v>
      </c>
    </row>
    <row r="942" spans="1:6" x14ac:dyDescent="0.25">
      <c r="A942" t="str">
        <f t="shared" si="227"/>
        <v>Geert Bosch</v>
      </c>
      <c r="C942">
        <v>1</v>
      </c>
      <c r="D942" t="s">
        <v>177</v>
      </c>
      <c r="E942">
        <f t="shared" si="231"/>
        <v>150</v>
      </c>
      <c r="F942">
        <f t="shared" si="222"/>
        <v>150</v>
      </c>
    </row>
    <row r="943" spans="1:6" x14ac:dyDescent="0.25">
      <c r="A943" t="str">
        <f t="shared" si="227"/>
        <v>Geert Bosch</v>
      </c>
      <c r="E943">
        <f t="shared" si="231"/>
        <v>150</v>
      </c>
      <c r="F943">
        <f t="shared" si="222"/>
        <v>0</v>
      </c>
    </row>
    <row r="944" spans="1:6" x14ac:dyDescent="0.25">
      <c r="A944" t="str">
        <f t="shared" si="227"/>
        <v>Geert Bosch</v>
      </c>
      <c r="B944" t="s">
        <v>337</v>
      </c>
      <c r="E944">
        <v>63</v>
      </c>
      <c r="F944">
        <f t="shared" si="222"/>
        <v>0</v>
      </c>
    </row>
    <row r="945" spans="1:6" x14ac:dyDescent="0.25">
      <c r="A945" t="str">
        <f t="shared" si="227"/>
        <v>Geert Bosch</v>
      </c>
      <c r="E945">
        <f t="shared" ref="E945:E947" si="232">E944</f>
        <v>63</v>
      </c>
      <c r="F945">
        <f t="shared" si="222"/>
        <v>0</v>
      </c>
    </row>
    <row r="946" spans="1:6" x14ac:dyDescent="0.25">
      <c r="A946" t="str">
        <f t="shared" si="227"/>
        <v>Geert Bosch</v>
      </c>
      <c r="C946">
        <v>1</v>
      </c>
      <c r="D946" t="s">
        <v>177</v>
      </c>
      <c r="E946">
        <f t="shared" si="232"/>
        <v>63</v>
      </c>
      <c r="F946">
        <f t="shared" si="222"/>
        <v>63</v>
      </c>
    </row>
    <row r="947" spans="1:6" x14ac:dyDescent="0.25">
      <c r="A947" t="str">
        <f t="shared" si="227"/>
        <v>Geert Bosch</v>
      </c>
      <c r="E947">
        <f t="shared" si="232"/>
        <v>63</v>
      </c>
      <c r="F947">
        <f t="shared" si="222"/>
        <v>0</v>
      </c>
    </row>
    <row r="948" spans="1:6" x14ac:dyDescent="0.25">
      <c r="A948" t="str">
        <f t="shared" si="227"/>
        <v>Geert Bosch</v>
      </c>
      <c r="B948" t="s">
        <v>338</v>
      </c>
      <c r="E948">
        <v>52</v>
      </c>
      <c r="F948">
        <f t="shared" si="222"/>
        <v>0</v>
      </c>
    </row>
    <row r="949" spans="1:6" x14ac:dyDescent="0.25">
      <c r="A949" t="str">
        <f t="shared" si="227"/>
        <v>Geert Bosch</v>
      </c>
      <c r="E949">
        <f t="shared" ref="E949:E951" si="233">E948</f>
        <v>52</v>
      </c>
      <c r="F949">
        <f t="shared" si="222"/>
        <v>0</v>
      </c>
    </row>
    <row r="950" spans="1:6" x14ac:dyDescent="0.25">
      <c r="A950" t="str">
        <f t="shared" ref="A950:A966" si="234">A949</f>
        <v>Geert Bosch</v>
      </c>
      <c r="C950">
        <v>1</v>
      </c>
      <c r="D950" t="s">
        <v>162</v>
      </c>
      <c r="E950">
        <f t="shared" si="233"/>
        <v>52</v>
      </c>
      <c r="F950">
        <f t="shared" si="222"/>
        <v>52</v>
      </c>
    </row>
    <row r="951" spans="1:6" x14ac:dyDescent="0.25">
      <c r="A951" t="str">
        <f t="shared" si="234"/>
        <v>Geert Bosch</v>
      </c>
      <c r="E951">
        <f t="shared" si="233"/>
        <v>52</v>
      </c>
      <c r="F951">
        <f t="shared" si="222"/>
        <v>0</v>
      </c>
    </row>
    <row r="952" spans="1:6" x14ac:dyDescent="0.25">
      <c r="A952" t="str">
        <f t="shared" si="234"/>
        <v>Geert Bosch</v>
      </c>
      <c r="B952" t="s">
        <v>339</v>
      </c>
      <c r="E952">
        <v>2</v>
      </c>
      <c r="F952">
        <f t="shared" si="222"/>
        <v>0</v>
      </c>
    </row>
    <row r="953" spans="1:6" x14ac:dyDescent="0.25">
      <c r="A953" t="str">
        <f t="shared" si="234"/>
        <v>Geert Bosch</v>
      </c>
      <c r="E953">
        <f t="shared" ref="E953:E955" si="235">E952</f>
        <v>2</v>
      </c>
      <c r="F953">
        <f t="shared" si="222"/>
        <v>0</v>
      </c>
    </row>
    <row r="954" spans="1:6" x14ac:dyDescent="0.25">
      <c r="A954" t="str">
        <f t="shared" si="234"/>
        <v>Geert Bosch</v>
      </c>
      <c r="C954">
        <v>1</v>
      </c>
      <c r="D954" t="s">
        <v>273</v>
      </c>
      <c r="E954">
        <f t="shared" si="235"/>
        <v>2</v>
      </c>
      <c r="F954">
        <f t="shared" si="222"/>
        <v>2</v>
      </c>
    </row>
    <row r="955" spans="1:6" x14ac:dyDescent="0.25">
      <c r="A955" t="str">
        <f t="shared" si="234"/>
        <v>Geert Bosch</v>
      </c>
      <c r="E955">
        <f t="shared" si="235"/>
        <v>2</v>
      </c>
      <c r="F955">
        <f t="shared" si="222"/>
        <v>0</v>
      </c>
    </row>
    <row r="956" spans="1:6" x14ac:dyDescent="0.25">
      <c r="A956" t="str">
        <f t="shared" si="234"/>
        <v>Geert Bosch</v>
      </c>
      <c r="B956" t="s">
        <v>340</v>
      </c>
      <c r="E956">
        <v>3</v>
      </c>
      <c r="F956">
        <f t="shared" si="222"/>
        <v>0</v>
      </c>
    </row>
    <row r="957" spans="1:6" x14ac:dyDescent="0.25">
      <c r="A957" t="str">
        <f t="shared" si="234"/>
        <v>Geert Bosch</v>
      </c>
      <c r="E957">
        <f t="shared" ref="E957:E959" si="236">E956</f>
        <v>3</v>
      </c>
      <c r="F957">
        <f t="shared" si="222"/>
        <v>0</v>
      </c>
    </row>
    <row r="958" spans="1:6" x14ac:dyDescent="0.25">
      <c r="A958" t="str">
        <f t="shared" si="234"/>
        <v>Geert Bosch</v>
      </c>
      <c r="C958">
        <v>1</v>
      </c>
      <c r="D958" t="s">
        <v>273</v>
      </c>
      <c r="E958">
        <f t="shared" si="236"/>
        <v>3</v>
      </c>
      <c r="F958">
        <f t="shared" si="222"/>
        <v>3</v>
      </c>
    </row>
    <row r="959" spans="1:6" x14ac:dyDescent="0.25">
      <c r="A959" t="str">
        <f t="shared" si="234"/>
        <v>Geert Bosch</v>
      </c>
      <c r="E959">
        <f t="shared" si="236"/>
        <v>3</v>
      </c>
      <c r="F959">
        <f t="shared" si="222"/>
        <v>0</v>
      </c>
    </row>
    <row r="960" spans="1:6" x14ac:dyDescent="0.25">
      <c r="A960" t="str">
        <f t="shared" si="234"/>
        <v>Geert Bosch</v>
      </c>
      <c r="B960" t="s">
        <v>341</v>
      </c>
      <c r="E960">
        <v>340</v>
      </c>
      <c r="F960">
        <f t="shared" si="222"/>
        <v>0</v>
      </c>
    </row>
    <row r="961" spans="1:6" x14ac:dyDescent="0.25">
      <c r="A961" t="str">
        <f t="shared" si="234"/>
        <v>Geert Bosch</v>
      </c>
      <c r="E961">
        <f t="shared" ref="E961:E967" si="237">E960</f>
        <v>340</v>
      </c>
      <c r="F961">
        <f t="shared" si="222"/>
        <v>0</v>
      </c>
    </row>
    <row r="962" spans="1:6" x14ac:dyDescent="0.25">
      <c r="A962" t="str">
        <f t="shared" si="234"/>
        <v>Geert Bosch</v>
      </c>
      <c r="C962">
        <v>1.4E-2</v>
      </c>
      <c r="D962" t="s">
        <v>110</v>
      </c>
      <c r="E962">
        <f t="shared" si="237"/>
        <v>340</v>
      </c>
      <c r="F962">
        <f t="shared" si="222"/>
        <v>4.76</v>
      </c>
    </row>
    <row r="963" spans="1:6" x14ac:dyDescent="0.25">
      <c r="A963" t="str">
        <f t="shared" si="234"/>
        <v>Geert Bosch</v>
      </c>
      <c r="C963">
        <v>0.20100000000000001</v>
      </c>
      <c r="D963" t="s">
        <v>68</v>
      </c>
      <c r="E963">
        <f t="shared" si="237"/>
        <v>340</v>
      </c>
      <c r="F963">
        <f t="shared" ref="F963:F1026" si="238">C963*E963</f>
        <v>68.34</v>
      </c>
    </row>
    <row r="964" spans="1:6" x14ac:dyDescent="0.25">
      <c r="A964" t="str">
        <f t="shared" si="234"/>
        <v>Geert Bosch</v>
      </c>
      <c r="C964">
        <v>0.15</v>
      </c>
      <c r="D964" t="s">
        <v>177</v>
      </c>
      <c r="E964">
        <f t="shared" si="237"/>
        <v>340</v>
      </c>
      <c r="F964">
        <f t="shared" si="238"/>
        <v>51</v>
      </c>
    </row>
    <row r="965" spans="1:6" x14ac:dyDescent="0.25">
      <c r="A965" t="str">
        <f t="shared" si="234"/>
        <v>Geert Bosch</v>
      </c>
      <c r="C965">
        <v>2.7E-2</v>
      </c>
      <c r="D965" t="s">
        <v>79</v>
      </c>
      <c r="E965">
        <f t="shared" si="237"/>
        <v>340</v>
      </c>
      <c r="F965">
        <f t="shared" si="238"/>
        <v>9.18</v>
      </c>
    </row>
    <row r="966" spans="1:6" x14ac:dyDescent="0.25">
      <c r="A966" t="str">
        <f t="shared" si="234"/>
        <v>Geert Bosch</v>
      </c>
      <c r="C966">
        <v>0.60499999999999998</v>
      </c>
      <c r="D966" t="s">
        <v>43</v>
      </c>
      <c r="E966">
        <f t="shared" si="237"/>
        <v>340</v>
      </c>
      <c r="F966">
        <f t="shared" si="238"/>
        <v>205.7</v>
      </c>
    </row>
    <row r="967" spans="1:6" x14ac:dyDescent="0.25">
      <c r="A967" t="s">
        <v>631</v>
      </c>
      <c r="E967">
        <f t="shared" si="237"/>
        <v>340</v>
      </c>
      <c r="F967">
        <f t="shared" si="238"/>
        <v>0</v>
      </c>
    </row>
    <row r="968" spans="1:6" x14ac:dyDescent="0.25">
      <c r="A968" t="str">
        <f t="shared" ref="A968:A1004" si="239">A967</f>
        <v>Greg Studer</v>
      </c>
      <c r="B968" t="s">
        <v>344</v>
      </c>
      <c r="E968">
        <v>39</v>
      </c>
      <c r="F968">
        <f t="shared" si="238"/>
        <v>0</v>
      </c>
    </row>
    <row r="969" spans="1:6" x14ac:dyDescent="0.25">
      <c r="A969" t="str">
        <f t="shared" si="239"/>
        <v>Greg Studer</v>
      </c>
      <c r="E969">
        <f t="shared" ref="E969:E971" si="240">E968</f>
        <v>39</v>
      </c>
      <c r="F969">
        <f t="shared" si="238"/>
        <v>0</v>
      </c>
    </row>
    <row r="970" spans="1:6" x14ac:dyDescent="0.25">
      <c r="A970" t="str">
        <f t="shared" si="239"/>
        <v>Greg Studer</v>
      </c>
      <c r="C970">
        <v>1</v>
      </c>
      <c r="D970" t="s">
        <v>163</v>
      </c>
      <c r="E970">
        <f t="shared" si="240"/>
        <v>39</v>
      </c>
      <c r="F970">
        <f t="shared" si="238"/>
        <v>39</v>
      </c>
    </row>
    <row r="971" spans="1:6" x14ac:dyDescent="0.25">
      <c r="A971" t="str">
        <f t="shared" si="239"/>
        <v>Greg Studer</v>
      </c>
      <c r="E971">
        <f t="shared" si="240"/>
        <v>39</v>
      </c>
      <c r="F971">
        <f t="shared" si="238"/>
        <v>0</v>
      </c>
    </row>
    <row r="972" spans="1:6" x14ac:dyDescent="0.25">
      <c r="A972" t="str">
        <f t="shared" si="239"/>
        <v>Greg Studer</v>
      </c>
      <c r="B972" t="s">
        <v>345</v>
      </c>
      <c r="E972">
        <v>1126</v>
      </c>
      <c r="F972">
        <f t="shared" si="238"/>
        <v>0</v>
      </c>
    </row>
    <row r="973" spans="1:6" x14ac:dyDescent="0.25">
      <c r="A973" t="str">
        <f t="shared" si="239"/>
        <v>Greg Studer</v>
      </c>
      <c r="E973">
        <f t="shared" ref="E973:E976" si="241">E972</f>
        <v>1126</v>
      </c>
      <c r="F973">
        <f t="shared" si="238"/>
        <v>0</v>
      </c>
    </row>
    <row r="974" spans="1:6" x14ac:dyDescent="0.25">
      <c r="A974" t="str">
        <f t="shared" si="239"/>
        <v>Greg Studer</v>
      </c>
      <c r="C974">
        <v>0.92500000000000004</v>
      </c>
      <c r="D974" t="s">
        <v>346</v>
      </c>
      <c r="E974">
        <f t="shared" si="241"/>
        <v>1126</v>
      </c>
      <c r="F974">
        <f t="shared" si="238"/>
        <v>1041.55</v>
      </c>
    </row>
    <row r="975" spans="1:6" x14ac:dyDescent="0.25">
      <c r="A975" t="str">
        <f t="shared" si="239"/>
        <v>Greg Studer</v>
      </c>
      <c r="C975">
        <v>7.3999999999999996E-2</v>
      </c>
      <c r="D975" t="s">
        <v>163</v>
      </c>
      <c r="E975">
        <f t="shared" si="241"/>
        <v>1126</v>
      </c>
      <c r="F975">
        <f t="shared" si="238"/>
        <v>83.323999999999998</v>
      </c>
    </row>
    <row r="976" spans="1:6" x14ac:dyDescent="0.25">
      <c r="A976" t="str">
        <f t="shared" si="239"/>
        <v>Greg Studer</v>
      </c>
      <c r="E976">
        <f t="shared" si="241"/>
        <v>1126</v>
      </c>
      <c r="F976">
        <f t="shared" si="238"/>
        <v>0</v>
      </c>
    </row>
    <row r="977" spans="1:6" x14ac:dyDescent="0.25">
      <c r="A977" t="str">
        <f t="shared" si="239"/>
        <v>Greg Studer</v>
      </c>
      <c r="B977" t="s">
        <v>347</v>
      </c>
      <c r="E977">
        <v>24</v>
      </c>
      <c r="F977">
        <f t="shared" si="238"/>
        <v>0</v>
      </c>
    </row>
    <row r="978" spans="1:6" x14ac:dyDescent="0.25">
      <c r="A978" t="str">
        <f t="shared" si="239"/>
        <v>Greg Studer</v>
      </c>
      <c r="E978">
        <f t="shared" ref="E978:E980" si="242">E977</f>
        <v>24</v>
      </c>
      <c r="F978">
        <f t="shared" si="238"/>
        <v>0</v>
      </c>
    </row>
    <row r="979" spans="1:6" x14ac:dyDescent="0.25">
      <c r="A979" t="str">
        <f t="shared" si="239"/>
        <v>Greg Studer</v>
      </c>
      <c r="C979">
        <v>1</v>
      </c>
      <c r="D979" t="s">
        <v>16</v>
      </c>
      <c r="E979">
        <f t="shared" si="242"/>
        <v>24</v>
      </c>
      <c r="F979">
        <f t="shared" si="238"/>
        <v>24</v>
      </c>
    </row>
    <row r="980" spans="1:6" x14ac:dyDescent="0.25">
      <c r="A980" t="str">
        <f t="shared" si="239"/>
        <v>Greg Studer</v>
      </c>
      <c r="E980">
        <f t="shared" si="242"/>
        <v>24</v>
      </c>
      <c r="F980">
        <f t="shared" si="238"/>
        <v>0</v>
      </c>
    </row>
    <row r="981" spans="1:6" x14ac:dyDescent="0.25">
      <c r="A981" t="str">
        <f t="shared" si="239"/>
        <v>Greg Studer</v>
      </c>
      <c r="B981" t="s">
        <v>348</v>
      </c>
      <c r="E981">
        <v>40</v>
      </c>
      <c r="F981">
        <f t="shared" si="238"/>
        <v>0</v>
      </c>
    </row>
    <row r="982" spans="1:6" x14ac:dyDescent="0.25">
      <c r="A982" t="str">
        <f t="shared" si="239"/>
        <v>Greg Studer</v>
      </c>
      <c r="E982">
        <f t="shared" ref="E982:E984" si="243">E981</f>
        <v>40</v>
      </c>
      <c r="F982">
        <f t="shared" si="238"/>
        <v>0</v>
      </c>
    </row>
    <row r="983" spans="1:6" x14ac:dyDescent="0.25">
      <c r="A983" t="str">
        <f t="shared" si="239"/>
        <v>Greg Studer</v>
      </c>
      <c r="C983">
        <v>1</v>
      </c>
      <c r="D983" t="s">
        <v>43</v>
      </c>
      <c r="E983">
        <f t="shared" si="243"/>
        <v>40</v>
      </c>
      <c r="F983">
        <f t="shared" si="238"/>
        <v>40</v>
      </c>
    </row>
    <row r="984" spans="1:6" x14ac:dyDescent="0.25">
      <c r="A984" t="str">
        <f t="shared" si="239"/>
        <v>Greg Studer</v>
      </c>
      <c r="E984">
        <f t="shared" si="243"/>
        <v>40</v>
      </c>
      <c r="F984">
        <f t="shared" si="238"/>
        <v>0</v>
      </c>
    </row>
    <row r="985" spans="1:6" x14ac:dyDescent="0.25">
      <c r="A985" t="str">
        <f t="shared" si="239"/>
        <v>Greg Studer</v>
      </c>
      <c r="B985" t="s">
        <v>349</v>
      </c>
      <c r="E985">
        <v>91</v>
      </c>
      <c r="F985">
        <f t="shared" si="238"/>
        <v>0</v>
      </c>
    </row>
    <row r="986" spans="1:6" x14ac:dyDescent="0.25">
      <c r="A986" t="str">
        <f t="shared" si="239"/>
        <v>Greg Studer</v>
      </c>
      <c r="E986">
        <f t="shared" ref="E986:E990" si="244">E985</f>
        <v>91</v>
      </c>
      <c r="F986">
        <f t="shared" si="238"/>
        <v>0</v>
      </c>
    </row>
    <row r="987" spans="1:6" x14ac:dyDescent="0.25">
      <c r="A987" t="str">
        <f t="shared" si="239"/>
        <v>Greg Studer</v>
      </c>
      <c r="C987">
        <v>0.66200000000000003</v>
      </c>
      <c r="D987" t="s">
        <v>16</v>
      </c>
      <c r="E987">
        <f t="shared" si="244"/>
        <v>91</v>
      </c>
      <c r="F987">
        <f t="shared" si="238"/>
        <v>60.242000000000004</v>
      </c>
    </row>
    <row r="988" spans="1:6" x14ac:dyDescent="0.25">
      <c r="A988" t="str">
        <f t="shared" si="239"/>
        <v>Greg Studer</v>
      </c>
      <c r="C988">
        <v>0.14699999999999999</v>
      </c>
      <c r="D988" t="s">
        <v>18</v>
      </c>
      <c r="E988">
        <f t="shared" si="244"/>
        <v>91</v>
      </c>
      <c r="F988">
        <f t="shared" si="238"/>
        <v>13.376999999999999</v>
      </c>
    </row>
    <row r="989" spans="1:6" x14ac:dyDescent="0.25">
      <c r="A989" t="str">
        <f t="shared" si="239"/>
        <v>Greg Studer</v>
      </c>
      <c r="C989">
        <v>0.19</v>
      </c>
      <c r="D989" t="s">
        <v>43</v>
      </c>
      <c r="E989">
        <f t="shared" si="244"/>
        <v>91</v>
      </c>
      <c r="F989">
        <f t="shared" si="238"/>
        <v>17.29</v>
      </c>
    </row>
    <row r="990" spans="1:6" x14ac:dyDescent="0.25">
      <c r="A990" t="str">
        <f t="shared" si="239"/>
        <v>Greg Studer</v>
      </c>
      <c r="E990">
        <f t="shared" si="244"/>
        <v>91</v>
      </c>
      <c r="F990">
        <f t="shared" si="238"/>
        <v>0</v>
      </c>
    </row>
    <row r="991" spans="1:6" x14ac:dyDescent="0.25">
      <c r="A991" t="str">
        <f t="shared" si="239"/>
        <v>Greg Studer</v>
      </c>
      <c r="B991" t="s">
        <v>350</v>
      </c>
      <c r="E991">
        <v>26</v>
      </c>
      <c r="F991">
        <f t="shared" si="238"/>
        <v>0</v>
      </c>
    </row>
    <row r="992" spans="1:6" x14ac:dyDescent="0.25">
      <c r="A992" t="str">
        <f t="shared" si="239"/>
        <v>Greg Studer</v>
      </c>
      <c r="E992">
        <f t="shared" ref="E992:E996" si="245">E991</f>
        <v>26</v>
      </c>
      <c r="F992">
        <f t="shared" si="238"/>
        <v>0</v>
      </c>
    </row>
    <row r="993" spans="1:6" x14ac:dyDescent="0.25">
      <c r="A993" t="str">
        <f t="shared" si="239"/>
        <v>Greg Studer</v>
      </c>
      <c r="C993">
        <v>0.189</v>
      </c>
      <c r="D993" t="s">
        <v>51</v>
      </c>
      <c r="E993">
        <f t="shared" si="245"/>
        <v>26</v>
      </c>
      <c r="F993">
        <f t="shared" si="238"/>
        <v>4.9139999999999997</v>
      </c>
    </row>
    <row r="994" spans="1:6" x14ac:dyDescent="0.25">
      <c r="A994" t="str">
        <f t="shared" si="239"/>
        <v>Greg Studer</v>
      </c>
      <c r="C994">
        <v>0.14199999999999999</v>
      </c>
      <c r="D994" t="s">
        <v>16</v>
      </c>
      <c r="E994">
        <f t="shared" si="245"/>
        <v>26</v>
      </c>
      <c r="F994">
        <f t="shared" si="238"/>
        <v>3.6919999999999997</v>
      </c>
    </row>
    <row r="995" spans="1:6" x14ac:dyDescent="0.25">
      <c r="A995" t="str">
        <f t="shared" si="239"/>
        <v>Greg Studer</v>
      </c>
      <c r="C995">
        <v>0.66800000000000004</v>
      </c>
      <c r="D995" t="s">
        <v>163</v>
      </c>
      <c r="E995">
        <f t="shared" si="245"/>
        <v>26</v>
      </c>
      <c r="F995">
        <f t="shared" si="238"/>
        <v>17.368000000000002</v>
      </c>
    </row>
    <row r="996" spans="1:6" x14ac:dyDescent="0.25">
      <c r="A996" t="str">
        <f t="shared" si="239"/>
        <v>Greg Studer</v>
      </c>
      <c r="E996">
        <f t="shared" si="245"/>
        <v>26</v>
      </c>
      <c r="F996">
        <f t="shared" si="238"/>
        <v>0</v>
      </c>
    </row>
    <row r="997" spans="1:6" x14ac:dyDescent="0.25">
      <c r="A997" t="str">
        <f t="shared" si="239"/>
        <v>Greg Studer</v>
      </c>
      <c r="B997" t="s">
        <v>351</v>
      </c>
      <c r="E997">
        <v>9</v>
      </c>
      <c r="F997">
        <f t="shared" si="238"/>
        <v>0</v>
      </c>
    </row>
    <row r="998" spans="1:6" x14ac:dyDescent="0.25">
      <c r="A998" t="str">
        <f t="shared" si="239"/>
        <v>Greg Studer</v>
      </c>
      <c r="E998">
        <f t="shared" ref="E998:E1000" si="246">E997</f>
        <v>9</v>
      </c>
      <c r="F998">
        <f t="shared" si="238"/>
        <v>0</v>
      </c>
    </row>
    <row r="999" spans="1:6" x14ac:dyDescent="0.25">
      <c r="A999" t="str">
        <f t="shared" si="239"/>
        <v>Greg Studer</v>
      </c>
      <c r="C999">
        <v>1</v>
      </c>
      <c r="D999" t="s">
        <v>51</v>
      </c>
      <c r="E999">
        <f t="shared" si="246"/>
        <v>9</v>
      </c>
      <c r="F999">
        <f t="shared" si="238"/>
        <v>9</v>
      </c>
    </row>
    <row r="1000" spans="1:6" x14ac:dyDescent="0.25">
      <c r="A1000" t="str">
        <f t="shared" si="239"/>
        <v>Greg Studer</v>
      </c>
      <c r="E1000">
        <f t="shared" si="246"/>
        <v>9</v>
      </c>
      <c r="F1000">
        <f t="shared" si="238"/>
        <v>0</v>
      </c>
    </row>
    <row r="1001" spans="1:6" x14ac:dyDescent="0.25">
      <c r="A1001" t="str">
        <f t="shared" si="239"/>
        <v>Greg Studer</v>
      </c>
      <c r="B1001" t="s">
        <v>352</v>
      </c>
      <c r="E1001">
        <v>24</v>
      </c>
      <c r="F1001">
        <f t="shared" si="238"/>
        <v>0</v>
      </c>
    </row>
    <row r="1002" spans="1:6" x14ac:dyDescent="0.25">
      <c r="A1002" t="str">
        <f t="shared" si="239"/>
        <v>Greg Studer</v>
      </c>
      <c r="E1002">
        <f t="shared" ref="E1002:E1005" si="247">E1001</f>
        <v>24</v>
      </c>
      <c r="F1002">
        <f t="shared" si="238"/>
        <v>0</v>
      </c>
    </row>
    <row r="1003" spans="1:6" x14ac:dyDescent="0.25">
      <c r="A1003" t="str">
        <f t="shared" si="239"/>
        <v>Greg Studer</v>
      </c>
      <c r="C1003">
        <v>0.66600000000000004</v>
      </c>
      <c r="D1003" t="s">
        <v>68</v>
      </c>
      <c r="E1003">
        <f t="shared" si="247"/>
        <v>24</v>
      </c>
      <c r="F1003">
        <f t="shared" si="238"/>
        <v>15.984000000000002</v>
      </c>
    </row>
    <row r="1004" spans="1:6" x14ac:dyDescent="0.25">
      <c r="A1004" t="str">
        <f t="shared" si="239"/>
        <v>Greg Studer</v>
      </c>
      <c r="C1004">
        <v>0.33300000000000002</v>
      </c>
      <c r="D1004" t="s">
        <v>167</v>
      </c>
      <c r="E1004">
        <f t="shared" si="247"/>
        <v>24</v>
      </c>
      <c r="F1004">
        <f t="shared" si="238"/>
        <v>7.9920000000000009</v>
      </c>
    </row>
    <row r="1005" spans="1:6" x14ac:dyDescent="0.25">
      <c r="A1005" t="s">
        <v>632</v>
      </c>
      <c r="E1005">
        <f t="shared" si="247"/>
        <v>24</v>
      </c>
      <c r="F1005">
        <f t="shared" si="238"/>
        <v>0</v>
      </c>
    </row>
    <row r="1006" spans="1:6" x14ac:dyDescent="0.25">
      <c r="A1006" t="str">
        <f t="shared" ref="A1006:A1008" si="248">A1005</f>
        <v>Ian Whalen</v>
      </c>
      <c r="B1006" t="s">
        <v>355</v>
      </c>
      <c r="E1006">
        <v>2</v>
      </c>
      <c r="F1006">
        <f t="shared" si="238"/>
        <v>0</v>
      </c>
    </row>
    <row r="1007" spans="1:6" x14ac:dyDescent="0.25">
      <c r="A1007" t="str">
        <f t="shared" si="248"/>
        <v>Ian Whalen</v>
      </c>
      <c r="E1007">
        <f t="shared" ref="E1007:E1009" si="249">E1006</f>
        <v>2</v>
      </c>
      <c r="F1007">
        <f t="shared" si="238"/>
        <v>0</v>
      </c>
    </row>
    <row r="1008" spans="1:6" x14ac:dyDescent="0.25">
      <c r="A1008" t="str">
        <f t="shared" si="248"/>
        <v>Ian Whalen</v>
      </c>
      <c r="C1008">
        <v>1</v>
      </c>
      <c r="D1008" t="s">
        <v>14</v>
      </c>
      <c r="E1008">
        <f t="shared" si="249"/>
        <v>2</v>
      </c>
      <c r="F1008">
        <f t="shared" si="238"/>
        <v>2</v>
      </c>
    </row>
    <row r="1009" spans="1:6" x14ac:dyDescent="0.25">
      <c r="A1009" t="s">
        <v>633</v>
      </c>
      <c r="E1009">
        <f t="shared" si="249"/>
        <v>2</v>
      </c>
      <c r="F1009">
        <f t="shared" si="238"/>
        <v>0</v>
      </c>
    </row>
    <row r="1010" spans="1:6" x14ac:dyDescent="0.25">
      <c r="A1010" t="str">
        <f t="shared" ref="A1010:A1041" si="250">A1009</f>
        <v>Jason Rassi</v>
      </c>
      <c r="B1010" t="s">
        <v>358</v>
      </c>
      <c r="E1010">
        <v>340</v>
      </c>
      <c r="F1010">
        <f t="shared" si="238"/>
        <v>0</v>
      </c>
    </row>
    <row r="1011" spans="1:6" x14ac:dyDescent="0.25">
      <c r="A1011" t="str">
        <f t="shared" si="250"/>
        <v>Jason Rassi</v>
      </c>
      <c r="E1011">
        <f t="shared" ref="E1011:E1015" si="251">E1010</f>
        <v>340</v>
      </c>
      <c r="F1011">
        <f t="shared" si="238"/>
        <v>0</v>
      </c>
    </row>
    <row r="1012" spans="1:6" x14ac:dyDescent="0.25">
      <c r="A1012" t="str">
        <f t="shared" si="250"/>
        <v>Jason Rassi</v>
      </c>
      <c r="C1012">
        <v>0.252</v>
      </c>
      <c r="D1012" t="s">
        <v>74</v>
      </c>
      <c r="E1012">
        <f t="shared" si="251"/>
        <v>340</v>
      </c>
      <c r="F1012">
        <f t="shared" si="238"/>
        <v>85.68</v>
      </c>
    </row>
    <row r="1013" spans="1:6" x14ac:dyDescent="0.25">
      <c r="A1013" t="str">
        <f t="shared" si="250"/>
        <v>Jason Rassi</v>
      </c>
      <c r="C1013">
        <v>0.40100000000000002</v>
      </c>
      <c r="D1013" t="s">
        <v>43</v>
      </c>
      <c r="E1013">
        <f t="shared" si="251"/>
        <v>340</v>
      </c>
      <c r="F1013">
        <f t="shared" si="238"/>
        <v>136.34</v>
      </c>
    </row>
    <row r="1014" spans="1:6" x14ac:dyDescent="0.25">
      <c r="A1014" t="str">
        <f t="shared" si="250"/>
        <v>Jason Rassi</v>
      </c>
      <c r="C1014">
        <v>0.34599999999999997</v>
      </c>
      <c r="D1014" t="s">
        <v>89</v>
      </c>
      <c r="E1014">
        <f t="shared" si="251"/>
        <v>340</v>
      </c>
      <c r="F1014">
        <f t="shared" si="238"/>
        <v>117.63999999999999</v>
      </c>
    </row>
    <row r="1015" spans="1:6" x14ac:dyDescent="0.25">
      <c r="A1015" t="str">
        <f t="shared" si="250"/>
        <v>Jason Rassi</v>
      </c>
      <c r="E1015">
        <f t="shared" si="251"/>
        <v>340</v>
      </c>
      <c r="F1015">
        <f t="shared" si="238"/>
        <v>0</v>
      </c>
    </row>
    <row r="1016" spans="1:6" x14ac:dyDescent="0.25">
      <c r="A1016" t="str">
        <f t="shared" si="250"/>
        <v>Jason Rassi</v>
      </c>
      <c r="B1016" t="s">
        <v>359</v>
      </c>
      <c r="E1016">
        <v>3</v>
      </c>
      <c r="F1016">
        <f t="shared" si="238"/>
        <v>0</v>
      </c>
    </row>
    <row r="1017" spans="1:6" x14ac:dyDescent="0.25">
      <c r="A1017" t="str">
        <f t="shared" si="250"/>
        <v>Jason Rassi</v>
      </c>
      <c r="E1017">
        <f t="shared" ref="E1017:E1019" si="252">E1016</f>
        <v>3</v>
      </c>
      <c r="F1017">
        <f t="shared" si="238"/>
        <v>0</v>
      </c>
    </row>
    <row r="1018" spans="1:6" x14ac:dyDescent="0.25">
      <c r="A1018" t="str">
        <f t="shared" si="250"/>
        <v>Jason Rassi</v>
      </c>
      <c r="C1018">
        <v>1</v>
      </c>
      <c r="D1018" t="s">
        <v>43</v>
      </c>
      <c r="E1018">
        <f t="shared" si="252"/>
        <v>3</v>
      </c>
      <c r="F1018">
        <f t="shared" si="238"/>
        <v>3</v>
      </c>
    </row>
    <row r="1019" spans="1:6" x14ac:dyDescent="0.25">
      <c r="A1019" t="str">
        <f t="shared" si="250"/>
        <v>Jason Rassi</v>
      </c>
      <c r="E1019">
        <f t="shared" si="252"/>
        <v>3</v>
      </c>
      <c r="F1019">
        <f t="shared" si="238"/>
        <v>0</v>
      </c>
    </row>
    <row r="1020" spans="1:6" x14ac:dyDescent="0.25">
      <c r="A1020" t="str">
        <f t="shared" si="250"/>
        <v>Jason Rassi</v>
      </c>
      <c r="B1020" t="s">
        <v>360</v>
      </c>
      <c r="E1020">
        <v>8</v>
      </c>
      <c r="F1020">
        <f t="shared" si="238"/>
        <v>0</v>
      </c>
    </row>
    <row r="1021" spans="1:6" x14ac:dyDescent="0.25">
      <c r="A1021" t="str">
        <f t="shared" si="250"/>
        <v>Jason Rassi</v>
      </c>
      <c r="E1021">
        <f t="shared" ref="E1021:E1023" si="253">E1020</f>
        <v>8</v>
      </c>
      <c r="F1021">
        <f t="shared" si="238"/>
        <v>0</v>
      </c>
    </row>
    <row r="1022" spans="1:6" x14ac:dyDescent="0.25">
      <c r="A1022" t="str">
        <f t="shared" si="250"/>
        <v>Jason Rassi</v>
      </c>
      <c r="C1022">
        <v>1</v>
      </c>
      <c r="D1022" t="s">
        <v>18</v>
      </c>
      <c r="E1022">
        <f t="shared" si="253"/>
        <v>8</v>
      </c>
      <c r="F1022">
        <f t="shared" si="238"/>
        <v>8</v>
      </c>
    </row>
    <row r="1023" spans="1:6" x14ac:dyDescent="0.25">
      <c r="A1023" t="str">
        <f t="shared" si="250"/>
        <v>Jason Rassi</v>
      </c>
      <c r="E1023">
        <f t="shared" si="253"/>
        <v>8</v>
      </c>
      <c r="F1023">
        <f t="shared" si="238"/>
        <v>0</v>
      </c>
    </row>
    <row r="1024" spans="1:6" x14ac:dyDescent="0.25">
      <c r="A1024" t="str">
        <f t="shared" si="250"/>
        <v>Jason Rassi</v>
      </c>
      <c r="B1024" t="s">
        <v>361</v>
      </c>
      <c r="E1024">
        <v>48</v>
      </c>
      <c r="F1024">
        <f t="shared" si="238"/>
        <v>0</v>
      </c>
    </row>
    <row r="1025" spans="1:6" x14ac:dyDescent="0.25">
      <c r="A1025" t="str">
        <f t="shared" si="250"/>
        <v>Jason Rassi</v>
      </c>
      <c r="E1025">
        <f t="shared" ref="E1025:E1027" si="254">E1024</f>
        <v>48</v>
      </c>
      <c r="F1025">
        <f t="shared" si="238"/>
        <v>0</v>
      </c>
    </row>
    <row r="1026" spans="1:6" x14ac:dyDescent="0.25">
      <c r="A1026" t="str">
        <f t="shared" si="250"/>
        <v>Jason Rassi</v>
      </c>
      <c r="C1026">
        <v>1</v>
      </c>
      <c r="D1026" t="s">
        <v>167</v>
      </c>
      <c r="E1026">
        <f t="shared" si="254"/>
        <v>48</v>
      </c>
      <c r="F1026">
        <f t="shared" si="238"/>
        <v>48</v>
      </c>
    </row>
    <row r="1027" spans="1:6" x14ac:dyDescent="0.25">
      <c r="A1027" t="str">
        <f t="shared" si="250"/>
        <v>Jason Rassi</v>
      </c>
      <c r="E1027">
        <f t="shared" si="254"/>
        <v>48</v>
      </c>
      <c r="F1027">
        <f t="shared" ref="F1027:F1090" si="255">C1027*E1027</f>
        <v>0</v>
      </c>
    </row>
    <row r="1028" spans="1:6" x14ac:dyDescent="0.25">
      <c r="A1028" t="str">
        <f t="shared" si="250"/>
        <v>Jason Rassi</v>
      </c>
      <c r="B1028" t="s">
        <v>362</v>
      </c>
      <c r="E1028">
        <v>419</v>
      </c>
      <c r="F1028">
        <f t="shared" si="255"/>
        <v>0</v>
      </c>
    </row>
    <row r="1029" spans="1:6" x14ac:dyDescent="0.25">
      <c r="A1029" t="str">
        <f t="shared" si="250"/>
        <v>Jason Rassi</v>
      </c>
      <c r="E1029">
        <f t="shared" ref="E1029:E1035" si="256">E1028</f>
        <v>419</v>
      </c>
      <c r="F1029">
        <f t="shared" si="255"/>
        <v>0</v>
      </c>
    </row>
    <row r="1030" spans="1:6" x14ac:dyDescent="0.25">
      <c r="A1030" t="str">
        <f t="shared" si="250"/>
        <v>Jason Rassi</v>
      </c>
      <c r="C1030">
        <v>4.4999999999999998E-2</v>
      </c>
      <c r="D1030" t="s">
        <v>110</v>
      </c>
      <c r="E1030">
        <f t="shared" si="256"/>
        <v>419</v>
      </c>
      <c r="F1030">
        <f t="shared" si="255"/>
        <v>18.855</v>
      </c>
    </row>
    <row r="1031" spans="1:6" x14ac:dyDescent="0.25">
      <c r="A1031" t="str">
        <f t="shared" si="250"/>
        <v>Jason Rassi</v>
      </c>
      <c r="C1031">
        <v>0.65200000000000002</v>
      </c>
      <c r="D1031" t="s">
        <v>167</v>
      </c>
      <c r="E1031">
        <f t="shared" si="256"/>
        <v>419</v>
      </c>
      <c r="F1031">
        <f t="shared" si="255"/>
        <v>273.18799999999999</v>
      </c>
    </row>
    <row r="1032" spans="1:6" x14ac:dyDescent="0.25">
      <c r="A1032" t="str">
        <f t="shared" si="250"/>
        <v>Jason Rassi</v>
      </c>
      <c r="C1032">
        <v>3.9E-2</v>
      </c>
      <c r="D1032" t="s">
        <v>162</v>
      </c>
      <c r="E1032">
        <f t="shared" si="256"/>
        <v>419</v>
      </c>
      <c r="F1032">
        <f t="shared" si="255"/>
        <v>16.341000000000001</v>
      </c>
    </row>
    <row r="1033" spans="1:6" x14ac:dyDescent="0.25">
      <c r="A1033" t="str">
        <f t="shared" si="250"/>
        <v>Jason Rassi</v>
      </c>
      <c r="C1033">
        <v>0.25</v>
      </c>
      <c r="D1033" t="s">
        <v>89</v>
      </c>
      <c r="E1033">
        <f t="shared" si="256"/>
        <v>419</v>
      </c>
      <c r="F1033">
        <f t="shared" si="255"/>
        <v>104.75</v>
      </c>
    </row>
    <row r="1034" spans="1:6" x14ac:dyDescent="0.25">
      <c r="A1034" t="str">
        <f t="shared" si="250"/>
        <v>Jason Rassi</v>
      </c>
      <c r="C1034">
        <v>1.0999999999999999E-2</v>
      </c>
      <c r="D1034" t="s">
        <v>163</v>
      </c>
      <c r="E1034">
        <f t="shared" si="256"/>
        <v>419</v>
      </c>
      <c r="F1034">
        <f t="shared" si="255"/>
        <v>4.609</v>
      </c>
    </row>
    <row r="1035" spans="1:6" x14ac:dyDescent="0.25">
      <c r="A1035" t="str">
        <f t="shared" si="250"/>
        <v>Jason Rassi</v>
      </c>
      <c r="E1035">
        <f t="shared" si="256"/>
        <v>419</v>
      </c>
      <c r="F1035">
        <f t="shared" si="255"/>
        <v>0</v>
      </c>
    </row>
    <row r="1036" spans="1:6" x14ac:dyDescent="0.25">
      <c r="A1036" t="str">
        <f t="shared" si="250"/>
        <v>Jason Rassi</v>
      </c>
      <c r="B1036" t="s">
        <v>363</v>
      </c>
      <c r="E1036">
        <v>214</v>
      </c>
      <c r="F1036">
        <f t="shared" si="255"/>
        <v>0</v>
      </c>
    </row>
    <row r="1037" spans="1:6" x14ac:dyDescent="0.25">
      <c r="A1037" t="str">
        <f t="shared" si="250"/>
        <v>Jason Rassi</v>
      </c>
      <c r="E1037">
        <f t="shared" ref="E1037:E1046" si="257">E1036</f>
        <v>214</v>
      </c>
      <c r="F1037">
        <f t="shared" si="255"/>
        <v>0</v>
      </c>
    </row>
    <row r="1038" spans="1:6" x14ac:dyDescent="0.25">
      <c r="A1038" t="str">
        <f t="shared" si="250"/>
        <v>Jason Rassi</v>
      </c>
      <c r="C1038">
        <v>7.9000000000000001E-2</v>
      </c>
      <c r="D1038" t="s">
        <v>68</v>
      </c>
      <c r="E1038">
        <f t="shared" si="257"/>
        <v>214</v>
      </c>
      <c r="F1038">
        <f t="shared" si="255"/>
        <v>16.905999999999999</v>
      </c>
    </row>
    <row r="1039" spans="1:6" x14ac:dyDescent="0.25">
      <c r="A1039" t="str">
        <f t="shared" si="250"/>
        <v>Jason Rassi</v>
      </c>
      <c r="C1039">
        <v>2.4E-2</v>
      </c>
      <c r="D1039" t="s">
        <v>18</v>
      </c>
      <c r="E1039">
        <f t="shared" si="257"/>
        <v>214</v>
      </c>
      <c r="F1039">
        <f t="shared" si="255"/>
        <v>5.1360000000000001</v>
      </c>
    </row>
    <row r="1040" spans="1:6" x14ac:dyDescent="0.25">
      <c r="A1040" t="str">
        <f t="shared" si="250"/>
        <v>Jason Rassi</v>
      </c>
      <c r="C1040">
        <v>0.13500000000000001</v>
      </c>
      <c r="D1040" t="s">
        <v>167</v>
      </c>
      <c r="E1040">
        <f t="shared" si="257"/>
        <v>214</v>
      </c>
      <c r="F1040">
        <f t="shared" si="255"/>
        <v>28.89</v>
      </c>
    </row>
    <row r="1041" spans="1:6" x14ac:dyDescent="0.25">
      <c r="A1041" t="str">
        <f t="shared" si="250"/>
        <v>Jason Rassi</v>
      </c>
      <c r="C1041">
        <v>0.48599999999999999</v>
      </c>
      <c r="D1041" t="s">
        <v>63</v>
      </c>
      <c r="E1041">
        <f t="shared" si="257"/>
        <v>214</v>
      </c>
      <c r="F1041">
        <f t="shared" si="255"/>
        <v>104.00399999999999</v>
      </c>
    </row>
    <row r="1042" spans="1:6" x14ac:dyDescent="0.25">
      <c r="A1042" t="str">
        <f t="shared" ref="A1042:A1073" si="258">A1041</f>
        <v>Jason Rassi</v>
      </c>
      <c r="C1042">
        <v>4.3999999999999997E-2</v>
      </c>
      <c r="D1042" t="s">
        <v>162</v>
      </c>
      <c r="E1042">
        <f t="shared" si="257"/>
        <v>214</v>
      </c>
      <c r="F1042">
        <f t="shared" si="255"/>
        <v>9.4159999999999986</v>
      </c>
    </row>
    <row r="1043" spans="1:6" x14ac:dyDescent="0.25">
      <c r="A1043" t="str">
        <f t="shared" si="258"/>
        <v>Jason Rassi</v>
      </c>
      <c r="C1043">
        <v>9.1999999999999998E-2</v>
      </c>
      <c r="D1043" t="s">
        <v>79</v>
      </c>
      <c r="E1043">
        <f t="shared" si="257"/>
        <v>214</v>
      </c>
      <c r="F1043">
        <f t="shared" si="255"/>
        <v>19.687999999999999</v>
      </c>
    </row>
    <row r="1044" spans="1:6" x14ac:dyDescent="0.25">
      <c r="A1044" t="str">
        <f t="shared" si="258"/>
        <v>Jason Rassi</v>
      </c>
      <c r="C1044">
        <v>8.8999999999999996E-2</v>
      </c>
      <c r="D1044" t="s">
        <v>43</v>
      </c>
      <c r="E1044">
        <f t="shared" si="257"/>
        <v>214</v>
      </c>
      <c r="F1044">
        <f t="shared" si="255"/>
        <v>19.045999999999999</v>
      </c>
    </row>
    <row r="1045" spans="1:6" x14ac:dyDescent="0.25">
      <c r="A1045" t="str">
        <f t="shared" si="258"/>
        <v>Jason Rassi</v>
      </c>
      <c r="C1045">
        <v>4.7E-2</v>
      </c>
      <c r="D1045" t="s">
        <v>89</v>
      </c>
      <c r="E1045">
        <f t="shared" si="257"/>
        <v>214</v>
      </c>
      <c r="F1045">
        <f t="shared" si="255"/>
        <v>10.058</v>
      </c>
    </row>
    <row r="1046" spans="1:6" x14ac:dyDescent="0.25">
      <c r="A1046" t="str">
        <f t="shared" si="258"/>
        <v>Jason Rassi</v>
      </c>
      <c r="E1046">
        <f t="shared" si="257"/>
        <v>214</v>
      </c>
      <c r="F1046">
        <f t="shared" si="255"/>
        <v>0</v>
      </c>
    </row>
    <row r="1047" spans="1:6" x14ac:dyDescent="0.25">
      <c r="A1047" t="str">
        <f t="shared" si="258"/>
        <v>Jason Rassi</v>
      </c>
      <c r="B1047" t="s">
        <v>364</v>
      </c>
      <c r="E1047">
        <v>114</v>
      </c>
      <c r="F1047">
        <f t="shared" si="255"/>
        <v>0</v>
      </c>
    </row>
    <row r="1048" spans="1:6" x14ac:dyDescent="0.25">
      <c r="A1048" t="str">
        <f t="shared" si="258"/>
        <v>Jason Rassi</v>
      </c>
      <c r="E1048">
        <f t="shared" ref="E1048:E1050" si="259">E1047</f>
        <v>114</v>
      </c>
      <c r="F1048">
        <f t="shared" si="255"/>
        <v>0</v>
      </c>
    </row>
    <row r="1049" spans="1:6" x14ac:dyDescent="0.25">
      <c r="A1049" t="str">
        <f t="shared" si="258"/>
        <v>Jason Rassi</v>
      </c>
      <c r="C1049">
        <v>1</v>
      </c>
      <c r="D1049" t="s">
        <v>365</v>
      </c>
      <c r="E1049">
        <f t="shared" si="259"/>
        <v>114</v>
      </c>
      <c r="F1049">
        <f t="shared" si="255"/>
        <v>114</v>
      </c>
    </row>
    <row r="1050" spans="1:6" x14ac:dyDescent="0.25">
      <c r="A1050" t="str">
        <f t="shared" si="258"/>
        <v>Jason Rassi</v>
      </c>
      <c r="E1050">
        <f t="shared" si="259"/>
        <v>114</v>
      </c>
      <c r="F1050">
        <f t="shared" si="255"/>
        <v>0</v>
      </c>
    </row>
    <row r="1051" spans="1:6" x14ac:dyDescent="0.25">
      <c r="A1051" t="str">
        <f t="shared" si="258"/>
        <v>Jason Rassi</v>
      </c>
      <c r="B1051" t="s">
        <v>366</v>
      </c>
      <c r="E1051">
        <v>121</v>
      </c>
      <c r="F1051">
        <f t="shared" si="255"/>
        <v>0</v>
      </c>
    </row>
    <row r="1052" spans="1:6" x14ac:dyDescent="0.25">
      <c r="A1052" t="str">
        <f t="shared" si="258"/>
        <v>Jason Rassi</v>
      </c>
      <c r="E1052">
        <f t="shared" ref="E1052:E1054" si="260">E1051</f>
        <v>121</v>
      </c>
      <c r="F1052">
        <f t="shared" si="255"/>
        <v>0</v>
      </c>
    </row>
    <row r="1053" spans="1:6" x14ac:dyDescent="0.25">
      <c r="A1053" t="str">
        <f t="shared" si="258"/>
        <v>Jason Rassi</v>
      </c>
      <c r="C1053">
        <v>1</v>
      </c>
      <c r="D1053" t="s">
        <v>365</v>
      </c>
      <c r="E1053">
        <f t="shared" si="260"/>
        <v>121</v>
      </c>
      <c r="F1053">
        <f t="shared" si="255"/>
        <v>121</v>
      </c>
    </row>
    <row r="1054" spans="1:6" x14ac:dyDescent="0.25">
      <c r="A1054" t="str">
        <f t="shared" si="258"/>
        <v>Jason Rassi</v>
      </c>
      <c r="E1054">
        <f t="shared" si="260"/>
        <v>121</v>
      </c>
      <c r="F1054">
        <f t="shared" si="255"/>
        <v>0</v>
      </c>
    </row>
    <row r="1055" spans="1:6" x14ac:dyDescent="0.25">
      <c r="A1055" t="str">
        <f t="shared" si="258"/>
        <v>Jason Rassi</v>
      </c>
      <c r="B1055" t="s">
        <v>367</v>
      </c>
      <c r="E1055">
        <v>2</v>
      </c>
      <c r="F1055">
        <f t="shared" si="255"/>
        <v>0</v>
      </c>
    </row>
    <row r="1056" spans="1:6" x14ac:dyDescent="0.25">
      <c r="A1056" t="str">
        <f t="shared" si="258"/>
        <v>Jason Rassi</v>
      </c>
      <c r="E1056">
        <f t="shared" ref="E1056:E1058" si="261">E1055</f>
        <v>2</v>
      </c>
      <c r="F1056">
        <f t="shared" si="255"/>
        <v>0</v>
      </c>
    </row>
    <row r="1057" spans="1:6" x14ac:dyDescent="0.25">
      <c r="A1057" t="str">
        <f t="shared" si="258"/>
        <v>Jason Rassi</v>
      </c>
      <c r="C1057">
        <v>1</v>
      </c>
      <c r="D1057" t="s">
        <v>107</v>
      </c>
      <c r="E1057">
        <f t="shared" si="261"/>
        <v>2</v>
      </c>
      <c r="F1057">
        <f t="shared" si="255"/>
        <v>2</v>
      </c>
    </row>
    <row r="1058" spans="1:6" x14ac:dyDescent="0.25">
      <c r="A1058" t="str">
        <f t="shared" si="258"/>
        <v>Jason Rassi</v>
      </c>
      <c r="E1058">
        <f t="shared" si="261"/>
        <v>2</v>
      </c>
      <c r="F1058">
        <f t="shared" si="255"/>
        <v>0</v>
      </c>
    </row>
    <row r="1059" spans="1:6" x14ac:dyDescent="0.25">
      <c r="A1059" t="str">
        <f t="shared" si="258"/>
        <v>Jason Rassi</v>
      </c>
      <c r="B1059" t="s">
        <v>368</v>
      </c>
      <c r="E1059">
        <v>27</v>
      </c>
      <c r="F1059">
        <f t="shared" si="255"/>
        <v>0</v>
      </c>
    </row>
    <row r="1060" spans="1:6" x14ac:dyDescent="0.25">
      <c r="A1060" t="str">
        <f t="shared" si="258"/>
        <v>Jason Rassi</v>
      </c>
      <c r="E1060">
        <f t="shared" ref="E1060:E1062" si="262">E1059</f>
        <v>27</v>
      </c>
      <c r="F1060">
        <f t="shared" si="255"/>
        <v>0</v>
      </c>
    </row>
    <row r="1061" spans="1:6" x14ac:dyDescent="0.25">
      <c r="A1061" t="str">
        <f t="shared" si="258"/>
        <v>Jason Rassi</v>
      </c>
      <c r="C1061">
        <v>1</v>
      </c>
      <c r="D1061" t="s">
        <v>18</v>
      </c>
      <c r="E1061">
        <f t="shared" si="262"/>
        <v>27</v>
      </c>
      <c r="F1061">
        <f t="shared" si="255"/>
        <v>27</v>
      </c>
    </row>
    <row r="1062" spans="1:6" x14ac:dyDescent="0.25">
      <c r="A1062" t="str">
        <f t="shared" si="258"/>
        <v>Jason Rassi</v>
      </c>
      <c r="E1062">
        <f t="shared" si="262"/>
        <v>27</v>
      </c>
      <c r="F1062">
        <f t="shared" si="255"/>
        <v>0</v>
      </c>
    </row>
    <row r="1063" spans="1:6" x14ac:dyDescent="0.25">
      <c r="A1063" t="str">
        <f t="shared" si="258"/>
        <v>Jason Rassi</v>
      </c>
      <c r="B1063" t="s">
        <v>369</v>
      </c>
      <c r="E1063">
        <v>36</v>
      </c>
      <c r="F1063">
        <f t="shared" si="255"/>
        <v>0</v>
      </c>
    </row>
    <row r="1064" spans="1:6" x14ac:dyDescent="0.25">
      <c r="A1064" t="str">
        <f t="shared" si="258"/>
        <v>Jason Rassi</v>
      </c>
      <c r="E1064">
        <f t="shared" ref="E1064:E1066" si="263">E1063</f>
        <v>36</v>
      </c>
      <c r="F1064">
        <f t="shared" si="255"/>
        <v>0</v>
      </c>
    </row>
    <row r="1065" spans="1:6" x14ac:dyDescent="0.25">
      <c r="A1065" t="str">
        <f t="shared" si="258"/>
        <v>Jason Rassi</v>
      </c>
      <c r="C1065">
        <v>1</v>
      </c>
      <c r="D1065" t="s">
        <v>162</v>
      </c>
      <c r="E1065">
        <f t="shared" si="263"/>
        <v>36</v>
      </c>
      <c r="F1065">
        <f t="shared" si="255"/>
        <v>36</v>
      </c>
    </row>
    <row r="1066" spans="1:6" x14ac:dyDescent="0.25">
      <c r="A1066" t="str">
        <f t="shared" si="258"/>
        <v>Jason Rassi</v>
      </c>
      <c r="E1066">
        <f t="shared" si="263"/>
        <v>36</v>
      </c>
      <c r="F1066">
        <f t="shared" si="255"/>
        <v>0</v>
      </c>
    </row>
    <row r="1067" spans="1:6" x14ac:dyDescent="0.25">
      <c r="A1067" t="str">
        <f t="shared" si="258"/>
        <v>Jason Rassi</v>
      </c>
      <c r="B1067" t="s">
        <v>370</v>
      </c>
      <c r="E1067">
        <v>38</v>
      </c>
      <c r="F1067">
        <f t="shared" si="255"/>
        <v>0</v>
      </c>
    </row>
    <row r="1068" spans="1:6" x14ac:dyDescent="0.25">
      <c r="A1068" t="str">
        <f t="shared" si="258"/>
        <v>Jason Rassi</v>
      </c>
      <c r="E1068">
        <f t="shared" ref="E1068:E1071" si="264">E1067</f>
        <v>38</v>
      </c>
      <c r="F1068">
        <f t="shared" si="255"/>
        <v>0</v>
      </c>
    </row>
    <row r="1069" spans="1:6" x14ac:dyDescent="0.25">
      <c r="A1069" t="str">
        <f t="shared" si="258"/>
        <v>Jason Rassi</v>
      </c>
      <c r="C1069">
        <v>0.94399999999999995</v>
      </c>
      <c r="D1069" t="s">
        <v>162</v>
      </c>
      <c r="E1069">
        <f t="shared" si="264"/>
        <v>38</v>
      </c>
      <c r="F1069">
        <f t="shared" si="255"/>
        <v>35.872</v>
      </c>
    </row>
    <row r="1070" spans="1:6" x14ac:dyDescent="0.25">
      <c r="A1070" t="str">
        <f t="shared" si="258"/>
        <v>Jason Rassi</v>
      </c>
      <c r="C1070">
        <v>5.5E-2</v>
      </c>
      <c r="D1070" t="s">
        <v>89</v>
      </c>
      <c r="E1070">
        <f t="shared" si="264"/>
        <v>38</v>
      </c>
      <c r="F1070">
        <f t="shared" si="255"/>
        <v>2.09</v>
      </c>
    </row>
    <row r="1071" spans="1:6" x14ac:dyDescent="0.25">
      <c r="A1071" t="str">
        <f t="shared" si="258"/>
        <v>Jason Rassi</v>
      </c>
      <c r="E1071">
        <f t="shared" si="264"/>
        <v>38</v>
      </c>
      <c r="F1071">
        <f t="shared" si="255"/>
        <v>0</v>
      </c>
    </row>
    <row r="1072" spans="1:6" x14ac:dyDescent="0.25">
      <c r="A1072" t="str">
        <f t="shared" si="258"/>
        <v>Jason Rassi</v>
      </c>
      <c r="B1072" t="s">
        <v>371</v>
      </c>
      <c r="E1072">
        <v>8</v>
      </c>
      <c r="F1072">
        <f t="shared" si="255"/>
        <v>0</v>
      </c>
    </row>
    <row r="1073" spans="1:6" x14ac:dyDescent="0.25">
      <c r="A1073" t="str">
        <f t="shared" si="258"/>
        <v>Jason Rassi</v>
      </c>
      <c r="E1073">
        <f t="shared" ref="E1073:E1075" si="265">E1072</f>
        <v>8</v>
      </c>
      <c r="F1073">
        <f t="shared" si="255"/>
        <v>0</v>
      </c>
    </row>
    <row r="1074" spans="1:6" x14ac:dyDescent="0.25">
      <c r="A1074" t="str">
        <f t="shared" ref="A1074:A1094" si="266">A1073</f>
        <v>Jason Rassi</v>
      </c>
      <c r="C1074">
        <v>1</v>
      </c>
      <c r="D1074" t="s">
        <v>43</v>
      </c>
      <c r="E1074">
        <f t="shared" si="265"/>
        <v>8</v>
      </c>
      <c r="F1074">
        <f t="shared" si="255"/>
        <v>8</v>
      </c>
    </row>
    <row r="1075" spans="1:6" x14ac:dyDescent="0.25">
      <c r="A1075" t="str">
        <f t="shared" si="266"/>
        <v>Jason Rassi</v>
      </c>
      <c r="E1075">
        <f t="shared" si="265"/>
        <v>8</v>
      </c>
      <c r="F1075">
        <f t="shared" si="255"/>
        <v>0</v>
      </c>
    </row>
    <row r="1076" spans="1:6" x14ac:dyDescent="0.25">
      <c r="A1076" t="str">
        <f t="shared" si="266"/>
        <v>Jason Rassi</v>
      </c>
      <c r="B1076" t="s">
        <v>372</v>
      </c>
      <c r="E1076">
        <v>3</v>
      </c>
      <c r="F1076">
        <f t="shared" si="255"/>
        <v>0</v>
      </c>
    </row>
    <row r="1077" spans="1:6" x14ac:dyDescent="0.25">
      <c r="A1077" t="str">
        <f t="shared" si="266"/>
        <v>Jason Rassi</v>
      </c>
      <c r="E1077">
        <f t="shared" ref="E1077:E1079" si="267">E1076</f>
        <v>3</v>
      </c>
      <c r="F1077">
        <f t="shared" si="255"/>
        <v>0</v>
      </c>
    </row>
    <row r="1078" spans="1:6" x14ac:dyDescent="0.25">
      <c r="A1078" t="str">
        <f t="shared" si="266"/>
        <v>Jason Rassi</v>
      </c>
      <c r="C1078">
        <v>1</v>
      </c>
      <c r="D1078" t="s">
        <v>74</v>
      </c>
      <c r="E1078">
        <f t="shared" si="267"/>
        <v>3</v>
      </c>
      <c r="F1078">
        <f t="shared" si="255"/>
        <v>3</v>
      </c>
    </row>
    <row r="1079" spans="1:6" x14ac:dyDescent="0.25">
      <c r="A1079" t="str">
        <f t="shared" si="266"/>
        <v>Jason Rassi</v>
      </c>
      <c r="E1079">
        <f t="shared" si="267"/>
        <v>3</v>
      </c>
      <c r="F1079">
        <f t="shared" si="255"/>
        <v>0</v>
      </c>
    </row>
    <row r="1080" spans="1:6" x14ac:dyDescent="0.25">
      <c r="A1080" t="str">
        <f t="shared" si="266"/>
        <v>Jason Rassi</v>
      </c>
      <c r="B1080" t="s">
        <v>373</v>
      </c>
      <c r="E1080">
        <v>2</v>
      </c>
      <c r="F1080">
        <f t="shared" si="255"/>
        <v>0</v>
      </c>
    </row>
    <row r="1081" spans="1:6" x14ac:dyDescent="0.25">
      <c r="A1081" t="str">
        <f t="shared" si="266"/>
        <v>Jason Rassi</v>
      </c>
      <c r="E1081">
        <f t="shared" ref="E1081:E1083" si="268">E1080</f>
        <v>2</v>
      </c>
      <c r="F1081">
        <f t="shared" si="255"/>
        <v>0</v>
      </c>
    </row>
    <row r="1082" spans="1:6" x14ac:dyDescent="0.25">
      <c r="A1082" t="str">
        <f t="shared" si="266"/>
        <v>Jason Rassi</v>
      </c>
      <c r="C1082">
        <v>1</v>
      </c>
      <c r="D1082" t="s">
        <v>143</v>
      </c>
      <c r="E1082">
        <f t="shared" si="268"/>
        <v>2</v>
      </c>
      <c r="F1082">
        <f t="shared" si="255"/>
        <v>2</v>
      </c>
    </row>
    <row r="1083" spans="1:6" x14ac:dyDescent="0.25">
      <c r="A1083" t="str">
        <f t="shared" si="266"/>
        <v>Jason Rassi</v>
      </c>
      <c r="E1083">
        <f t="shared" si="268"/>
        <v>2</v>
      </c>
      <c r="F1083">
        <f t="shared" si="255"/>
        <v>0</v>
      </c>
    </row>
    <row r="1084" spans="1:6" x14ac:dyDescent="0.25">
      <c r="A1084" t="str">
        <f t="shared" si="266"/>
        <v>Jason Rassi</v>
      </c>
      <c r="B1084" t="s">
        <v>374</v>
      </c>
      <c r="E1084">
        <v>253</v>
      </c>
      <c r="F1084">
        <f t="shared" si="255"/>
        <v>0</v>
      </c>
    </row>
    <row r="1085" spans="1:6" x14ac:dyDescent="0.25">
      <c r="A1085" t="str">
        <f t="shared" si="266"/>
        <v>Jason Rassi</v>
      </c>
      <c r="E1085">
        <f t="shared" ref="E1085:E1091" si="269">E1084</f>
        <v>253</v>
      </c>
      <c r="F1085">
        <f t="shared" si="255"/>
        <v>0</v>
      </c>
    </row>
    <row r="1086" spans="1:6" x14ac:dyDescent="0.25">
      <c r="A1086" t="str">
        <f t="shared" si="266"/>
        <v>Jason Rassi</v>
      </c>
      <c r="C1086">
        <v>2.8000000000000001E-2</v>
      </c>
      <c r="D1086" t="s">
        <v>18</v>
      </c>
      <c r="E1086">
        <f t="shared" si="269"/>
        <v>253</v>
      </c>
      <c r="F1086">
        <f t="shared" si="255"/>
        <v>7.0840000000000005</v>
      </c>
    </row>
    <row r="1087" spans="1:6" x14ac:dyDescent="0.25">
      <c r="A1087" t="str">
        <f t="shared" si="266"/>
        <v>Jason Rassi</v>
      </c>
      <c r="C1087">
        <v>7.0000000000000001E-3</v>
      </c>
      <c r="D1087" t="s">
        <v>162</v>
      </c>
      <c r="E1087">
        <f t="shared" si="269"/>
        <v>253</v>
      </c>
      <c r="F1087">
        <f t="shared" si="255"/>
        <v>1.7710000000000001</v>
      </c>
    </row>
    <row r="1088" spans="1:6" x14ac:dyDescent="0.25">
      <c r="A1088" t="str">
        <f t="shared" si="266"/>
        <v>Jason Rassi</v>
      </c>
      <c r="C1088">
        <v>0.15</v>
      </c>
      <c r="D1088" t="s">
        <v>79</v>
      </c>
      <c r="E1088">
        <f t="shared" si="269"/>
        <v>253</v>
      </c>
      <c r="F1088">
        <f t="shared" si="255"/>
        <v>37.949999999999996</v>
      </c>
    </row>
    <row r="1089" spans="1:6" x14ac:dyDescent="0.25">
      <c r="A1089" t="str">
        <f t="shared" si="266"/>
        <v>Jason Rassi</v>
      </c>
      <c r="C1089">
        <v>4.9000000000000002E-2</v>
      </c>
      <c r="D1089" t="s">
        <v>43</v>
      </c>
      <c r="E1089">
        <f t="shared" si="269"/>
        <v>253</v>
      </c>
      <c r="F1089">
        <f t="shared" si="255"/>
        <v>12.397</v>
      </c>
    </row>
    <row r="1090" spans="1:6" x14ac:dyDescent="0.25">
      <c r="A1090" t="str">
        <f t="shared" si="266"/>
        <v>Jason Rassi</v>
      </c>
      <c r="C1090">
        <v>0.76300000000000001</v>
      </c>
      <c r="D1090" t="s">
        <v>89</v>
      </c>
      <c r="E1090">
        <f t="shared" si="269"/>
        <v>253</v>
      </c>
      <c r="F1090">
        <f t="shared" si="255"/>
        <v>193.03900000000002</v>
      </c>
    </row>
    <row r="1091" spans="1:6" x14ac:dyDescent="0.25">
      <c r="A1091" t="str">
        <f t="shared" si="266"/>
        <v>Jason Rassi</v>
      </c>
      <c r="E1091">
        <f t="shared" si="269"/>
        <v>253</v>
      </c>
      <c r="F1091">
        <f t="shared" ref="F1091:F1154" si="270">C1091*E1091</f>
        <v>0</v>
      </c>
    </row>
    <row r="1092" spans="1:6" x14ac:dyDescent="0.25">
      <c r="A1092" t="str">
        <f t="shared" si="266"/>
        <v>Jason Rassi</v>
      </c>
      <c r="B1092" t="s">
        <v>375</v>
      </c>
      <c r="E1092">
        <v>7</v>
      </c>
      <c r="F1092">
        <f t="shared" si="270"/>
        <v>0</v>
      </c>
    </row>
    <row r="1093" spans="1:6" x14ac:dyDescent="0.25">
      <c r="A1093" t="str">
        <f t="shared" si="266"/>
        <v>Jason Rassi</v>
      </c>
      <c r="E1093">
        <f t="shared" ref="E1093:E1095" si="271">E1092</f>
        <v>7</v>
      </c>
      <c r="F1093">
        <f t="shared" si="270"/>
        <v>0</v>
      </c>
    </row>
    <row r="1094" spans="1:6" x14ac:dyDescent="0.25">
      <c r="A1094" t="str">
        <f t="shared" si="266"/>
        <v>Jason Rassi</v>
      </c>
      <c r="C1094">
        <v>1</v>
      </c>
      <c r="D1094" t="s">
        <v>89</v>
      </c>
      <c r="E1094">
        <f t="shared" si="271"/>
        <v>7</v>
      </c>
      <c r="F1094">
        <f t="shared" si="270"/>
        <v>7</v>
      </c>
    </row>
    <row r="1095" spans="1:6" x14ac:dyDescent="0.25">
      <c r="A1095" t="s">
        <v>634</v>
      </c>
      <c r="E1095">
        <f t="shared" si="271"/>
        <v>7</v>
      </c>
      <c r="F1095">
        <f t="shared" si="270"/>
        <v>0</v>
      </c>
    </row>
    <row r="1096" spans="1:6" x14ac:dyDescent="0.25">
      <c r="A1096" t="str">
        <f t="shared" ref="A1096:A1098" si="272">A1095</f>
        <v>John Esmet</v>
      </c>
      <c r="B1096" t="s">
        <v>378</v>
      </c>
      <c r="E1096">
        <v>10</v>
      </c>
      <c r="F1096">
        <f t="shared" si="270"/>
        <v>0</v>
      </c>
    </row>
    <row r="1097" spans="1:6" x14ac:dyDescent="0.25">
      <c r="A1097" t="str">
        <f t="shared" si="272"/>
        <v>John Esmet</v>
      </c>
      <c r="E1097">
        <f t="shared" ref="E1097:E1099" si="273">E1096</f>
        <v>10</v>
      </c>
      <c r="F1097">
        <f t="shared" si="270"/>
        <v>0</v>
      </c>
    </row>
    <row r="1098" spans="1:6" x14ac:dyDescent="0.25">
      <c r="A1098" t="str">
        <f t="shared" si="272"/>
        <v>John Esmet</v>
      </c>
      <c r="C1098">
        <v>1</v>
      </c>
      <c r="D1098" t="s">
        <v>107</v>
      </c>
      <c r="E1098">
        <f t="shared" si="273"/>
        <v>10</v>
      </c>
      <c r="F1098">
        <f t="shared" si="270"/>
        <v>10</v>
      </c>
    </row>
    <row r="1099" spans="1:6" x14ac:dyDescent="0.25">
      <c r="A1099" t="s">
        <v>635</v>
      </c>
      <c r="E1099">
        <f t="shared" si="273"/>
        <v>10</v>
      </c>
      <c r="F1099">
        <f t="shared" si="270"/>
        <v>0</v>
      </c>
    </row>
    <row r="1100" spans="1:6" x14ac:dyDescent="0.25">
      <c r="A1100" t="str">
        <f t="shared" ref="A1100:A1131" si="274">A1099</f>
        <v>Kaloian Manassiev</v>
      </c>
      <c r="B1100" t="s">
        <v>381</v>
      </c>
      <c r="E1100">
        <v>93</v>
      </c>
      <c r="F1100">
        <f t="shared" si="270"/>
        <v>0</v>
      </c>
    </row>
    <row r="1101" spans="1:6" x14ac:dyDescent="0.25">
      <c r="A1101" t="str">
        <f t="shared" si="274"/>
        <v>Kaloian Manassiev</v>
      </c>
      <c r="E1101">
        <f t="shared" ref="E1101:E1103" si="275">E1100</f>
        <v>93</v>
      </c>
      <c r="F1101">
        <f t="shared" si="270"/>
        <v>0</v>
      </c>
    </row>
    <row r="1102" spans="1:6" x14ac:dyDescent="0.25">
      <c r="A1102" t="str">
        <f t="shared" si="274"/>
        <v>Kaloian Manassiev</v>
      </c>
      <c r="C1102">
        <v>1</v>
      </c>
      <c r="D1102" t="s">
        <v>110</v>
      </c>
      <c r="E1102">
        <f t="shared" si="275"/>
        <v>93</v>
      </c>
      <c r="F1102">
        <f t="shared" si="270"/>
        <v>93</v>
      </c>
    </row>
    <row r="1103" spans="1:6" x14ac:dyDescent="0.25">
      <c r="A1103" t="str">
        <f t="shared" si="274"/>
        <v>Kaloian Manassiev</v>
      </c>
      <c r="E1103">
        <f t="shared" si="275"/>
        <v>93</v>
      </c>
      <c r="F1103">
        <f t="shared" si="270"/>
        <v>0</v>
      </c>
    </row>
    <row r="1104" spans="1:6" x14ac:dyDescent="0.25">
      <c r="A1104" t="str">
        <f t="shared" si="274"/>
        <v>Kaloian Manassiev</v>
      </c>
      <c r="B1104" t="s">
        <v>382</v>
      </c>
      <c r="E1104">
        <v>118</v>
      </c>
      <c r="F1104">
        <f t="shared" si="270"/>
        <v>0</v>
      </c>
    </row>
    <row r="1105" spans="1:6" x14ac:dyDescent="0.25">
      <c r="A1105" t="str">
        <f t="shared" si="274"/>
        <v>Kaloian Manassiev</v>
      </c>
      <c r="E1105">
        <f t="shared" ref="E1105:E1114" si="276">E1104</f>
        <v>118</v>
      </c>
      <c r="F1105">
        <f t="shared" si="270"/>
        <v>0</v>
      </c>
    </row>
    <row r="1106" spans="1:6" x14ac:dyDescent="0.25">
      <c r="A1106" t="str">
        <f t="shared" si="274"/>
        <v>Kaloian Manassiev</v>
      </c>
      <c r="C1106">
        <v>0.30399999999999999</v>
      </c>
      <c r="D1106" t="s">
        <v>18</v>
      </c>
      <c r="E1106">
        <f t="shared" si="276"/>
        <v>118</v>
      </c>
      <c r="F1106">
        <f t="shared" si="270"/>
        <v>35.872</v>
      </c>
    </row>
    <row r="1107" spans="1:6" x14ac:dyDescent="0.25">
      <c r="A1107" t="str">
        <f t="shared" si="274"/>
        <v>Kaloian Manassiev</v>
      </c>
      <c r="C1107">
        <v>0.155</v>
      </c>
      <c r="D1107" t="s">
        <v>79</v>
      </c>
      <c r="E1107">
        <f t="shared" si="276"/>
        <v>118</v>
      </c>
      <c r="F1107">
        <f t="shared" si="270"/>
        <v>18.29</v>
      </c>
    </row>
    <row r="1108" spans="1:6" x14ac:dyDescent="0.25">
      <c r="A1108" t="str">
        <f t="shared" si="274"/>
        <v>Kaloian Manassiev</v>
      </c>
      <c r="C1108">
        <v>0.10299999999999999</v>
      </c>
      <c r="D1108" t="s">
        <v>187</v>
      </c>
      <c r="E1108">
        <f t="shared" si="276"/>
        <v>118</v>
      </c>
      <c r="F1108">
        <f t="shared" si="270"/>
        <v>12.154</v>
      </c>
    </row>
    <row r="1109" spans="1:6" x14ac:dyDescent="0.25">
      <c r="A1109" t="str">
        <f t="shared" si="274"/>
        <v>Kaloian Manassiev</v>
      </c>
      <c r="C1109">
        <v>0.125</v>
      </c>
      <c r="D1109" t="s">
        <v>127</v>
      </c>
      <c r="E1109">
        <f t="shared" si="276"/>
        <v>118</v>
      </c>
      <c r="F1109">
        <f t="shared" si="270"/>
        <v>14.75</v>
      </c>
    </row>
    <row r="1110" spans="1:6" x14ac:dyDescent="0.25">
      <c r="A1110" t="str">
        <f t="shared" si="274"/>
        <v>Kaloian Manassiev</v>
      </c>
      <c r="C1110">
        <v>0.128</v>
      </c>
      <c r="D1110" t="s">
        <v>85</v>
      </c>
      <c r="E1110">
        <f t="shared" si="276"/>
        <v>118</v>
      </c>
      <c r="F1110">
        <f t="shared" si="270"/>
        <v>15.104000000000001</v>
      </c>
    </row>
    <row r="1111" spans="1:6" x14ac:dyDescent="0.25">
      <c r="A1111" t="str">
        <f t="shared" si="274"/>
        <v>Kaloian Manassiev</v>
      </c>
      <c r="C1111">
        <v>0.06</v>
      </c>
      <c r="D1111" t="s">
        <v>99</v>
      </c>
      <c r="E1111">
        <f t="shared" si="276"/>
        <v>118</v>
      </c>
      <c r="F1111">
        <f t="shared" si="270"/>
        <v>7.08</v>
      </c>
    </row>
    <row r="1112" spans="1:6" x14ac:dyDescent="0.25">
      <c r="A1112" t="str">
        <f t="shared" si="274"/>
        <v>Kaloian Manassiev</v>
      </c>
      <c r="C1112">
        <v>3.3000000000000002E-2</v>
      </c>
      <c r="D1112" t="s">
        <v>43</v>
      </c>
      <c r="E1112">
        <f t="shared" si="276"/>
        <v>118</v>
      </c>
      <c r="F1112">
        <f t="shared" si="270"/>
        <v>3.8940000000000001</v>
      </c>
    </row>
    <row r="1113" spans="1:6" x14ac:dyDescent="0.25">
      <c r="A1113" t="str">
        <f t="shared" si="274"/>
        <v>Kaloian Manassiev</v>
      </c>
      <c r="C1113">
        <v>8.8999999999999996E-2</v>
      </c>
      <c r="D1113" t="s">
        <v>71</v>
      </c>
      <c r="E1113">
        <f t="shared" si="276"/>
        <v>118</v>
      </c>
      <c r="F1113">
        <f t="shared" si="270"/>
        <v>10.501999999999999</v>
      </c>
    </row>
    <row r="1114" spans="1:6" x14ac:dyDescent="0.25">
      <c r="A1114" t="str">
        <f t="shared" si="274"/>
        <v>Kaloian Manassiev</v>
      </c>
      <c r="E1114">
        <f t="shared" si="276"/>
        <v>118</v>
      </c>
      <c r="F1114">
        <f t="shared" si="270"/>
        <v>0</v>
      </c>
    </row>
    <row r="1115" spans="1:6" x14ac:dyDescent="0.25">
      <c r="A1115" t="str">
        <f t="shared" si="274"/>
        <v>Kaloian Manassiev</v>
      </c>
      <c r="B1115" t="s">
        <v>383</v>
      </c>
      <c r="E1115">
        <v>7</v>
      </c>
      <c r="F1115">
        <f t="shared" si="270"/>
        <v>0</v>
      </c>
    </row>
    <row r="1116" spans="1:6" x14ac:dyDescent="0.25">
      <c r="A1116" t="str">
        <f t="shared" si="274"/>
        <v>Kaloian Manassiev</v>
      </c>
      <c r="E1116">
        <f t="shared" ref="E1116:E1118" si="277">E1115</f>
        <v>7</v>
      </c>
      <c r="F1116">
        <f t="shared" si="270"/>
        <v>0</v>
      </c>
    </row>
    <row r="1117" spans="1:6" x14ac:dyDescent="0.25">
      <c r="A1117" t="str">
        <f t="shared" si="274"/>
        <v>Kaloian Manassiev</v>
      </c>
      <c r="C1117">
        <v>1</v>
      </c>
      <c r="D1117" t="s">
        <v>24</v>
      </c>
      <c r="E1117">
        <f t="shared" si="277"/>
        <v>7</v>
      </c>
      <c r="F1117">
        <f t="shared" si="270"/>
        <v>7</v>
      </c>
    </row>
    <row r="1118" spans="1:6" x14ac:dyDescent="0.25">
      <c r="A1118" t="str">
        <f t="shared" si="274"/>
        <v>Kaloian Manassiev</v>
      </c>
      <c r="E1118">
        <f t="shared" si="277"/>
        <v>7</v>
      </c>
      <c r="F1118">
        <f t="shared" si="270"/>
        <v>0</v>
      </c>
    </row>
    <row r="1119" spans="1:6" x14ac:dyDescent="0.25">
      <c r="A1119" t="str">
        <f t="shared" si="274"/>
        <v>Kaloian Manassiev</v>
      </c>
      <c r="B1119" t="s">
        <v>384</v>
      </c>
      <c r="E1119">
        <v>49</v>
      </c>
      <c r="F1119">
        <f t="shared" si="270"/>
        <v>0</v>
      </c>
    </row>
    <row r="1120" spans="1:6" x14ac:dyDescent="0.25">
      <c r="A1120" t="str">
        <f t="shared" si="274"/>
        <v>Kaloian Manassiev</v>
      </c>
      <c r="E1120">
        <f t="shared" ref="E1120:E1122" si="278">E1119</f>
        <v>49</v>
      </c>
      <c r="F1120">
        <f t="shared" si="270"/>
        <v>0</v>
      </c>
    </row>
    <row r="1121" spans="1:6" x14ac:dyDescent="0.25">
      <c r="A1121" t="str">
        <f t="shared" si="274"/>
        <v>Kaloian Manassiev</v>
      </c>
      <c r="C1121">
        <v>1</v>
      </c>
      <c r="D1121" t="s">
        <v>110</v>
      </c>
      <c r="E1121">
        <f t="shared" si="278"/>
        <v>49</v>
      </c>
      <c r="F1121">
        <f t="shared" si="270"/>
        <v>49</v>
      </c>
    </row>
    <row r="1122" spans="1:6" x14ac:dyDescent="0.25">
      <c r="A1122" t="str">
        <f t="shared" si="274"/>
        <v>Kaloian Manassiev</v>
      </c>
      <c r="E1122">
        <f t="shared" si="278"/>
        <v>49</v>
      </c>
      <c r="F1122">
        <f t="shared" si="270"/>
        <v>0</v>
      </c>
    </row>
    <row r="1123" spans="1:6" x14ac:dyDescent="0.25">
      <c r="A1123" t="str">
        <f t="shared" si="274"/>
        <v>Kaloian Manassiev</v>
      </c>
      <c r="B1123" t="s">
        <v>385</v>
      </c>
      <c r="E1123">
        <v>49</v>
      </c>
      <c r="F1123">
        <f t="shared" si="270"/>
        <v>0</v>
      </c>
    </row>
    <row r="1124" spans="1:6" x14ac:dyDescent="0.25">
      <c r="A1124" t="str">
        <f t="shared" si="274"/>
        <v>Kaloian Manassiev</v>
      </c>
      <c r="E1124">
        <f t="shared" ref="E1124:E1126" si="279">E1123</f>
        <v>49</v>
      </c>
      <c r="F1124">
        <f t="shared" si="270"/>
        <v>0</v>
      </c>
    </row>
    <row r="1125" spans="1:6" x14ac:dyDescent="0.25">
      <c r="A1125" t="str">
        <f t="shared" si="274"/>
        <v>Kaloian Manassiev</v>
      </c>
      <c r="C1125">
        <v>1</v>
      </c>
      <c r="D1125" t="s">
        <v>110</v>
      </c>
      <c r="E1125">
        <f t="shared" si="279"/>
        <v>49</v>
      </c>
      <c r="F1125">
        <f t="shared" si="270"/>
        <v>49</v>
      </c>
    </row>
    <row r="1126" spans="1:6" x14ac:dyDescent="0.25">
      <c r="A1126" t="str">
        <f t="shared" si="274"/>
        <v>Kaloian Manassiev</v>
      </c>
      <c r="E1126">
        <f t="shared" si="279"/>
        <v>49</v>
      </c>
      <c r="F1126">
        <f t="shared" si="270"/>
        <v>0</v>
      </c>
    </row>
    <row r="1127" spans="1:6" x14ac:dyDescent="0.25">
      <c r="A1127" t="str">
        <f t="shared" si="274"/>
        <v>Kaloian Manassiev</v>
      </c>
      <c r="B1127" t="s">
        <v>386</v>
      </c>
      <c r="E1127">
        <v>101</v>
      </c>
      <c r="F1127">
        <f t="shared" si="270"/>
        <v>0</v>
      </c>
    </row>
    <row r="1128" spans="1:6" x14ac:dyDescent="0.25">
      <c r="A1128" t="str">
        <f t="shared" si="274"/>
        <v>Kaloian Manassiev</v>
      </c>
      <c r="E1128">
        <f t="shared" ref="E1128:E1132" si="280">E1127</f>
        <v>101</v>
      </c>
      <c r="F1128">
        <f t="shared" si="270"/>
        <v>0</v>
      </c>
    </row>
    <row r="1129" spans="1:6" x14ac:dyDescent="0.25">
      <c r="A1129" t="str">
        <f t="shared" si="274"/>
        <v>Kaloian Manassiev</v>
      </c>
      <c r="C1129">
        <v>0.60799999999999998</v>
      </c>
      <c r="D1129" t="s">
        <v>177</v>
      </c>
      <c r="E1129">
        <f t="shared" si="280"/>
        <v>101</v>
      </c>
      <c r="F1129">
        <f t="shared" si="270"/>
        <v>61.408000000000001</v>
      </c>
    </row>
    <row r="1130" spans="1:6" x14ac:dyDescent="0.25">
      <c r="A1130" t="str">
        <f t="shared" si="274"/>
        <v>Kaloian Manassiev</v>
      </c>
      <c r="C1130">
        <v>0.372</v>
      </c>
      <c r="D1130" t="s">
        <v>107</v>
      </c>
      <c r="E1130">
        <f t="shared" si="280"/>
        <v>101</v>
      </c>
      <c r="F1130">
        <f t="shared" si="270"/>
        <v>37.572000000000003</v>
      </c>
    </row>
    <row r="1131" spans="1:6" x14ac:dyDescent="0.25">
      <c r="A1131" t="str">
        <f t="shared" si="274"/>
        <v>Kaloian Manassiev</v>
      </c>
      <c r="C1131">
        <v>1.9E-2</v>
      </c>
      <c r="D1131" t="s">
        <v>127</v>
      </c>
      <c r="E1131">
        <f t="shared" si="280"/>
        <v>101</v>
      </c>
      <c r="F1131">
        <f t="shared" si="270"/>
        <v>1.919</v>
      </c>
    </row>
    <row r="1132" spans="1:6" x14ac:dyDescent="0.25">
      <c r="A1132" t="str">
        <f t="shared" ref="A1132:A1163" si="281">A1131</f>
        <v>Kaloian Manassiev</v>
      </c>
      <c r="E1132">
        <f t="shared" si="280"/>
        <v>101</v>
      </c>
      <c r="F1132">
        <f t="shared" si="270"/>
        <v>0</v>
      </c>
    </row>
    <row r="1133" spans="1:6" x14ac:dyDescent="0.25">
      <c r="A1133" t="str">
        <f t="shared" si="281"/>
        <v>Kaloian Manassiev</v>
      </c>
      <c r="B1133" t="s">
        <v>387</v>
      </c>
      <c r="E1133">
        <v>171</v>
      </c>
      <c r="F1133">
        <f t="shared" si="270"/>
        <v>0</v>
      </c>
    </row>
    <row r="1134" spans="1:6" x14ac:dyDescent="0.25">
      <c r="A1134" t="str">
        <f t="shared" si="281"/>
        <v>Kaloian Manassiev</v>
      </c>
      <c r="E1134">
        <f t="shared" ref="E1134:E1136" si="282">E1133</f>
        <v>171</v>
      </c>
      <c r="F1134">
        <f t="shared" si="270"/>
        <v>0</v>
      </c>
    </row>
    <row r="1135" spans="1:6" x14ac:dyDescent="0.25">
      <c r="A1135" t="str">
        <f t="shared" si="281"/>
        <v>Kaloian Manassiev</v>
      </c>
      <c r="C1135">
        <v>1</v>
      </c>
      <c r="D1135" t="s">
        <v>177</v>
      </c>
      <c r="E1135">
        <f t="shared" si="282"/>
        <v>171</v>
      </c>
      <c r="F1135">
        <f t="shared" si="270"/>
        <v>171</v>
      </c>
    </row>
    <row r="1136" spans="1:6" x14ac:dyDescent="0.25">
      <c r="A1136" t="str">
        <f t="shared" si="281"/>
        <v>Kaloian Manassiev</v>
      </c>
      <c r="E1136">
        <f t="shared" si="282"/>
        <v>171</v>
      </c>
      <c r="F1136">
        <f t="shared" si="270"/>
        <v>0</v>
      </c>
    </row>
    <row r="1137" spans="1:6" x14ac:dyDescent="0.25">
      <c r="A1137" t="str">
        <f t="shared" si="281"/>
        <v>Kaloian Manassiev</v>
      </c>
      <c r="B1137" t="s">
        <v>388</v>
      </c>
      <c r="E1137">
        <v>444</v>
      </c>
      <c r="F1137">
        <f t="shared" si="270"/>
        <v>0</v>
      </c>
    </row>
    <row r="1138" spans="1:6" x14ac:dyDescent="0.25">
      <c r="A1138" t="str">
        <f t="shared" si="281"/>
        <v>Kaloian Manassiev</v>
      </c>
      <c r="E1138">
        <f t="shared" ref="E1138:E1140" si="283">E1137</f>
        <v>444</v>
      </c>
      <c r="F1138">
        <f t="shared" si="270"/>
        <v>0</v>
      </c>
    </row>
    <row r="1139" spans="1:6" x14ac:dyDescent="0.25">
      <c r="A1139" t="str">
        <f t="shared" si="281"/>
        <v>Kaloian Manassiev</v>
      </c>
      <c r="C1139">
        <v>1</v>
      </c>
      <c r="D1139" t="s">
        <v>177</v>
      </c>
      <c r="E1139">
        <f t="shared" si="283"/>
        <v>444</v>
      </c>
      <c r="F1139">
        <f t="shared" si="270"/>
        <v>444</v>
      </c>
    </row>
    <row r="1140" spans="1:6" x14ac:dyDescent="0.25">
      <c r="A1140" t="str">
        <f t="shared" si="281"/>
        <v>Kaloian Manassiev</v>
      </c>
      <c r="E1140">
        <f t="shared" si="283"/>
        <v>444</v>
      </c>
      <c r="F1140">
        <f t="shared" si="270"/>
        <v>0</v>
      </c>
    </row>
    <row r="1141" spans="1:6" x14ac:dyDescent="0.25">
      <c r="A1141" t="str">
        <f t="shared" si="281"/>
        <v>Kaloian Manassiev</v>
      </c>
      <c r="B1141" t="s">
        <v>389</v>
      </c>
      <c r="E1141">
        <v>34</v>
      </c>
      <c r="F1141">
        <f t="shared" si="270"/>
        <v>0</v>
      </c>
    </row>
    <row r="1142" spans="1:6" x14ac:dyDescent="0.25">
      <c r="A1142" t="str">
        <f t="shared" si="281"/>
        <v>Kaloian Manassiev</v>
      </c>
      <c r="E1142">
        <f t="shared" ref="E1142:E1144" si="284">E1141</f>
        <v>34</v>
      </c>
      <c r="F1142">
        <f t="shared" si="270"/>
        <v>0</v>
      </c>
    </row>
    <row r="1143" spans="1:6" x14ac:dyDescent="0.25">
      <c r="A1143" t="str">
        <f t="shared" si="281"/>
        <v>Kaloian Manassiev</v>
      </c>
      <c r="C1143">
        <v>1</v>
      </c>
      <c r="D1143" t="s">
        <v>121</v>
      </c>
      <c r="E1143">
        <f t="shared" si="284"/>
        <v>34</v>
      </c>
      <c r="F1143">
        <f t="shared" si="270"/>
        <v>34</v>
      </c>
    </row>
    <row r="1144" spans="1:6" x14ac:dyDescent="0.25">
      <c r="A1144" t="str">
        <f t="shared" si="281"/>
        <v>Kaloian Manassiev</v>
      </c>
      <c r="E1144">
        <f t="shared" si="284"/>
        <v>34</v>
      </c>
      <c r="F1144">
        <f t="shared" si="270"/>
        <v>0</v>
      </c>
    </row>
    <row r="1145" spans="1:6" x14ac:dyDescent="0.25">
      <c r="A1145" t="str">
        <f t="shared" si="281"/>
        <v>Kaloian Manassiev</v>
      </c>
      <c r="B1145" t="s">
        <v>390</v>
      </c>
      <c r="E1145">
        <v>34</v>
      </c>
      <c r="F1145">
        <f t="shared" si="270"/>
        <v>0</v>
      </c>
    </row>
    <row r="1146" spans="1:6" x14ac:dyDescent="0.25">
      <c r="A1146" t="str">
        <f t="shared" si="281"/>
        <v>Kaloian Manassiev</v>
      </c>
      <c r="E1146">
        <f t="shared" ref="E1146:E1148" si="285">E1145</f>
        <v>34</v>
      </c>
      <c r="F1146">
        <f t="shared" si="270"/>
        <v>0</v>
      </c>
    </row>
    <row r="1147" spans="1:6" x14ac:dyDescent="0.25">
      <c r="A1147" t="str">
        <f t="shared" si="281"/>
        <v>Kaloian Manassiev</v>
      </c>
      <c r="C1147">
        <v>1</v>
      </c>
      <c r="D1147" t="s">
        <v>79</v>
      </c>
      <c r="E1147">
        <f t="shared" si="285"/>
        <v>34</v>
      </c>
      <c r="F1147">
        <f t="shared" si="270"/>
        <v>34</v>
      </c>
    </row>
    <row r="1148" spans="1:6" x14ac:dyDescent="0.25">
      <c r="A1148" t="str">
        <f t="shared" si="281"/>
        <v>Kaloian Manassiev</v>
      </c>
      <c r="E1148">
        <f t="shared" si="285"/>
        <v>34</v>
      </c>
      <c r="F1148">
        <f t="shared" si="270"/>
        <v>0</v>
      </c>
    </row>
    <row r="1149" spans="1:6" x14ac:dyDescent="0.25">
      <c r="A1149" t="str">
        <f t="shared" si="281"/>
        <v>Kaloian Manassiev</v>
      </c>
      <c r="B1149" t="s">
        <v>391</v>
      </c>
      <c r="E1149">
        <v>315</v>
      </c>
      <c r="F1149">
        <f t="shared" si="270"/>
        <v>0</v>
      </c>
    </row>
    <row r="1150" spans="1:6" x14ac:dyDescent="0.25">
      <c r="A1150" t="str">
        <f t="shared" si="281"/>
        <v>Kaloian Manassiev</v>
      </c>
      <c r="E1150">
        <f t="shared" ref="E1150:E1152" si="286">E1149</f>
        <v>315</v>
      </c>
      <c r="F1150">
        <f t="shared" si="270"/>
        <v>0</v>
      </c>
    </row>
    <row r="1151" spans="1:6" x14ac:dyDescent="0.25">
      <c r="A1151" t="str">
        <f t="shared" si="281"/>
        <v>Kaloian Manassiev</v>
      </c>
      <c r="C1151">
        <v>1</v>
      </c>
      <c r="D1151" t="s">
        <v>177</v>
      </c>
      <c r="E1151">
        <f t="shared" si="286"/>
        <v>315</v>
      </c>
      <c r="F1151">
        <f t="shared" si="270"/>
        <v>315</v>
      </c>
    </row>
    <row r="1152" spans="1:6" x14ac:dyDescent="0.25">
      <c r="A1152" t="str">
        <f t="shared" si="281"/>
        <v>Kaloian Manassiev</v>
      </c>
      <c r="E1152">
        <f t="shared" si="286"/>
        <v>315</v>
      </c>
      <c r="F1152">
        <f t="shared" si="270"/>
        <v>0</v>
      </c>
    </row>
    <row r="1153" spans="1:6" x14ac:dyDescent="0.25">
      <c r="A1153" t="str">
        <f t="shared" si="281"/>
        <v>Kaloian Manassiev</v>
      </c>
      <c r="B1153" t="s">
        <v>392</v>
      </c>
      <c r="E1153">
        <v>212</v>
      </c>
      <c r="F1153">
        <f t="shared" si="270"/>
        <v>0</v>
      </c>
    </row>
    <row r="1154" spans="1:6" x14ac:dyDescent="0.25">
      <c r="A1154" t="str">
        <f t="shared" si="281"/>
        <v>Kaloian Manassiev</v>
      </c>
      <c r="E1154">
        <f t="shared" ref="E1154:E1156" si="287">E1153</f>
        <v>212</v>
      </c>
      <c r="F1154">
        <f t="shared" si="270"/>
        <v>0</v>
      </c>
    </row>
    <row r="1155" spans="1:6" x14ac:dyDescent="0.25">
      <c r="A1155" t="str">
        <f t="shared" si="281"/>
        <v>Kaloian Manassiev</v>
      </c>
      <c r="C1155">
        <v>1</v>
      </c>
      <c r="D1155" t="s">
        <v>177</v>
      </c>
      <c r="E1155">
        <f t="shared" si="287"/>
        <v>212</v>
      </c>
      <c r="F1155">
        <f t="shared" ref="F1155:F1218" si="288">C1155*E1155</f>
        <v>212</v>
      </c>
    </row>
    <row r="1156" spans="1:6" x14ac:dyDescent="0.25">
      <c r="A1156" t="str">
        <f t="shared" si="281"/>
        <v>Kaloian Manassiev</v>
      </c>
      <c r="E1156">
        <f t="shared" si="287"/>
        <v>212</v>
      </c>
      <c r="F1156">
        <f t="shared" si="288"/>
        <v>0</v>
      </c>
    </row>
    <row r="1157" spans="1:6" x14ac:dyDescent="0.25">
      <c r="A1157" t="str">
        <f t="shared" si="281"/>
        <v>Kaloian Manassiev</v>
      </c>
      <c r="B1157" t="s">
        <v>393</v>
      </c>
      <c r="E1157">
        <v>2</v>
      </c>
      <c r="F1157">
        <f t="shared" si="288"/>
        <v>0</v>
      </c>
    </row>
    <row r="1158" spans="1:6" x14ac:dyDescent="0.25">
      <c r="A1158" t="str">
        <f t="shared" si="281"/>
        <v>Kaloian Manassiev</v>
      </c>
      <c r="E1158">
        <f t="shared" ref="E1158:E1160" si="289">E1157</f>
        <v>2</v>
      </c>
      <c r="F1158">
        <f t="shared" si="288"/>
        <v>0</v>
      </c>
    </row>
    <row r="1159" spans="1:6" x14ac:dyDescent="0.25">
      <c r="A1159" t="str">
        <f t="shared" si="281"/>
        <v>Kaloian Manassiev</v>
      </c>
      <c r="C1159">
        <v>1</v>
      </c>
      <c r="D1159" t="s">
        <v>177</v>
      </c>
      <c r="E1159">
        <f t="shared" si="289"/>
        <v>2</v>
      </c>
      <c r="F1159">
        <f t="shared" si="288"/>
        <v>2</v>
      </c>
    </row>
    <row r="1160" spans="1:6" x14ac:dyDescent="0.25">
      <c r="A1160" t="str">
        <f t="shared" si="281"/>
        <v>Kaloian Manassiev</v>
      </c>
      <c r="E1160">
        <f t="shared" si="289"/>
        <v>2</v>
      </c>
      <c r="F1160">
        <f t="shared" si="288"/>
        <v>0</v>
      </c>
    </row>
    <row r="1161" spans="1:6" x14ac:dyDescent="0.25">
      <c r="A1161" t="str">
        <f t="shared" si="281"/>
        <v>Kaloian Manassiev</v>
      </c>
      <c r="B1161" t="s">
        <v>394</v>
      </c>
      <c r="E1161">
        <v>105</v>
      </c>
      <c r="F1161">
        <f t="shared" si="288"/>
        <v>0</v>
      </c>
    </row>
    <row r="1162" spans="1:6" x14ac:dyDescent="0.25">
      <c r="A1162" t="str">
        <f t="shared" si="281"/>
        <v>Kaloian Manassiev</v>
      </c>
      <c r="E1162">
        <f t="shared" ref="E1162:E1164" si="290">E1161</f>
        <v>105</v>
      </c>
      <c r="F1162">
        <f t="shared" si="288"/>
        <v>0</v>
      </c>
    </row>
    <row r="1163" spans="1:6" x14ac:dyDescent="0.25">
      <c r="A1163" t="str">
        <f t="shared" si="281"/>
        <v>Kaloian Manassiev</v>
      </c>
      <c r="C1163">
        <v>1</v>
      </c>
      <c r="D1163" t="s">
        <v>85</v>
      </c>
      <c r="E1163">
        <f t="shared" si="290"/>
        <v>105</v>
      </c>
      <c r="F1163">
        <f t="shared" si="288"/>
        <v>105</v>
      </c>
    </row>
    <row r="1164" spans="1:6" x14ac:dyDescent="0.25">
      <c r="A1164" t="str">
        <f t="shared" ref="A1164:A1195" si="291">A1163</f>
        <v>Kaloian Manassiev</v>
      </c>
      <c r="E1164">
        <f t="shared" si="290"/>
        <v>105</v>
      </c>
      <c r="F1164">
        <f t="shared" si="288"/>
        <v>0</v>
      </c>
    </row>
    <row r="1165" spans="1:6" x14ac:dyDescent="0.25">
      <c r="A1165" t="str">
        <f t="shared" si="291"/>
        <v>Kaloian Manassiev</v>
      </c>
      <c r="B1165" t="s">
        <v>395</v>
      </c>
      <c r="E1165">
        <v>127</v>
      </c>
      <c r="F1165">
        <f t="shared" si="288"/>
        <v>0</v>
      </c>
    </row>
    <row r="1166" spans="1:6" x14ac:dyDescent="0.25">
      <c r="A1166" t="str">
        <f t="shared" si="291"/>
        <v>Kaloian Manassiev</v>
      </c>
      <c r="E1166">
        <f t="shared" ref="E1166:E1168" si="292">E1165</f>
        <v>127</v>
      </c>
      <c r="F1166">
        <f t="shared" si="288"/>
        <v>0</v>
      </c>
    </row>
    <row r="1167" spans="1:6" x14ac:dyDescent="0.25">
      <c r="A1167" t="str">
        <f t="shared" si="291"/>
        <v>Kaloian Manassiev</v>
      </c>
      <c r="C1167">
        <v>1</v>
      </c>
      <c r="D1167" t="s">
        <v>89</v>
      </c>
      <c r="E1167">
        <f t="shared" si="292"/>
        <v>127</v>
      </c>
      <c r="F1167">
        <f t="shared" si="288"/>
        <v>127</v>
      </c>
    </row>
    <row r="1168" spans="1:6" x14ac:dyDescent="0.25">
      <c r="A1168" t="str">
        <f t="shared" si="291"/>
        <v>Kaloian Manassiev</v>
      </c>
      <c r="E1168">
        <f t="shared" si="292"/>
        <v>127</v>
      </c>
      <c r="F1168">
        <f t="shared" si="288"/>
        <v>0</v>
      </c>
    </row>
    <row r="1169" spans="1:6" x14ac:dyDescent="0.25">
      <c r="A1169" t="str">
        <f t="shared" si="291"/>
        <v>Kaloian Manassiev</v>
      </c>
      <c r="B1169" t="s">
        <v>396</v>
      </c>
      <c r="E1169">
        <v>358</v>
      </c>
      <c r="F1169">
        <f t="shared" si="288"/>
        <v>0</v>
      </c>
    </row>
    <row r="1170" spans="1:6" x14ac:dyDescent="0.25">
      <c r="A1170" t="str">
        <f t="shared" si="291"/>
        <v>Kaloian Manassiev</v>
      </c>
      <c r="E1170">
        <f t="shared" ref="E1170:E1172" si="293">E1169</f>
        <v>358</v>
      </c>
      <c r="F1170">
        <f t="shared" si="288"/>
        <v>0</v>
      </c>
    </row>
    <row r="1171" spans="1:6" x14ac:dyDescent="0.25">
      <c r="A1171" t="str">
        <f t="shared" si="291"/>
        <v>Kaloian Manassiev</v>
      </c>
      <c r="C1171">
        <v>1</v>
      </c>
      <c r="D1171" t="s">
        <v>177</v>
      </c>
      <c r="E1171">
        <f t="shared" si="293"/>
        <v>358</v>
      </c>
      <c r="F1171">
        <f t="shared" si="288"/>
        <v>358</v>
      </c>
    </row>
    <row r="1172" spans="1:6" x14ac:dyDescent="0.25">
      <c r="A1172" t="str">
        <f t="shared" si="291"/>
        <v>Kaloian Manassiev</v>
      </c>
      <c r="E1172">
        <f t="shared" si="293"/>
        <v>358</v>
      </c>
      <c r="F1172">
        <f t="shared" si="288"/>
        <v>0</v>
      </c>
    </row>
    <row r="1173" spans="1:6" x14ac:dyDescent="0.25">
      <c r="A1173" t="str">
        <f t="shared" si="291"/>
        <v>Kaloian Manassiev</v>
      </c>
      <c r="B1173" t="s">
        <v>397</v>
      </c>
      <c r="E1173">
        <v>243</v>
      </c>
      <c r="F1173">
        <f t="shared" si="288"/>
        <v>0</v>
      </c>
    </row>
    <row r="1174" spans="1:6" x14ac:dyDescent="0.25">
      <c r="A1174" t="str">
        <f t="shared" si="291"/>
        <v>Kaloian Manassiev</v>
      </c>
      <c r="E1174">
        <f t="shared" ref="E1174:E1177" si="294">E1173</f>
        <v>243</v>
      </c>
      <c r="F1174">
        <f t="shared" si="288"/>
        <v>0</v>
      </c>
    </row>
    <row r="1175" spans="1:6" x14ac:dyDescent="0.25">
      <c r="A1175" t="str">
        <f t="shared" si="291"/>
        <v>Kaloian Manassiev</v>
      </c>
      <c r="C1175">
        <v>0.20899999999999999</v>
      </c>
      <c r="D1175" t="s">
        <v>74</v>
      </c>
      <c r="E1175">
        <f t="shared" si="294"/>
        <v>243</v>
      </c>
      <c r="F1175">
        <f t="shared" si="288"/>
        <v>50.786999999999999</v>
      </c>
    </row>
    <row r="1176" spans="1:6" x14ac:dyDescent="0.25">
      <c r="A1176" t="str">
        <f t="shared" si="291"/>
        <v>Kaloian Manassiev</v>
      </c>
      <c r="C1176">
        <v>0.79</v>
      </c>
      <c r="D1176" t="s">
        <v>177</v>
      </c>
      <c r="E1176">
        <f t="shared" si="294"/>
        <v>243</v>
      </c>
      <c r="F1176">
        <f t="shared" si="288"/>
        <v>191.97</v>
      </c>
    </row>
    <row r="1177" spans="1:6" x14ac:dyDescent="0.25">
      <c r="A1177" t="str">
        <f t="shared" si="291"/>
        <v>Kaloian Manassiev</v>
      </c>
      <c r="E1177">
        <f t="shared" si="294"/>
        <v>243</v>
      </c>
      <c r="F1177">
        <f t="shared" si="288"/>
        <v>0</v>
      </c>
    </row>
    <row r="1178" spans="1:6" x14ac:dyDescent="0.25">
      <c r="A1178" t="str">
        <f t="shared" si="291"/>
        <v>Kaloian Manassiev</v>
      </c>
      <c r="B1178" t="s">
        <v>398</v>
      </c>
      <c r="E1178">
        <v>261</v>
      </c>
      <c r="F1178">
        <f t="shared" si="288"/>
        <v>0</v>
      </c>
    </row>
    <row r="1179" spans="1:6" x14ac:dyDescent="0.25">
      <c r="A1179" t="str">
        <f t="shared" si="291"/>
        <v>Kaloian Manassiev</v>
      </c>
      <c r="E1179">
        <f t="shared" ref="E1179:E1186" si="295">E1178</f>
        <v>261</v>
      </c>
      <c r="F1179">
        <f t="shared" si="288"/>
        <v>0</v>
      </c>
    </row>
    <row r="1180" spans="1:6" x14ac:dyDescent="0.25">
      <c r="A1180" t="str">
        <f t="shared" si="291"/>
        <v>Kaloian Manassiev</v>
      </c>
      <c r="C1180">
        <v>8.0000000000000002E-3</v>
      </c>
      <c r="D1180" t="s">
        <v>18</v>
      </c>
      <c r="E1180">
        <f t="shared" si="295"/>
        <v>261</v>
      </c>
      <c r="F1180">
        <f t="shared" si="288"/>
        <v>2.0880000000000001</v>
      </c>
    </row>
    <row r="1181" spans="1:6" x14ac:dyDescent="0.25">
      <c r="A1181" t="str">
        <f t="shared" si="291"/>
        <v>Kaloian Manassiev</v>
      </c>
      <c r="C1181">
        <v>1.6E-2</v>
      </c>
      <c r="D1181" t="s">
        <v>319</v>
      </c>
      <c r="E1181">
        <f t="shared" si="295"/>
        <v>261</v>
      </c>
      <c r="F1181">
        <f t="shared" si="288"/>
        <v>4.1760000000000002</v>
      </c>
    </row>
    <row r="1182" spans="1:6" x14ac:dyDescent="0.25">
      <c r="A1182" t="str">
        <f t="shared" si="291"/>
        <v>Kaloian Manassiev</v>
      </c>
      <c r="C1182">
        <v>0.01</v>
      </c>
      <c r="D1182" t="s">
        <v>79</v>
      </c>
      <c r="E1182">
        <f t="shared" si="295"/>
        <v>261</v>
      </c>
      <c r="F1182">
        <f t="shared" si="288"/>
        <v>2.61</v>
      </c>
    </row>
    <row r="1183" spans="1:6" x14ac:dyDescent="0.25">
      <c r="A1183" t="str">
        <f t="shared" si="291"/>
        <v>Kaloian Manassiev</v>
      </c>
      <c r="C1183">
        <v>7.0999999999999994E-2</v>
      </c>
      <c r="D1183" t="s">
        <v>127</v>
      </c>
      <c r="E1183">
        <f t="shared" si="295"/>
        <v>261</v>
      </c>
      <c r="F1183">
        <f t="shared" si="288"/>
        <v>18.530999999999999</v>
      </c>
    </row>
    <row r="1184" spans="1:6" x14ac:dyDescent="0.25">
      <c r="A1184" t="str">
        <f t="shared" si="291"/>
        <v>Kaloian Manassiev</v>
      </c>
      <c r="C1184">
        <v>0.70099999999999996</v>
      </c>
      <c r="D1184" t="s">
        <v>43</v>
      </c>
      <c r="E1184">
        <f t="shared" si="295"/>
        <v>261</v>
      </c>
      <c r="F1184">
        <f t="shared" si="288"/>
        <v>182.96099999999998</v>
      </c>
    </row>
    <row r="1185" spans="1:6" x14ac:dyDescent="0.25">
      <c r="A1185" t="str">
        <f t="shared" si="291"/>
        <v>Kaloian Manassiev</v>
      </c>
      <c r="C1185">
        <v>0.19</v>
      </c>
      <c r="D1185" t="s">
        <v>163</v>
      </c>
      <c r="E1185">
        <f t="shared" si="295"/>
        <v>261</v>
      </c>
      <c r="F1185">
        <f t="shared" si="288"/>
        <v>49.59</v>
      </c>
    </row>
    <row r="1186" spans="1:6" x14ac:dyDescent="0.25">
      <c r="A1186" t="str">
        <f t="shared" si="291"/>
        <v>Kaloian Manassiev</v>
      </c>
      <c r="E1186">
        <f t="shared" si="295"/>
        <v>261</v>
      </c>
      <c r="F1186">
        <f t="shared" si="288"/>
        <v>0</v>
      </c>
    </row>
    <row r="1187" spans="1:6" x14ac:dyDescent="0.25">
      <c r="A1187" t="str">
        <f t="shared" si="291"/>
        <v>Kaloian Manassiev</v>
      </c>
      <c r="B1187" t="s">
        <v>399</v>
      </c>
      <c r="E1187">
        <v>96</v>
      </c>
      <c r="F1187">
        <f t="shared" si="288"/>
        <v>0</v>
      </c>
    </row>
    <row r="1188" spans="1:6" x14ac:dyDescent="0.25">
      <c r="A1188" t="str">
        <f t="shared" si="291"/>
        <v>Kaloian Manassiev</v>
      </c>
      <c r="E1188">
        <f t="shared" ref="E1188:E1190" si="296">E1187</f>
        <v>96</v>
      </c>
      <c r="F1188">
        <f t="shared" si="288"/>
        <v>0</v>
      </c>
    </row>
    <row r="1189" spans="1:6" x14ac:dyDescent="0.25">
      <c r="A1189" t="str">
        <f t="shared" si="291"/>
        <v>Kaloian Manassiev</v>
      </c>
      <c r="C1189">
        <v>1</v>
      </c>
      <c r="D1189" t="s">
        <v>177</v>
      </c>
      <c r="E1189">
        <f t="shared" si="296"/>
        <v>96</v>
      </c>
      <c r="F1189">
        <f t="shared" si="288"/>
        <v>96</v>
      </c>
    </row>
    <row r="1190" spans="1:6" x14ac:dyDescent="0.25">
      <c r="A1190" t="str">
        <f t="shared" si="291"/>
        <v>Kaloian Manassiev</v>
      </c>
      <c r="E1190">
        <f t="shared" si="296"/>
        <v>96</v>
      </c>
      <c r="F1190">
        <f t="shared" si="288"/>
        <v>0</v>
      </c>
    </row>
    <row r="1191" spans="1:6" x14ac:dyDescent="0.25">
      <c r="A1191" t="str">
        <f t="shared" si="291"/>
        <v>Kaloian Manassiev</v>
      </c>
      <c r="B1191" t="s">
        <v>400</v>
      </c>
      <c r="E1191">
        <v>263</v>
      </c>
      <c r="F1191">
        <f t="shared" si="288"/>
        <v>0</v>
      </c>
    </row>
    <row r="1192" spans="1:6" x14ac:dyDescent="0.25">
      <c r="A1192" t="str">
        <f t="shared" si="291"/>
        <v>Kaloian Manassiev</v>
      </c>
      <c r="E1192">
        <f t="shared" ref="E1192:E1194" si="297">E1191</f>
        <v>263</v>
      </c>
      <c r="F1192">
        <f t="shared" si="288"/>
        <v>0</v>
      </c>
    </row>
    <row r="1193" spans="1:6" x14ac:dyDescent="0.25">
      <c r="A1193" t="str">
        <f t="shared" si="291"/>
        <v>Kaloian Manassiev</v>
      </c>
      <c r="C1193">
        <v>1</v>
      </c>
      <c r="D1193" t="s">
        <v>177</v>
      </c>
      <c r="E1193">
        <f t="shared" si="297"/>
        <v>263</v>
      </c>
      <c r="F1193">
        <f t="shared" si="288"/>
        <v>263</v>
      </c>
    </row>
    <row r="1194" spans="1:6" x14ac:dyDescent="0.25">
      <c r="A1194" t="str">
        <f t="shared" si="291"/>
        <v>Kaloian Manassiev</v>
      </c>
      <c r="E1194">
        <f t="shared" si="297"/>
        <v>263</v>
      </c>
      <c r="F1194">
        <f t="shared" si="288"/>
        <v>0</v>
      </c>
    </row>
    <row r="1195" spans="1:6" x14ac:dyDescent="0.25">
      <c r="A1195" t="str">
        <f t="shared" si="291"/>
        <v>Kaloian Manassiev</v>
      </c>
      <c r="B1195" t="s">
        <v>401</v>
      </c>
      <c r="E1195">
        <v>48</v>
      </c>
      <c r="F1195">
        <f t="shared" si="288"/>
        <v>0</v>
      </c>
    </row>
    <row r="1196" spans="1:6" x14ac:dyDescent="0.25">
      <c r="A1196" t="str">
        <f t="shared" ref="A1196:A1227" si="298">A1195</f>
        <v>Kaloian Manassiev</v>
      </c>
      <c r="E1196">
        <f t="shared" ref="E1196:E1198" si="299">E1195</f>
        <v>48</v>
      </c>
      <c r="F1196">
        <f t="shared" si="288"/>
        <v>0</v>
      </c>
    </row>
    <row r="1197" spans="1:6" x14ac:dyDescent="0.25">
      <c r="A1197" t="str">
        <f t="shared" si="298"/>
        <v>Kaloian Manassiev</v>
      </c>
      <c r="C1197">
        <v>1</v>
      </c>
      <c r="D1197" t="s">
        <v>177</v>
      </c>
      <c r="E1197">
        <f t="shared" si="299"/>
        <v>48</v>
      </c>
      <c r="F1197">
        <f t="shared" si="288"/>
        <v>48</v>
      </c>
    </row>
    <row r="1198" spans="1:6" x14ac:dyDescent="0.25">
      <c r="A1198" t="str">
        <f t="shared" si="298"/>
        <v>Kaloian Manassiev</v>
      </c>
      <c r="E1198">
        <f t="shared" si="299"/>
        <v>48</v>
      </c>
      <c r="F1198">
        <f t="shared" si="288"/>
        <v>0</v>
      </c>
    </row>
    <row r="1199" spans="1:6" x14ac:dyDescent="0.25">
      <c r="A1199" t="str">
        <f t="shared" si="298"/>
        <v>Kaloian Manassiev</v>
      </c>
      <c r="B1199" t="s">
        <v>402</v>
      </c>
      <c r="E1199">
        <v>2</v>
      </c>
      <c r="F1199">
        <f t="shared" si="288"/>
        <v>0</v>
      </c>
    </row>
    <row r="1200" spans="1:6" x14ac:dyDescent="0.25">
      <c r="A1200" t="str">
        <f t="shared" si="298"/>
        <v>Kaloian Manassiev</v>
      </c>
      <c r="E1200">
        <f t="shared" ref="E1200:E1202" si="300">E1199</f>
        <v>2</v>
      </c>
      <c r="F1200">
        <f t="shared" si="288"/>
        <v>0</v>
      </c>
    </row>
    <row r="1201" spans="1:6" x14ac:dyDescent="0.25">
      <c r="A1201" t="str">
        <f t="shared" si="298"/>
        <v>Kaloian Manassiev</v>
      </c>
      <c r="C1201">
        <v>1</v>
      </c>
      <c r="D1201" t="s">
        <v>177</v>
      </c>
      <c r="E1201">
        <f t="shared" si="300"/>
        <v>2</v>
      </c>
      <c r="F1201">
        <f t="shared" si="288"/>
        <v>2</v>
      </c>
    </row>
    <row r="1202" spans="1:6" x14ac:dyDescent="0.25">
      <c r="A1202" t="str">
        <f t="shared" si="298"/>
        <v>Kaloian Manassiev</v>
      </c>
      <c r="E1202">
        <f t="shared" si="300"/>
        <v>2</v>
      </c>
      <c r="F1202">
        <f t="shared" si="288"/>
        <v>0</v>
      </c>
    </row>
    <row r="1203" spans="1:6" x14ac:dyDescent="0.25">
      <c r="A1203" t="str">
        <f t="shared" si="298"/>
        <v>Kaloian Manassiev</v>
      </c>
      <c r="B1203" t="s">
        <v>403</v>
      </c>
      <c r="E1203">
        <v>433</v>
      </c>
      <c r="F1203">
        <f t="shared" si="288"/>
        <v>0</v>
      </c>
    </row>
    <row r="1204" spans="1:6" x14ac:dyDescent="0.25">
      <c r="A1204" t="str">
        <f t="shared" si="298"/>
        <v>Kaloian Manassiev</v>
      </c>
      <c r="E1204">
        <f t="shared" ref="E1204:E1206" si="301">E1203</f>
        <v>433</v>
      </c>
      <c r="F1204">
        <f t="shared" si="288"/>
        <v>0</v>
      </c>
    </row>
    <row r="1205" spans="1:6" x14ac:dyDescent="0.25">
      <c r="A1205" t="str">
        <f t="shared" si="298"/>
        <v>Kaloian Manassiev</v>
      </c>
      <c r="C1205">
        <v>1</v>
      </c>
      <c r="D1205" t="s">
        <v>177</v>
      </c>
      <c r="E1205">
        <f t="shared" si="301"/>
        <v>433</v>
      </c>
      <c r="F1205">
        <f t="shared" si="288"/>
        <v>433</v>
      </c>
    </row>
    <row r="1206" spans="1:6" x14ac:dyDescent="0.25">
      <c r="A1206" t="str">
        <f t="shared" si="298"/>
        <v>Kaloian Manassiev</v>
      </c>
      <c r="E1206">
        <f t="shared" si="301"/>
        <v>433</v>
      </c>
      <c r="F1206">
        <f t="shared" si="288"/>
        <v>0</v>
      </c>
    </row>
    <row r="1207" spans="1:6" x14ac:dyDescent="0.25">
      <c r="A1207" t="str">
        <f t="shared" si="298"/>
        <v>Kaloian Manassiev</v>
      </c>
      <c r="B1207" t="s">
        <v>404</v>
      </c>
      <c r="E1207">
        <v>331</v>
      </c>
      <c r="F1207">
        <f t="shared" si="288"/>
        <v>0</v>
      </c>
    </row>
    <row r="1208" spans="1:6" x14ac:dyDescent="0.25">
      <c r="A1208" t="str">
        <f t="shared" si="298"/>
        <v>Kaloian Manassiev</v>
      </c>
      <c r="E1208">
        <f t="shared" ref="E1208:E1211" si="302">E1207</f>
        <v>331</v>
      </c>
      <c r="F1208">
        <f t="shared" si="288"/>
        <v>0</v>
      </c>
    </row>
    <row r="1209" spans="1:6" x14ac:dyDescent="0.25">
      <c r="A1209" t="str">
        <f t="shared" si="298"/>
        <v>Kaloian Manassiev</v>
      </c>
      <c r="C1209">
        <v>0.498</v>
      </c>
      <c r="D1209" t="s">
        <v>177</v>
      </c>
      <c r="E1209">
        <f t="shared" si="302"/>
        <v>331</v>
      </c>
      <c r="F1209">
        <f t="shared" si="288"/>
        <v>164.83799999999999</v>
      </c>
    </row>
    <row r="1210" spans="1:6" x14ac:dyDescent="0.25">
      <c r="A1210" t="str">
        <f t="shared" si="298"/>
        <v>Kaloian Manassiev</v>
      </c>
      <c r="C1210">
        <v>0.501</v>
      </c>
      <c r="D1210" t="s">
        <v>162</v>
      </c>
      <c r="E1210">
        <f t="shared" si="302"/>
        <v>331</v>
      </c>
      <c r="F1210">
        <f t="shared" si="288"/>
        <v>165.83099999999999</v>
      </c>
    </row>
    <row r="1211" spans="1:6" x14ac:dyDescent="0.25">
      <c r="A1211" t="str">
        <f t="shared" si="298"/>
        <v>Kaloian Manassiev</v>
      </c>
      <c r="E1211">
        <f t="shared" si="302"/>
        <v>331</v>
      </c>
      <c r="F1211">
        <f t="shared" si="288"/>
        <v>0</v>
      </c>
    </row>
    <row r="1212" spans="1:6" x14ac:dyDescent="0.25">
      <c r="A1212" t="str">
        <f t="shared" si="298"/>
        <v>Kaloian Manassiev</v>
      </c>
      <c r="B1212" t="s">
        <v>405</v>
      </c>
      <c r="E1212">
        <v>10</v>
      </c>
      <c r="F1212">
        <f t="shared" si="288"/>
        <v>0</v>
      </c>
    </row>
    <row r="1213" spans="1:6" x14ac:dyDescent="0.25">
      <c r="A1213" t="str">
        <f t="shared" si="298"/>
        <v>Kaloian Manassiev</v>
      </c>
      <c r="E1213">
        <f t="shared" ref="E1213:E1215" si="303">E1212</f>
        <v>10</v>
      </c>
      <c r="F1213">
        <f t="shared" si="288"/>
        <v>0</v>
      </c>
    </row>
    <row r="1214" spans="1:6" x14ac:dyDescent="0.25">
      <c r="A1214" t="str">
        <f t="shared" si="298"/>
        <v>Kaloian Manassiev</v>
      </c>
      <c r="C1214">
        <v>1</v>
      </c>
      <c r="D1214" t="s">
        <v>365</v>
      </c>
      <c r="E1214">
        <f t="shared" si="303"/>
        <v>10</v>
      </c>
      <c r="F1214">
        <f t="shared" si="288"/>
        <v>10</v>
      </c>
    </row>
    <row r="1215" spans="1:6" x14ac:dyDescent="0.25">
      <c r="A1215" t="str">
        <f t="shared" si="298"/>
        <v>Kaloian Manassiev</v>
      </c>
      <c r="E1215">
        <f t="shared" si="303"/>
        <v>10</v>
      </c>
      <c r="F1215">
        <f t="shared" si="288"/>
        <v>0</v>
      </c>
    </row>
    <row r="1216" spans="1:6" x14ac:dyDescent="0.25">
      <c r="A1216" t="str">
        <f t="shared" si="298"/>
        <v>Kaloian Manassiev</v>
      </c>
      <c r="B1216" t="s">
        <v>406</v>
      </c>
      <c r="E1216">
        <v>519</v>
      </c>
      <c r="F1216">
        <f t="shared" si="288"/>
        <v>0</v>
      </c>
    </row>
    <row r="1217" spans="1:6" x14ac:dyDescent="0.25">
      <c r="A1217" t="str">
        <f t="shared" si="298"/>
        <v>Kaloian Manassiev</v>
      </c>
      <c r="E1217">
        <f t="shared" ref="E1217:E1222" si="304">E1216</f>
        <v>519</v>
      </c>
      <c r="F1217">
        <f t="shared" si="288"/>
        <v>0</v>
      </c>
    </row>
    <row r="1218" spans="1:6" x14ac:dyDescent="0.25">
      <c r="A1218" t="str">
        <f t="shared" si="298"/>
        <v>Kaloian Manassiev</v>
      </c>
      <c r="C1218">
        <v>8.0000000000000002E-3</v>
      </c>
      <c r="D1218" t="s">
        <v>18</v>
      </c>
      <c r="E1218">
        <f t="shared" si="304"/>
        <v>519</v>
      </c>
      <c r="F1218">
        <f t="shared" si="288"/>
        <v>4.1520000000000001</v>
      </c>
    </row>
    <row r="1219" spans="1:6" x14ac:dyDescent="0.25">
      <c r="A1219" t="str">
        <f t="shared" si="298"/>
        <v>Kaloian Manassiev</v>
      </c>
      <c r="C1219">
        <v>0.57799999999999996</v>
      </c>
      <c r="D1219" t="s">
        <v>177</v>
      </c>
      <c r="E1219">
        <f t="shared" si="304"/>
        <v>519</v>
      </c>
      <c r="F1219">
        <f t="shared" ref="F1219:F1282" si="305">C1219*E1219</f>
        <v>299.98199999999997</v>
      </c>
    </row>
    <row r="1220" spans="1:6" x14ac:dyDescent="0.25">
      <c r="A1220" t="str">
        <f t="shared" si="298"/>
        <v>Kaloian Manassiev</v>
      </c>
      <c r="C1220">
        <v>2E-3</v>
      </c>
      <c r="D1220" t="s">
        <v>365</v>
      </c>
      <c r="E1220">
        <f t="shared" si="304"/>
        <v>519</v>
      </c>
      <c r="F1220">
        <f t="shared" si="305"/>
        <v>1.038</v>
      </c>
    </row>
    <row r="1221" spans="1:6" x14ac:dyDescent="0.25">
      <c r="A1221" t="str">
        <f t="shared" si="298"/>
        <v>Kaloian Manassiev</v>
      </c>
      <c r="C1221">
        <v>0.40899999999999997</v>
      </c>
      <c r="D1221" t="s">
        <v>43</v>
      </c>
      <c r="E1221">
        <f t="shared" si="304"/>
        <v>519</v>
      </c>
      <c r="F1221">
        <f t="shared" si="305"/>
        <v>212.27099999999999</v>
      </c>
    </row>
    <row r="1222" spans="1:6" x14ac:dyDescent="0.25">
      <c r="A1222" t="str">
        <f t="shared" si="298"/>
        <v>Kaloian Manassiev</v>
      </c>
      <c r="E1222">
        <f t="shared" si="304"/>
        <v>519</v>
      </c>
      <c r="F1222">
        <f t="shared" si="305"/>
        <v>0</v>
      </c>
    </row>
    <row r="1223" spans="1:6" x14ac:dyDescent="0.25">
      <c r="A1223" t="str">
        <f t="shared" si="298"/>
        <v>Kaloian Manassiev</v>
      </c>
      <c r="B1223" t="s">
        <v>407</v>
      </c>
      <c r="E1223">
        <v>519</v>
      </c>
      <c r="F1223">
        <f t="shared" si="305"/>
        <v>0</v>
      </c>
    </row>
    <row r="1224" spans="1:6" x14ac:dyDescent="0.25">
      <c r="A1224" t="str">
        <f t="shared" si="298"/>
        <v>Kaloian Manassiev</v>
      </c>
      <c r="E1224">
        <f t="shared" ref="E1224:E1229" si="306">E1223</f>
        <v>519</v>
      </c>
      <c r="F1224">
        <f t="shared" si="305"/>
        <v>0</v>
      </c>
    </row>
    <row r="1225" spans="1:6" x14ac:dyDescent="0.25">
      <c r="A1225" t="str">
        <f t="shared" si="298"/>
        <v>Kaloian Manassiev</v>
      </c>
      <c r="C1225">
        <v>8.0000000000000002E-3</v>
      </c>
      <c r="D1225" t="s">
        <v>18</v>
      </c>
      <c r="E1225">
        <f t="shared" si="306"/>
        <v>519</v>
      </c>
      <c r="F1225">
        <f t="shared" si="305"/>
        <v>4.1520000000000001</v>
      </c>
    </row>
    <row r="1226" spans="1:6" x14ac:dyDescent="0.25">
      <c r="A1226" t="str">
        <f t="shared" si="298"/>
        <v>Kaloian Manassiev</v>
      </c>
      <c r="C1226">
        <v>0.57899999999999996</v>
      </c>
      <c r="D1226" t="s">
        <v>177</v>
      </c>
      <c r="E1226">
        <f t="shared" si="306"/>
        <v>519</v>
      </c>
      <c r="F1226">
        <f t="shared" si="305"/>
        <v>300.50099999999998</v>
      </c>
    </row>
    <row r="1227" spans="1:6" x14ac:dyDescent="0.25">
      <c r="A1227" t="str">
        <f t="shared" si="298"/>
        <v>Kaloian Manassiev</v>
      </c>
      <c r="C1227">
        <v>2E-3</v>
      </c>
      <c r="D1227" t="s">
        <v>365</v>
      </c>
      <c r="E1227">
        <f t="shared" si="306"/>
        <v>519</v>
      </c>
      <c r="F1227">
        <f t="shared" si="305"/>
        <v>1.038</v>
      </c>
    </row>
    <row r="1228" spans="1:6" x14ac:dyDescent="0.25">
      <c r="A1228" t="str">
        <f t="shared" ref="A1228:A1253" si="307">A1227</f>
        <v>Kaloian Manassiev</v>
      </c>
      <c r="C1228">
        <v>0.40799999999999997</v>
      </c>
      <c r="D1228" t="s">
        <v>43</v>
      </c>
      <c r="E1228">
        <f t="shared" si="306"/>
        <v>519</v>
      </c>
      <c r="F1228">
        <f t="shared" si="305"/>
        <v>211.75199999999998</v>
      </c>
    </row>
    <row r="1229" spans="1:6" x14ac:dyDescent="0.25">
      <c r="A1229" t="str">
        <f t="shared" si="307"/>
        <v>Kaloian Manassiev</v>
      </c>
      <c r="E1229">
        <f t="shared" si="306"/>
        <v>519</v>
      </c>
      <c r="F1229">
        <f t="shared" si="305"/>
        <v>0</v>
      </c>
    </row>
    <row r="1230" spans="1:6" x14ac:dyDescent="0.25">
      <c r="A1230" t="str">
        <f t="shared" si="307"/>
        <v>Kaloian Manassiev</v>
      </c>
      <c r="B1230" t="s">
        <v>408</v>
      </c>
      <c r="E1230">
        <v>519</v>
      </c>
      <c r="F1230">
        <f t="shared" si="305"/>
        <v>0</v>
      </c>
    </row>
    <row r="1231" spans="1:6" x14ac:dyDescent="0.25">
      <c r="A1231" t="str">
        <f t="shared" si="307"/>
        <v>Kaloian Manassiev</v>
      </c>
      <c r="E1231">
        <f t="shared" ref="E1231:E1236" si="308">E1230</f>
        <v>519</v>
      </c>
      <c r="F1231">
        <f t="shared" si="305"/>
        <v>0</v>
      </c>
    </row>
    <row r="1232" spans="1:6" x14ac:dyDescent="0.25">
      <c r="A1232" t="str">
        <f t="shared" si="307"/>
        <v>Kaloian Manassiev</v>
      </c>
      <c r="C1232">
        <v>8.0000000000000002E-3</v>
      </c>
      <c r="D1232" t="s">
        <v>18</v>
      </c>
      <c r="E1232">
        <f t="shared" si="308"/>
        <v>519</v>
      </c>
      <c r="F1232">
        <f t="shared" si="305"/>
        <v>4.1520000000000001</v>
      </c>
    </row>
    <row r="1233" spans="1:6" x14ac:dyDescent="0.25">
      <c r="A1233" t="str">
        <f t="shared" si="307"/>
        <v>Kaloian Manassiev</v>
      </c>
      <c r="C1233">
        <v>0.57899999999999996</v>
      </c>
      <c r="D1233" t="s">
        <v>177</v>
      </c>
      <c r="E1233">
        <f t="shared" si="308"/>
        <v>519</v>
      </c>
      <c r="F1233">
        <f t="shared" si="305"/>
        <v>300.50099999999998</v>
      </c>
    </row>
    <row r="1234" spans="1:6" x14ac:dyDescent="0.25">
      <c r="A1234" t="str">
        <f t="shared" si="307"/>
        <v>Kaloian Manassiev</v>
      </c>
      <c r="C1234">
        <v>2E-3</v>
      </c>
      <c r="D1234" t="s">
        <v>365</v>
      </c>
      <c r="E1234">
        <f t="shared" si="308"/>
        <v>519</v>
      </c>
      <c r="F1234">
        <f t="shared" si="305"/>
        <v>1.038</v>
      </c>
    </row>
    <row r="1235" spans="1:6" x14ac:dyDescent="0.25">
      <c r="A1235" t="str">
        <f t="shared" si="307"/>
        <v>Kaloian Manassiev</v>
      </c>
      <c r="C1235">
        <v>0.40799999999999997</v>
      </c>
      <c r="D1235" t="s">
        <v>43</v>
      </c>
      <c r="E1235">
        <f t="shared" si="308"/>
        <v>519</v>
      </c>
      <c r="F1235">
        <f t="shared" si="305"/>
        <v>211.75199999999998</v>
      </c>
    </row>
    <row r="1236" spans="1:6" x14ac:dyDescent="0.25">
      <c r="A1236" t="str">
        <f t="shared" si="307"/>
        <v>Kaloian Manassiev</v>
      </c>
      <c r="E1236">
        <f t="shared" si="308"/>
        <v>519</v>
      </c>
      <c r="F1236">
        <f t="shared" si="305"/>
        <v>0</v>
      </c>
    </row>
    <row r="1237" spans="1:6" x14ac:dyDescent="0.25">
      <c r="A1237" t="str">
        <f t="shared" si="307"/>
        <v>Kaloian Manassiev</v>
      </c>
      <c r="B1237" t="s">
        <v>409</v>
      </c>
      <c r="E1237">
        <v>14</v>
      </c>
      <c r="F1237">
        <f t="shared" si="305"/>
        <v>0</v>
      </c>
    </row>
    <row r="1238" spans="1:6" x14ac:dyDescent="0.25">
      <c r="A1238" t="str">
        <f t="shared" si="307"/>
        <v>Kaloian Manassiev</v>
      </c>
      <c r="E1238">
        <f t="shared" ref="E1238:E1241" si="309">E1237</f>
        <v>14</v>
      </c>
      <c r="F1238">
        <f t="shared" si="305"/>
        <v>0</v>
      </c>
    </row>
    <row r="1239" spans="1:6" x14ac:dyDescent="0.25">
      <c r="A1239" t="str">
        <f t="shared" si="307"/>
        <v>Kaloian Manassiev</v>
      </c>
      <c r="C1239">
        <v>0.997</v>
      </c>
      <c r="D1239" t="s">
        <v>43</v>
      </c>
      <c r="E1239">
        <f t="shared" si="309"/>
        <v>14</v>
      </c>
      <c r="F1239">
        <f t="shared" si="305"/>
        <v>13.958</v>
      </c>
    </row>
    <row r="1240" spans="1:6" x14ac:dyDescent="0.25">
      <c r="A1240" t="str">
        <f t="shared" si="307"/>
        <v>Kaloian Manassiev</v>
      </c>
      <c r="C1240">
        <v>2E-3</v>
      </c>
      <c r="D1240" t="s">
        <v>89</v>
      </c>
      <c r="E1240">
        <f t="shared" si="309"/>
        <v>14</v>
      </c>
      <c r="F1240">
        <f t="shared" si="305"/>
        <v>2.8000000000000001E-2</v>
      </c>
    </row>
    <row r="1241" spans="1:6" x14ac:dyDescent="0.25">
      <c r="A1241" t="str">
        <f t="shared" si="307"/>
        <v>Kaloian Manassiev</v>
      </c>
      <c r="E1241">
        <f t="shared" si="309"/>
        <v>14</v>
      </c>
      <c r="F1241">
        <f t="shared" si="305"/>
        <v>0</v>
      </c>
    </row>
    <row r="1242" spans="1:6" x14ac:dyDescent="0.25">
      <c r="A1242" t="str">
        <f t="shared" si="307"/>
        <v>Kaloian Manassiev</v>
      </c>
      <c r="B1242" t="s">
        <v>410</v>
      </c>
      <c r="E1242">
        <v>67</v>
      </c>
      <c r="F1242">
        <f t="shared" si="305"/>
        <v>0</v>
      </c>
    </row>
    <row r="1243" spans="1:6" x14ac:dyDescent="0.25">
      <c r="A1243" t="str">
        <f t="shared" si="307"/>
        <v>Kaloian Manassiev</v>
      </c>
      <c r="E1243">
        <f t="shared" ref="E1243:E1246" si="310">E1242</f>
        <v>67</v>
      </c>
      <c r="F1243">
        <f t="shared" si="305"/>
        <v>0</v>
      </c>
    </row>
    <row r="1244" spans="1:6" x14ac:dyDescent="0.25">
      <c r="A1244" t="str">
        <f t="shared" si="307"/>
        <v>Kaloian Manassiev</v>
      </c>
      <c r="C1244">
        <v>0.88800000000000001</v>
      </c>
      <c r="D1244" t="s">
        <v>177</v>
      </c>
      <c r="E1244">
        <f t="shared" si="310"/>
        <v>67</v>
      </c>
      <c r="F1244">
        <f t="shared" si="305"/>
        <v>59.496000000000002</v>
      </c>
    </row>
    <row r="1245" spans="1:6" x14ac:dyDescent="0.25">
      <c r="A1245" t="str">
        <f t="shared" si="307"/>
        <v>Kaloian Manassiev</v>
      </c>
      <c r="C1245">
        <v>0.111</v>
      </c>
      <c r="D1245" t="s">
        <v>43</v>
      </c>
      <c r="E1245">
        <f t="shared" si="310"/>
        <v>67</v>
      </c>
      <c r="F1245">
        <f t="shared" si="305"/>
        <v>7.4370000000000003</v>
      </c>
    </row>
    <row r="1246" spans="1:6" x14ac:dyDescent="0.25">
      <c r="A1246" t="str">
        <f t="shared" si="307"/>
        <v>Kaloian Manassiev</v>
      </c>
      <c r="E1246">
        <f t="shared" si="310"/>
        <v>67</v>
      </c>
      <c r="F1246">
        <f t="shared" si="305"/>
        <v>0</v>
      </c>
    </row>
    <row r="1247" spans="1:6" x14ac:dyDescent="0.25">
      <c r="A1247" t="str">
        <f t="shared" si="307"/>
        <v>Kaloian Manassiev</v>
      </c>
      <c r="B1247" t="s">
        <v>411</v>
      </c>
      <c r="E1247">
        <v>10</v>
      </c>
      <c r="F1247">
        <f t="shared" si="305"/>
        <v>0</v>
      </c>
    </row>
    <row r="1248" spans="1:6" x14ac:dyDescent="0.25">
      <c r="A1248" t="str">
        <f t="shared" si="307"/>
        <v>Kaloian Manassiev</v>
      </c>
      <c r="E1248">
        <f t="shared" ref="E1248:E1250" si="311">E1247</f>
        <v>10</v>
      </c>
      <c r="F1248">
        <f t="shared" si="305"/>
        <v>0</v>
      </c>
    </row>
    <row r="1249" spans="1:6" x14ac:dyDescent="0.25">
      <c r="A1249" t="str">
        <f t="shared" si="307"/>
        <v>Kaloian Manassiev</v>
      </c>
      <c r="C1249">
        <v>1</v>
      </c>
      <c r="D1249" t="s">
        <v>177</v>
      </c>
      <c r="E1249">
        <f t="shared" si="311"/>
        <v>10</v>
      </c>
      <c r="F1249">
        <f t="shared" si="305"/>
        <v>10</v>
      </c>
    </row>
    <row r="1250" spans="1:6" x14ac:dyDescent="0.25">
      <c r="A1250" t="str">
        <f t="shared" si="307"/>
        <v>Kaloian Manassiev</v>
      </c>
      <c r="E1250">
        <f t="shared" si="311"/>
        <v>10</v>
      </c>
      <c r="F1250">
        <f t="shared" si="305"/>
        <v>0</v>
      </c>
    </row>
    <row r="1251" spans="1:6" x14ac:dyDescent="0.25">
      <c r="A1251" t="str">
        <f t="shared" si="307"/>
        <v>Kaloian Manassiev</v>
      </c>
      <c r="B1251" t="s">
        <v>412</v>
      </c>
      <c r="E1251">
        <v>33</v>
      </c>
      <c r="F1251">
        <f t="shared" si="305"/>
        <v>0</v>
      </c>
    </row>
    <row r="1252" spans="1:6" x14ac:dyDescent="0.25">
      <c r="A1252" t="str">
        <f t="shared" si="307"/>
        <v>Kaloian Manassiev</v>
      </c>
      <c r="E1252">
        <f t="shared" ref="E1252:E1254" si="312">E1251</f>
        <v>33</v>
      </c>
      <c r="F1252">
        <f t="shared" si="305"/>
        <v>0</v>
      </c>
    </row>
    <row r="1253" spans="1:6" x14ac:dyDescent="0.25">
      <c r="A1253" t="str">
        <f t="shared" si="307"/>
        <v>Kaloian Manassiev</v>
      </c>
      <c r="C1253">
        <v>1</v>
      </c>
      <c r="D1253" t="s">
        <v>127</v>
      </c>
      <c r="E1253">
        <f t="shared" si="312"/>
        <v>33</v>
      </c>
      <c r="F1253">
        <f t="shared" si="305"/>
        <v>33</v>
      </c>
    </row>
    <row r="1254" spans="1:6" x14ac:dyDescent="0.25">
      <c r="A1254" t="s">
        <v>636</v>
      </c>
      <c r="E1254">
        <f t="shared" si="312"/>
        <v>33</v>
      </c>
      <c r="F1254">
        <f t="shared" si="305"/>
        <v>0</v>
      </c>
    </row>
    <row r="1255" spans="1:6" x14ac:dyDescent="0.25">
      <c r="A1255" t="str">
        <f t="shared" ref="A1255:A1257" si="313">A1254</f>
        <v>Luke Lovett</v>
      </c>
      <c r="B1255" t="s">
        <v>415</v>
      </c>
      <c r="E1255">
        <v>53</v>
      </c>
      <c r="F1255">
        <f t="shared" si="305"/>
        <v>0</v>
      </c>
    </row>
    <row r="1256" spans="1:6" x14ac:dyDescent="0.25">
      <c r="A1256" t="str">
        <f t="shared" si="313"/>
        <v>Luke Lovett</v>
      </c>
      <c r="E1256">
        <f t="shared" ref="E1256:E1258" si="314">E1255</f>
        <v>53</v>
      </c>
      <c r="F1256">
        <f t="shared" si="305"/>
        <v>0</v>
      </c>
    </row>
    <row r="1257" spans="1:6" x14ac:dyDescent="0.25">
      <c r="A1257" t="str">
        <f t="shared" si="313"/>
        <v>Luke Lovett</v>
      </c>
      <c r="C1257">
        <v>1</v>
      </c>
      <c r="D1257" t="s">
        <v>54</v>
      </c>
      <c r="E1257">
        <f t="shared" si="314"/>
        <v>53</v>
      </c>
      <c r="F1257">
        <f t="shared" si="305"/>
        <v>53</v>
      </c>
    </row>
    <row r="1258" spans="1:6" x14ac:dyDescent="0.25">
      <c r="A1258" t="s">
        <v>637</v>
      </c>
      <c r="E1258">
        <f t="shared" si="314"/>
        <v>53</v>
      </c>
      <c r="F1258">
        <f t="shared" si="305"/>
        <v>0</v>
      </c>
    </row>
    <row r="1259" spans="1:6" x14ac:dyDescent="0.25">
      <c r="A1259" t="str">
        <f t="shared" ref="A1259:A1290" si="315">A1258</f>
        <v>Mark Benvenuto</v>
      </c>
      <c r="B1259" t="s">
        <v>418</v>
      </c>
      <c r="E1259">
        <v>2</v>
      </c>
      <c r="F1259">
        <f t="shared" si="305"/>
        <v>0</v>
      </c>
    </row>
    <row r="1260" spans="1:6" x14ac:dyDescent="0.25">
      <c r="A1260" t="str">
        <f t="shared" si="315"/>
        <v>Mark Benvenuto</v>
      </c>
      <c r="E1260">
        <f t="shared" ref="E1260:E1261" si="316">E1259</f>
        <v>2</v>
      </c>
      <c r="F1260">
        <f t="shared" si="305"/>
        <v>0</v>
      </c>
    </row>
    <row r="1261" spans="1:6" x14ac:dyDescent="0.25">
      <c r="A1261" t="str">
        <f t="shared" si="315"/>
        <v>Mark Benvenuto</v>
      </c>
      <c r="E1261">
        <f t="shared" si="316"/>
        <v>2</v>
      </c>
      <c r="F1261">
        <f t="shared" si="305"/>
        <v>0</v>
      </c>
    </row>
    <row r="1262" spans="1:6" x14ac:dyDescent="0.25">
      <c r="A1262" t="str">
        <f t="shared" si="315"/>
        <v>Mark Benvenuto</v>
      </c>
      <c r="B1262" t="s">
        <v>419</v>
      </c>
      <c r="E1262">
        <v>18</v>
      </c>
      <c r="F1262">
        <f t="shared" si="305"/>
        <v>0</v>
      </c>
    </row>
    <row r="1263" spans="1:6" x14ac:dyDescent="0.25">
      <c r="A1263" t="str">
        <f t="shared" si="315"/>
        <v>Mark Benvenuto</v>
      </c>
      <c r="E1263">
        <f t="shared" ref="E1263:E1267" si="317">E1262</f>
        <v>18</v>
      </c>
      <c r="F1263">
        <f t="shared" si="305"/>
        <v>0</v>
      </c>
    </row>
    <row r="1264" spans="1:6" x14ac:dyDescent="0.25">
      <c r="A1264" t="str">
        <f t="shared" si="315"/>
        <v>Mark Benvenuto</v>
      </c>
      <c r="C1264">
        <v>0.27200000000000002</v>
      </c>
      <c r="D1264" t="s">
        <v>74</v>
      </c>
      <c r="E1264">
        <f t="shared" si="317"/>
        <v>18</v>
      </c>
      <c r="F1264">
        <f t="shared" si="305"/>
        <v>4.8960000000000008</v>
      </c>
    </row>
    <row r="1265" spans="1:6" x14ac:dyDescent="0.25">
      <c r="A1265" t="str">
        <f t="shared" si="315"/>
        <v>Mark Benvenuto</v>
      </c>
      <c r="C1265">
        <v>0.23400000000000001</v>
      </c>
      <c r="D1265" t="s">
        <v>177</v>
      </c>
      <c r="E1265">
        <f t="shared" si="317"/>
        <v>18</v>
      </c>
      <c r="F1265">
        <f t="shared" si="305"/>
        <v>4.2120000000000006</v>
      </c>
    </row>
    <row r="1266" spans="1:6" x14ac:dyDescent="0.25">
      <c r="A1266" t="str">
        <f t="shared" si="315"/>
        <v>Mark Benvenuto</v>
      </c>
      <c r="C1266">
        <v>0.49299999999999999</v>
      </c>
      <c r="D1266" t="s">
        <v>43</v>
      </c>
      <c r="E1266">
        <f t="shared" si="317"/>
        <v>18</v>
      </c>
      <c r="F1266">
        <f t="shared" si="305"/>
        <v>8.8740000000000006</v>
      </c>
    </row>
    <row r="1267" spans="1:6" x14ac:dyDescent="0.25">
      <c r="A1267" t="str">
        <f t="shared" si="315"/>
        <v>Mark Benvenuto</v>
      </c>
      <c r="E1267">
        <f t="shared" si="317"/>
        <v>18</v>
      </c>
      <c r="F1267">
        <f t="shared" si="305"/>
        <v>0</v>
      </c>
    </row>
    <row r="1268" spans="1:6" x14ac:dyDescent="0.25">
      <c r="A1268" t="str">
        <f t="shared" si="315"/>
        <v>Mark Benvenuto</v>
      </c>
      <c r="B1268" t="s">
        <v>420</v>
      </c>
      <c r="E1268">
        <v>2</v>
      </c>
      <c r="F1268">
        <f t="shared" si="305"/>
        <v>0</v>
      </c>
    </row>
    <row r="1269" spans="1:6" x14ac:dyDescent="0.25">
      <c r="A1269" t="str">
        <f t="shared" si="315"/>
        <v>Mark Benvenuto</v>
      </c>
      <c r="E1269">
        <f t="shared" ref="E1269:E1271" si="318">E1268</f>
        <v>2</v>
      </c>
      <c r="F1269">
        <f t="shared" si="305"/>
        <v>0</v>
      </c>
    </row>
    <row r="1270" spans="1:6" x14ac:dyDescent="0.25">
      <c r="A1270" t="str">
        <f t="shared" si="315"/>
        <v>Mark Benvenuto</v>
      </c>
      <c r="C1270">
        <v>1</v>
      </c>
      <c r="D1270" t="s">
        <v>43</v>
      </c>
      <c r="E1270">
        <f t="shared" si="318"/>
        <v>2</v>
      </c>
      <c r="F1270">
        <f t="shared" si="305"/>
        <v>2</v>
      </c>
    </row>
    <row r="1271" spans="1:6" x14ac:dyDescent="0.25">
      <c r="A1271" t="str">
        <f t="shared" si="315"/>
        <v>Mark Benvenuto</v>
      </c>
      <c r="E1271">
        <f t="shared" si="318"/>
        <v>2</v>
      </c>
      <c r="F1271">
        <f t="shared" si="305"/>
        <v>0</v>
      </c>
    </row>
    <row r="1272" spans="1:6" x14ac:dyDescent="0.25">
      <c r="A1272" t="str">
        <f t="shared" si="315"/>
        <v>Mark Benvenuto</v>
      </c>
      <c r="B1272" t="s">
        <v>421</v>
      </c>
      <c r="E1272">
        <v>10</v>
      </c>
      <c r="F1272">
        <f t="shared" si="305"/>
        <v>0</v>
      </c>
    </row>
    <row r="1273" spans="1:6" x14ac:dyDescent="0.25">
      <c r="A1273" t="str">
        <f t="shared" si="315"/>
        <v>Mark Benvenuto</v>
      </c>
      <c r="E1273">
        <f t="shared" ref="E1273:E1276" si="319">E1272</f>
        <v>10</v>
      </c>
      <c r="F1273">
        <f t="shared" si="305"/>
        <v>0</v>
      </c>
    </row>
    <row r="1274" spans="1:6" x14ac:dyDescent="0.25">
      <c r="A1274" t="str">
        <f t="shared" si="315"/>
        <v>Mark Benvenuto</v>
      </c>
      <c r="C1274">
        <v>0.27800000000000002</v>
      </c>
      <c r="D1274" t="s">
        <v>101</v>
      </c>
      <c r="E1274">
        <f t="shared" si="319"/>
        <v>10</v>
      </c>
      <c r="F1274">
        <f t="shared" si="305"/>
        <v>2.7800000000000002</v>
      </c>
    </row>
    <row r="1275" spans="1:6" x14ac:dyDescent="0.25">
      <c r="A1275" t="str">
        <f t="shared" si="315"/>
        <v>Mark Benvenuto</v>
      </c>
      <c r="C1275">
        <v>0.72099999999999997</v>
      </c>
      <c r="D1275" t="s">
        <v>85</v>
      </c>
      <c r="E1275">
        <f t="shared" si="319"/>
        <v>10</v>
      </c>
      <c r="F1275">
        <f t="shared" si="305"/>
        <v>7.21</v>
      </c>
    </row>
    <row r="1276" spans="1:6" x14ac:dyDescent="0.25">
      <c r="A1276" t="str">
        <f t="shared" si="315"/>
        <v>Mark Benvenuto</v>
      </c>
      <c r="E1276">
        <f t="shared" si="319"/>
        <v>10</v>
      </c>
      <c r="F1276">
        <f t="shared" si="305"/>
        <v>0</v>
      </c>
    </row>
    <row r="1277" spans="1:6" x14ac:dyDescent="0.25">
      <c r="A1277" t="str">
        <f t="shared" si="315"/>
        <v>Mark Benvenuto</v>
      </c>
      <c r="B1277" t="s">
        <v>422</v>
      </c>
      <c r="E1277">
        <v>186</v>
      </c>
      <c r="F1277">
        <f t="shared" si="305"/>
        <v>0</v>
      </c>
    </row>
    <row r="1278" spans="1:6" x14ac:dyDescent="0.25">
      <c r="A1278" t="str">
        <f t="shared" si="315"/>
        <v>Mark Benvenuto</v>
      </c>
      <c r="E1278">
        <f t="shared" ref="E1278:E1281" si="320">E1277</f>
        <v>186</v>
      </c>
      <c r="F1278">
        <f t="shared" si="305"/>
        <v>0</v>
      </c>
    </row>
    <row r="1279" spans="1:6" x14ac:dyDescent="0.25">
      <c r="A1279" t="str">
        <f t="shared" si="315"/>
        <v>Mark Benvenuto</v>
      </c>
      <c r="C1279">
        <v>0.192</v>
      </c>
      <c r="D1279" t="s">
        <v>101</v>
      </c>
      <c r="E1279">
        <f t="shared" si="320"/>
        <v>186</v>
      </c>
      <c r="F1279">
        <f t="shared" si="305"/>
        <v>35.712000000000003</v>
      </c>
    </row>
    <row r="1280" spans="1:6" x14ac:dyDescent="0.25">
      <c r="A1280" t="str">
        <f t="shared" si="315"/>
        <v>Mark Benvenuto</v>
      </c>
      <c r="C1280">
        <v>0.80700000000000005</v>
      </c>
      <c r="D1280" t="s">
        <v>85</v>
      </c>
      <c r="E1280">
        <f t="shared" si="320"/>
        <v>186</v>
      </c>
      <c r="F1280">
        <f t="shared" si="305"/>
        <v>150.102</v>
      </c>
    </row>
    <row r="1281" spans="1:6" x14ac:dyDescent="0.25">
      <c r="A1281" t="str">
        <f t="shared" si="315"/>
        <v>Mark Benvenuto</v>
      </c>
      <c r="E1281">
        <f t="shared" si="320"/>
        <v>186</v>
      </c>
      <c r="F1281">
        <f t="shared" si="305"/>
        <v>0</v>
      </c>
    </row>
    <row r="1282" spans="1:6" x14ac:dyDescent="0.25">
      <c r="A1282" t="str">
        <f t="shared" si="315"/>
        <v>Mark Benvenuto</v>
      </c>
      <c r="B1282" t="s">
        <v>423</v>
      </c>
      <c r="E1282">
        <v>9</v>
      </c>
      <c r="F1282">
        <f t="shared" si="305"/>
        <v>0</v>
      </c>
    </row>
    <row r="1283" spans="1:6" x14ac:dyDescent="0.25">
      <c r="A1283" t="str">
        <f t="shared" si="315"/>
        <v>Mark Benvenuto</v>
      </c>
      <c r="E1283">
        <f t="shared" ref="E1283:E1285" si="321">E1282</f>
        <v>9</v>
      </c>
      <c r="F1283">
        <f t="shared" ref="F1283:F1346" si="322">C1283*E1283</f>
        <v>0</v>
      </c>
    </row>
    <row r="1284" spans="1:6" x14ac:dyDescent="0.25">
      <c r="A1284" t="str">
        <f t="shared" si="315"/>
        <v>Mark Benvenuto</v>
      </c>
      <c r="C1284">
        <v>1</v>
      </c>
      <c r="D1284" t="s">
        <v>71</v>
      </c>
      <c r="E1284">
        <f t="shared" si="321"/>
        <v>9</v>
      </c>
      <c r="F1284">
        <f t="shared" si="322"/>
        <v>9</v>
      </c>
    </row>
    <row r="1285" spans="1:6" x14ac:dyDescent="0.25">
      <c r="A1285" t="str">
        <f t="shared" si="315"/>
        <v>Mark Benvenuto</v>
      </c>
      <c r="E1285">
        <f t="shared" si="321"/>
        <v>9</v>
      </c>
      <c r="F1285">
        <f t="shared" si="322"/>
        <v>0</v>
      </c>
    </row>
    <row r="1286" spans="1:6" x14ac:dyDescent="0.25">
      <c r="A1286" t="str">
        <f t="shared" si="315"/>
        <v>Mark Benvenuto</v>
      </c>
      <c r="B1286" t="s">
        <v>424</v>
      </c>
      <c r="E1286">
        <v>8</v>
      </c>
      <c r="F1286">
        <f t="shared" si="322"/>
        <v>0</v>
      </c>
    </row>
    <row r="1287" spans="1:6" x14ac:dyDescent="0.25">
      <c r="A1287" t="str">
        <f t="shared" si="315"/>
        <v>Mark Benvenuto</v>
      </c>
      <c r="E1287">
        <f t="shared" ref="E1287:E1290" si="323">E1286</f>
        <v>8</v>
      </c>
      <c r="F1287">
        <f t="shared" si="322"/>
        <v>0</v>
      </c>
    </row>
    <row r="1288" spans="1:6" x14ac:dyDescent="0.25">
      <c r="A1288" t="str">
        <f t="shared" si="315"/>
        <v>Mark Benvenuto</v>
      </c>
      <c r="C1288">
        <v>0.20799999999999999</v>
      </c>
      <c r="D1288" t="s">
        <v>110</v>
      </c>
      <c r="E1288">
        <f t="shared" si="323"/>
        <v>8</v>
      </c>
      <c r="F1288">
        <f t="shared" si="322"/>
        <v>1.6639999999999999</v>
      </c>
    </row>
    <row r="1289" spans="1:6" x14ac:dyDescent="0.25">
      <c r="A1289" t="str">
        <f t="shared" si="315"/>
        <v>Mark Benvenuto</v>
      </c>
      <c r="C1289">
        <v>0.79100000000000004</v>
      </c>
      <c r="D1289" t="s">
        <v>71</v>
      </c>
      <c r="E1289">
        <f t="shared" si="323"/>
        <v>8</v>
      </c>
      <c r="F1289">
        <f t="shared" si="322"/>
        <v>6.3280000000000003</v>
      </c>
    </row>
    <row r="1290" spans="1:6" x14ac:dyDescent="0.25">
      <c r="A1290" t="str">
        <f t="shared" si="315"/>
        <v>Mark Benvenuto</v>
      </c>
      <c r="E1290">
        <f t="shared" si="323"/>
        <v>8</v>
      </c>
      <c r="F1290">
        <f t="shared" si="322"/>
        <v>0</v>
      </c>
    </row>
    <row r="1291" spans="1:6" x14ac:dyDescent="0.25">
      <c r="A1291" t="str">
        <f t="shared" ref="A1291:A1322" si="324">A1290</f>
        <v>Mark Benvenuto</v>
      </c>
      <c r="B1291" t="s">
        <v>425</v>
      </c>
      <c r="E1291">
        <v>3</v>
      </c>
      <c r="F1291">
        <f t="shared" si="322"/>
        <v>0</v>
      </c>
    </row>
    <row r="1292" spans="1:6" x14ac:dyDescent="0.25">
      <c r="A1292" t="str">
        <f t="shared" si="324"/>
        <v>Mark Benvenuto</v>
      </c>
      <c r="E1292">
        <f t="shared" ref="E1292:E1294" si="325">E1291</f>
        <v>3</v>
      </c>
      <c r="F1292">
        <f t="shared" si="322"/>
        <v>0</v>
      </c>
    </row>
    <row r="1293" spans="1:6" x14ac:dyDescent="0.25">
      <c r="A1293" t="str">
        <f t="shared" si="324"/>
        <v>Mark Benvenuto</v>
      </c>
      <c r="C1293">
        <v>1</v>
      </c>
      <c r="D1293" t="s">
        <v>43</v>
      </c>
      <c r="E1293">
        <f t="shared" si="325"/>
        <v>3</v>
      </c>
      <c r="F1293">
        <f t="shared" si="322"/>
        <v>3</v>
      </c>
    </row>
    <row r="1294" spans="1:6" x14ac:dyDescent="0.25">
      <c r="A1294" t="str">
        <f t="shared" si="324"/>
        <v>Mark Benvenuto</v>
      </c>
      <c r="E1294">
        <f t="shared" si="325"/>
        <v>3</v>
      </c>
      <c r="F1294">
        <f t="shared" si="322"/>
        <v>0</v>
      </c>
    </row>
    <row r="1295" spans="1:6" x14ac:dyDescent="0.25">
      <c r="A1295" t="str">
        <f t="shared" si="324"/>
        <v>Mark Benvenuto</v>
      </c>
      <c r="B1295" t="s">
        <v>426</v>
      </c>
      <c r="E1295">
        <v>10</v>
      </c>
      <c r="F1295">
        <f t="shared" si="322"/>
        <v>0</v>
      </c>
    </row>
    <row r="1296" spans="1:6" x14ac:dyDescent="0.25">
      <c r="A1296" t="str">
        <f t="shared" si="324"/>
        <v>Mark Benvenuto</v>
      </c>
      <c r="E1296">
        <f t="shared" ref="E1296:E1298" si="326">E1295</f>
        <v>10</v>
      </c>
      <c r="F1296">
        <f t="shared" si="322"/>
        <v>0</v>
      </c>
    </row>
    <row r="1297" spans="1:6" x14ac:dyDescent="0.25">
      <c r="A1297" t="str">
        <f t="shared" si="324"/>
        <v>Mark Benvenuto</v>
      </c>
      <c r="C1297">
        <v>1</v>
      </c>
      <c r="D1297" t="s">
        <v>43</v>
      </c>
      <c r="E1297">
        <f t="shared" si="326"/>
        <v>10</v>
      </c>
      <c r="F1297">
        <f t="shared" si="322"/>
        <v>10</v>
      </c>
    </row>
    <row r="1298" spans="1:6" x14ac:dyDescent="0.25">
      <c r="A1298" t="str">
        <f t="shared" si="324"/>
        <v>Mark Benvenuto</v>
      </c>
      <c r="E1298">
        <f t="shared" si="326"/>
        <v>10</v>
      </c>
      <c r="F1298">
        <f t="shared" si="322"/>
        <v>0</v>
      </c>
    </row>
    <row r="1299" spans="1:6" x14ac:dyDescent="0.25">
      <c r="A1299" t="str">
        <f t="shared" si="324"/>
        <v>Mark Benvenuto</v>
      </c>
      <c r="B1299" t="s">
        <v>427</v>
      </c>
      <c r="E1299">
        <v>41</v>
      </c>
      <c r="F1299">
        <f t="shared" si="322"/>
        <v>0</v>
      </c>
    </row>
    <row r="1300" spans="1:6" x14ac:dyDescent="0.25">
      <c r="A1300" t="str">
        <f t="shared" si="324"/>
        <v>Mark Benvenuto</v>
      </c>
      <c r="E1300">
        <f t="shared" ref="E1300:E1306" si="327">E1299</f>
        <v>41</v>
      </c>
      <c r="F1300">
        <f t="shared" si="322"/>
        <v>0</v>
      </c>
    </row>
    <row r="1301" spans="1:6" x14ac:dyDescent="0.25">
      <c r="A1301" t="str">
        <f t="shared" si="324"/>
        <v>Mark Benvenuto</v>
      </c>
      <c r="C1301">
        <v>7.5999999999999998E-2</v>
      </c>
      <c r="D1301" t="s">
        <v>236</v>
      </c>
      <c r="E1301">
        <f t="shared" si="327"/>
        <v>41</v>
      </c>
      <c r="F1301">
        <f t="shared" si="322"/>
        <v>3.1160000000000001</v>
      </c>
    </row>
    <row r="1302" spans="1:6" x14ac:dyDescent="0.25">
      <c r="A1302" t="str">
        <f t="shared" si="324"/>
        <v>Mark Benvenuto</v>
      </c>
      <c r="C1302">
        <v>0.13400000000000001</v>
      </c>
      <c r="D1302" t="s">
        <v>258</v>
      </c>
      <c r="E1302">
        <f t="shared" si="327"/>
        <v>41</v>
      </c>
      <c r="F1302">
        <f t="shared" si="322"/>
        <v>5.4940000000000007</v>
      </c>
    </row>
    <row r="1303" spans="1:6" x14ac:dyDescent="0.25">
      <c r="A1303" t="str">
        <f t="shared" si="324"/>
        <v>Mark Benvenuto</v>
      </c>
      <c r="C1303">
        <v>0.22</v>
      </c>
      <c r="D1303" t="s">
        <v>259</v>
      </c>
      <c r="E1303">
        <f t="shared" si="327"/>
        <v>41</v>
      </c>
      <c r="F1303">
        <f t="shared" si="322"/>
        <v>9.02</v>
      </c>
    </row>
    <row r="1304" spans="1:6" x14ac:dyDescent="0.25">
      <c r="A1304" t="str">
        <f t="shared" si="324"/>
        <v>Mark Benvenuto</v>
      </c>
      <c r="C1304">
        <v>0.44800000000000001</v>
      </c>
      <c r="D1304" t="s">
        <v>263</v>
      </c>
      <c r="E1304">
        <f t="shared" si="327"/>
        <v>41</v>
      </c>
      <c r="F1304">
        <f t="shared" si="322"/>
        <v>18.368000000000002</v>
      </c>
    </row>
    <row r="1305" spans="1:6" x14ac:dyDescent="0.25">
      <c r="A1305" t="str">
        <f t="shared" si="324"/>
        <v>Mark Benvenuto</v>
      </c>
      <c r="C1305">
        <v>0.11899999999999999</v>
      </c>
      <c r="D1305" t="s">
        <v>267</v>
      </c>
      <c r="E1305">
        <f t="shared" si="327"/>
        <v>41</v>
      </c>
      <c r="F1305">
        <f t="shared" si="322"/>
        <v>4.8789999999999996</v>
      </c>
    </row>
    <row r="1306" spans="1:6" x14ac:dyDescent="0.25">
      <c r="A1306" t="str">
        <f t="shared" si="324"/>
        <v>Mark Benvenuto</v>
      </c>
      <c r="E1306">
        <f t="shared" si="327"/>
        <v>41</v>
      </c>
      <c r="F1306">
        <f t="shared" si="322"/>
        <v>0</v>
      </c>
    </row>
    <row r="1307" spans="1:6" x14ac:dyDescent="0.25">
      <c r="A1307" t="str">
        <f t="shared" si="324"/>
        <v>Mark Benvenuto</v>
      </c>
      <c r="B1307" t="s">
        <v>428</v>
      </c>
      <c r="E1307">
        <v>2690</v>
      </c>
      <c r="F1307">
        <f t="shared" si="322"/>
        <v>0</v>
      </c>
    </row>
    <row r="1308" spans="1:6" x14ac:dyDescent="0.25">
      <c r="A1308" t="str">
        <f t="shared" si="324"/>
        <v>Mark Benvenuto</v>
      </c>
      <c r="E1308">
        <f t="shared" ref="E1308:E1328" si="328">E1307</f>
        <v>2690</v>
      </c>
      <c r="F1308">
        <f t="shared" si="322"/>
        <v>0</v>
      </c>
    </row>
    <row r="1309" spans="1:6" x14ac:dyDescent="0.25">
      <c r="A1309" t="str">
        <f t="shared" si="324"/>
        <v>Mark Benvenuto</v>
      </c>
      <c r="C1309">
        <v>2E-3</v>
      </c>
      <c r="D1309" t="s">
        <v>85</v>
      </c>
      <c r="E1309">
        <f t="shared" si="328"/>
        <v>2690</v>
      </c>
      <c r="F1309">
        <f t="shared" si="322"/>
        <v>5.38</v>
      </c>
    </row>
    <row r="1310" spans="1:6" x14ac:dyDescent="0.25">
      <c r="A1310" t="str">
        <f t="shared" si="324"/>
        <v>Mark Benvenuto</v>
      </c>
      <c r="C1310">
        <v>0.35599999999999998</v>
      </c>
      <c r="D1310" t="s">
        <v>236</v>
      </c>
      <c r="E1310">
        <f t="shared" si="328"/>
        <v>2690</v>
      </c>
      <c r="F1310">
        <f t="shared" si="322"/>
        <v>957.64</v>
      </c>
    </row>
    <row r="1311" spans="1:6" x14ac:dyDescent="0.25">
      <c r="A1311" t="str">
        <f t="shared" si="324"/>
        <v>Mark Benvenuto</v>
      </c>
      <c r="C1311">
        <v>8.5999999999999993E-2</v>
      </c>
      <c r="D1311" t="s">
        <v>237</v>
      </c>
      <c r="E1311">
        <f t="shared" si="328"/>
        <v>2690</v>
      </c>
      <c r="F1311">
        <f t="shared" si="322"/>
        <v>231.33999999999997</v>
      </c>
    </row>
    <row r="1312" spans="1:6" x14ac:dyDescent="0.25">
      <c r="A1312" t="str">
        <f t="shared" si="324"/>
        <v>Mark Benvenuto</v>
      </c>
      <c r="C1312">
        <v>2E-3</v>
      </c>
      <c r="D1312" t="s">
        <v>246</v>
      </c>
      <c r="E1312">
        <f t="shared" si="328"/>
        <v>2690</v>
      </c>
      <c r="F1312">
        <f t="shared" si="322"/>
        <v>5.38</v>
      </c>
    </row>
    <row r="1313" spans="1:6" x14ac:dyDescent="0.25">
      <c r="A1313" t="str">
        <f t="shared" si="324"/>
        <v>Mark Benvenuto</v>
      </c>
      <c r="C1313">
        <v>8.0000000000000002E-3</v>
      </c>
      <c r="D1313" t="s">
        <v>254</v>
      </c>
      <c r="E1313">
        <f t="shared" si="328"/>
        <v>2690</v>
      </c>
      <c r="F1313">
        <f t="shared" si="322"/>
        <v>21.52</v>
      </c>
    </row>
    <row r="1314" spans="1:6" x14ac:dyDescent="0.25">
      <c r="A1314" t="str">
        <f t="shared" si="324"/>
        <v>Mark Benvenuto</v>
      </c>
      <c r="C1314">
        <v>1.0999999999999999E-2</v>
      </c>
      <c r="D1314" t="s">
        <v>255</v>
      </c>
      <c r="E1314">
        <f t="shared" si="328"/>
        <v>2690</v>
      </c>
      <c r="F1314">
        <f t="shared" si="322"/>
        <v>29.59</v>
      </c>
    </row>
    <row r="1315" spans="1:6" x14ac:dyDescent="0.25">
      <c r="A1315" t="str">
        <f t="shared" si="324"/>
        <v>Mark Benvenuto</v>
      </c>
      <c r="C1315">
        <v>6.4000000000000001E-2</v>
      </c>
      <c r="D1315" t="s">
        <v>256</v>
      </c>
      <c r="E1315">
        <f t="shared" si="328"/>
        <v>2690</v>
      </c>
      <c r="F1315">
        <f t="shared" si="322"/>
        <v>172.16</v>
      </c>
    </row>
    <row r="1316" spans="1:6" x14ac:dyDescent="0.25">
      <c r="A1316" t="str">
        <f t="shared" si="324"/>
        <v>Mark Benvenuto</v>
      </c>
      <c r="C1316">
        <v>5.3999999999999999E-2</v>
      </c>
      <c r="D1316" t="s">
        <v>257</v>
      </c>
      <c r="E1316">
        <f t="shared" si="328"/>
        <v>2690</v>
      </c>
      <c r="F1316">
        <f t="shared" si="322"/>
        <v>145.26</v>
      </c>
    </row>
    <row r="1317" spans="1:6" x14ac:dyDescent="0.25">
      <c r="A1317" t="str">
        <f t="shared" si="324"/>
        <v>Mark Benvenuto</v>
      </c>
      <c r="C1317">
        <v>0.112</v>
      </c>
      <c r="D1317" t="s">
        <v>258</v>
      </c>
      <c r="E1317">
        <f t="shared" si="328"/>
        <v>2690</v>
      </c>
      <c r="F1317">
        <f t="shared" si="322"/>
        <v>301.28000000000003</v>
      </c>
    </row>
    <row r="1318" spans="1:6" x14ac:dyDescent="0.25">
      <c r="A1318" t="str">
        <f t="shared" si="324"/>
        <v>Mark Benvenuto</v>
      </c>
      <c r="C1318">
        <v>0</v>
      </c>
      <c r="D1318" t="s">
        <v>260</v>
      </c>
      <c r="E1318">
        <f t="shared" si="328"/>
        <v>2690</v>
      </c>
      <c r="F1318">
        <f t="shared" si="322"/>
        <v>0</v>
      </c>
    </row>
    <row r="1319" spans="1:6" x14ac:dyDescent="0.25">
      <c r="A1319" t="str">
        <f t="shared" si="324"/>
        <v>Mark Benvenuto</v>
      </c>
      <c r="C1319">
        <v>1.0999999999999999E-2</v>
      </c>
      <c r="D1319" t="s">
        <v>261</v>
      </c>
      <c r="E1319">
        <f t="shared" si="328"/>
        <v>2690</v>
      </c>
      <c r="F1319">
        <f t="shared" si="322"/>
        <v>29.59</v>
      </c>
    </row>
    <row r="1320" spans="1:6" x14ac:dyDescent="0.25">
      <c r="A1320" t="str">
        <f t="shared" si="324"/>
        <v>Mark Benvenuto</v>
      </c>
      <c r="C1320">
        <v>2.9000000000000001E-2</v>
      </c>
      <c r="D1320" t="s">
        <v>263</v>
      </c>
      <c r="E1320">
        <f t="shared" si="328"/>
        <v>2690</v>
      </c>
      <c r="F1320">
        <f t="shared" si="322"/>
        <v>78.010000000000005</v>
      </c>
    </row>
    <row r="1321" spans="1:6" x14ac:dyDescent="0.25">
      <c r="A1321" t="str">
        <f t="shared" si="324"/>
        <v>Mark Benvenuto</v>
      </c>
      <c r="C1321">
        <v>7.2999999999999995E-2</v>
      </c>
      <c r="D1321" t="s">
        <v>265</v>
      </c>
      <c r="E1321">
        <f t="shared" si="328"/>
        <v>2690</v>
      </c>
      <c r="F1321">
        <f t="shared" si="322"/>
        <v>196.36999999999998</v>
      </c>
    </row>
    <row r="1322" spans="1:6" x14ac:dyDescent="0.25">
      <c r="A1322" t="str">
        <f t="shared" si="324"/>
        <v>Mark Benvenuto</v>
      </c>
      <c r="C1322">
        <v>1.0999999999999999E-2</v>
      </c>
      <c r="D1322" t="s">
        <v>266</v>
      </c>
      <c r="E1322">
        <f t="shared" si="328"/>
        <v>2690</v>
      </c>
      <c r="F1322">
        <f t="shared" si="322"/>
        <v>29.59</v>
      </c>
    </row>
    <row r="1323" spans="1:6" x14ac:dyDescent="0.25">
      <c r="A1323" t="str">
        <f t="shared" ref="A1323:A1343" si="329">A1322</f>
        <v>Mark Benvenuto</v>
      </c>
      <c r="C1323">
        <v>7.6999999999999999E-2</v>
      </c>
      <c r="D1323" t="s">
        <v>267</v>
      </c>
      <c r="E1323">
        <f t="shared" si="328"/>
        <v>2690</v>
      </c>
      <c r="F1323">
        <f t="shared" si="322"/>
        <v>207.13</v>
      </c>
    </row>
    <row r="1324" spans="1:6" x14ac:dyDescent="0.25">
      <c r="A1324" t="str">
        <f t="shared" si="329"/>
        <v>Mark Benvenuto</v>
      </c>
      <c r="C1324">
        <v>1E-3</v>
      </c>
      <c r="D1324" t="s">
        <v>268</v>
      </c>
      <c r="E1324">
        <f t="shared" si="328"/>
        <v>2690</v>
      </c>
      <c r="F1324">
        <f t="shared" si="322"/>
        <v>2.69</v>
      </c>
    </row>
    <row r="1325" spans="1:6" x14ac:dyDescent="0.25">
      <c r="A1325" t="str">
        <f t="shared" si="329"/>
        <v>Mark Benvenuto</v>
      </c>
      <c r="C1325">
        <v>2.3E-2</v>
      </c>
      <c r="D1325" t="s">
        <v>269</v>
      </c>
      <c r="E1325">
        <f t="shared" si="328"/>
        <v>2690</v>
      </c>
      <c r="F1325">
        <f t="shared" si="322"/>
        <v>61.87</v>
      </c>
    </row>
    <row r="1326" spans="1:6" x14ac:dyDescent="0.25">
      <c r="A1326" t="str">
        <f t="shared" si="329"/>
        <v>Mark Benvenuto</v>
      </c>
      <c r="C1326">
        <v>1.9E-2</v>
      </c>
      <c r="D1326" t="s">
        <v>270</v>
      </c>
      <c r="E1326">
        <f t="shared" si="328"/>
        <v>2690</v>
      </c>
      <c r="F1326">
        <f t="shared" si="322"/>
        <v>51.11</v>
      </c>
    </row>
    <row r="1327" spans="1:6" x14ac:dyDescent="0.25">
      <c r="A1327" t="str">
        <f t="shared" si="329"/>
        <v>Mark Benvenuto</v>
      </c>
      <c r="C1327">
        <v>5.1999999999999998E-2</v>
      </c>
      <c r="D1327" t="s">
        <v>271</v>
      </c>
      <c r="E1327">
        <f t="shared" si="328"/>
        <v>2690</v>
      </c>
      <c r="F1327">
        <f t="shared" si="322"/>
        <v>139.88</v>
      </c>
    </row>
    <row r="1328" spans="1:6" x14ac:dyDescent="0.25">
      <c r="A1328" t="str">
        <f t="shared" si="329"/>
        <v>Mark Benvenuto</v>
      </c>
      <c r="E1328">
        <f t="shared" si="328"/>
        <v>2690</v>
      </c>
      <c r="F1328">
        <f t="shared" si="322"/>
        <v>0</v>
      </c>
    </row>
    <row r="1329" spans="1:6" x14ac:dyDescent="0.25">
      <c r="A1329" t="str">
        <f t="shared" si="329"/>
        <v>Mark Benvenuto</v>
      </c>
      <c r="B1329" t="s">
        <v>429</v>
      </c>
      <c r="E1329">
        <v>11069</v>
      </c>
      <c r="F1329">
        <f t="shared" si="322"/>
        <v>0</v>
      </c>
    </row>
    <row r="1330" spans="1:6" x14ac:dyDescent="0.25">
      <c r="A1330" t="str">
        <f t="shared" si="329"/>
        <v>Mark Benvenuto</v>
      </c>
      <c r="E1330">
        <f t="shared" ref="E1330:E1336" si="330">E1329</f>
        <v>11069</v>
      </c>
      <c r="F1330">
        <f t="shared" si="322"/>
        <v>0</v>
      </c>
    </row>
    <row r="1331" spans="1:6" x14ac:dyDescent="0.25">
      <c r="A1331" t="str">
        <f t="shared" si="329"/>
        <v>Mark Benvenuto</v>
      </c>
      <c r="C1331">
        <v>2E-3</v>
      </c>
      <c r="D1331" t="s">
        <v>430</v>
      </c>
      <c r="E1331">
        <f t="shared" si="330"/>
        <v>11069</v>
      </c>
      <c r="F1331">
        <f t="shared" si="322"/>
        <v>22.138000000000002</v>
      </c>
    </row>
    <row r="1332" spans="1:6" x14ac:dyDescent="0.25">
      <c r="A1332" t="str">
        <f t="shared" si="329"/>
        <v>Mark Benvenuto</v>
      </c>
      <c r="C1332">
        <v>0</v>
      </c>
      <c r="D1332" t="s">
        <v>85</v>
      </c>
      <c r="E1332">
        <f t="shared" si="330"/>
        <v>11069</v>
      </c>
      <c r="F1332">
        <f t="shared" si="322"/>
        <v>0</v>
      </c>
    </row>
    <row r="1333" spans="1:6" x14ac:dyDescent="0.25">
      <c r="A1333" t="str">
        <f t="shared" si="329"/>
        <v>Mark Benvenuto</v>
      </c>
      <c r="C1333">
        <v>0</v>
      </c>
      <c r="D1333" t="s">
        <v>271</v>
      </c>
      <c r="E1333">
        <f t="shared" si="330"/>
        <v>11069</v>
      </c>
      <c r="F1333">
        <f t="shared" si="322"/>
        <v>0</v>
      </c>
    </row>
    <row r="1334" spans="1:6" x14ac:dyDescent="0.25">
      <c r="A1334" t="str">
        <f t="shared" si="329"/>
        <v>Mark Benvenuto</v>
      </c>
      <c r="C1334">
        <v>0.99399999999999999</v>
      </c>
      <c r="D1334" t="s">
        <v>431</v>
      </c>
      <c r="E1334">
        <f t="shared" si="330"/>
        <v>11069</v>
      </c>
      <c r="F1334">
        <f t="shared" si="322"/>
        <v>11002.585999999999</v>
      </c>
    </row>
    <row r="1335" spans="1:6" x14ac:dyDescent="0.25">
      <c r="A1335" t="str">
        <f t="shared" si="329"/>
        <v>Mark Benvenuto</v>
      </c>
      <c r="C1335">
        <v>2E-3</v>
      </c>
      <c r="D1335" t="s">
        <v>213</v>
      </c>
      <c r="E1335">
        <f t="shared" si="330"/>
        <v>11069</v>
      </c>
      <c r="F1335">
        <f t="shared" si="322"/>
        <v>22.138000000000002</v>
      </c>
    </row>
    <row r="1336" spans="1:6" x14ac:dyDescent="0.25">
      <c r="A1336" t="str">
        <f t="shared" si="329"/>
        <v>Mark Benvenuto</v>
      </c>
      <c r="E1336">
        <f t="shared" si="330"/>
        <v>11069</v>
      </c>
      <c r="F1336">
        <f t="shared" si="322"/>
        <v>0</v>
      </c>
    </row>
    <row r="1337" spans="1:6" x14ac:dyDescent="0.25">
      <c r="A1337" t="str">
        <f t="shared" si="329"/>
        <v>Mark Benvenuto</v>
      </c>
      <c r="B1337" t="s">
        <v>432</v>
      </c>
      <c r="E1337">
        <v>6</v>
      </c>
      <c r="F1337">
        <f t="shared" si="322"/>
        <v>0</v>
      </c>
    </row>
    <row r="1338" spans="1:6" x14ac:dyDescent="0.25">
      <c r="A1338" t="str">
        <f t="shared" si="329"/>
        <v>Mark Benvenuto</v>
      </c>
      <c r="E1338">
        <f t="shared" ref="E1338:E1340" si="331">E1337</f>
        <v>6</v>
      </c>
      <c r="F1338">
        <f t="shared" si="322"/>
        <v>0</v>
      </c>
    </row>
    <row r="1339" spans="1:6" x14ac:dyDescent="0.25">
      <c r="A1339" t="str">
        <f t="shared" si="329"/>
        <v>Mark Benvenuto</v>
      </c>
      <c r="C1339">
        <v>1</v>
      </c>
      <c r="D1339" t="s">
        <v>127</v>
      </c>
      <c r="E1339">
        <f t="shared" si="331"/>
        <v>6</v>
      </c>
      <c r="F1339">
        <f t="shared" si="322"/>
        <v>6</v>
      </c>
    </row>
    <row r="1340" spans="1:6" x14ac:dyDescent="0.25">
      <c r="A1340" t="str">
        <f t="shared" si="329"/>
        <v>Mark Benvenuto</v>
      </c>
      <c r="E1340">
        <f t="shared" si="331"/>
        <v>6</v>
      </c>
      <c r="F1340">
        <f t="shared" si="322"/>
        <v>0</v>
      </c>
    </row>
    <row r="1341" spans="1:6" x14ac:dyDescent="0.25">
      <c r="A1341" t="str">
        <f t="shared" si="329"/>
        <v>Mark Benvenuto</v>
      </c>
      <c r="B1341" t="s">
        <v>433</v>
      </c>
      <c r="E1341">
        <v>2</v>
      </c>
      <c r="F1341">
        <f t="shared" si="322"/>
        <v>0</v>
      </c>
    </row>
    <row r="1342" spans="1:6" x14ac:dyDescent="0.25">
      <c r="A1342" t="str">
        <f t="shared" si="329"/>
        <v>Mark Benvenuto</v>
      </c>
      <c r="E1342">
        <f t="shared" ref="E1342:E1344" si="332">E1341</f>
        <v>2</v>
      </c>
      <c r="F1342">
        <f t="shared" si="322"/>
        <v>0</v>
      </c>
    </row>
    <row r="1343" spans="1:6" x14ac:dyDescent="0.25">
      <c r="A1343" t="str">
        <f t="shared" si="329"/>
        <v>Mark Benvenuto</v>
      </c>
      <c r="C1343">
        <v>1</v>
      </c>
      <c r="D1343" t="s">
        <v>24</v>
      </c>
      <c r="E1343">
        <f t="shared" si="332"/>
        <v>2</v>
      </c>
      <c r="F1343">
        <f t="shared" si="322"/>
        <v>2</v>
      </c>
    </row>
    <row r="1344" spans="1:6" x14ac:dyDescent="0.25">
      <c r="A1344" t="s">
        <v>638</v>
      </c>
      <c r="E1344">
        <f t="shared" si="332"/>
        <v>2</v>
      </c>
      <c r="F1344">
        <f t="shared" si="322"/>
        <v>0</v>
      </c>
    </row>
    <row r="1345" spans="1:6" x14ac:dyDescent="0.25">
      <c r="A1345" t="str">
        <f t="shared" ref="A1345:A1376" si="333">A1344</f>
        <v>Mathias Stearn</v>
      </c>
      <c r="B1345" t="s">
        <v>436</v>
      </c>
      <c r="E1345">
        <v>2762</v>
      </c>
      <c r="F1345">
        <f t="shared" si="322"/>
        <v>0</v>
      </c>
    </row>
    <row r="1346" spans="1:6" x14ac:dyDescent="0.25">
      <c r="A1346" t="str">
        <f t="shared" si="333"/>
        <v>Mathias Stearn</v>
      </c>
      <c r="E1346">
        <f t="shared" ref="E1346:E1365" si="334">E1345</f>
        <v>2762</v>
      </c>
      <c r="F1346">
        <f t="shared" si="322"/>
        <v>0</v>
      </c>
    </row>
    <row r="1347" spans="1:6" x14ac:dyDescent="0.25">
      <c r="A1347" t="str">
        <f t="shared" si="333"/>
        <v>Mathias Stearn</v>
      </c>
      <c r="C1347">
        <v>6.2E-2</v>
      </c>
      <c r="D1347" t="s">
        <v>110</v>
      </c>
      <c r="E1347">
        <f t="shared" si="334"/>
        <v>2762</v>
      </c>
      <c r="F1347">
        <f t="shared" ref="F1347:F1410" si="335">C1347*E1347</f>
        <v>171.244</v>
      </c>
    </row>
    <row r="1348" spans="1:6" x14ac:dyDescent="0.25">
      <c r="A1348" t="str">
        <f t="shared" si="333"/>
        <v>Mathias Stearn</v>
      </c>
      <c r="C1348">
        <v>1E-3</v>
      </c>
      <c r="D1348" t="s">
        <v>68</v>
      </c>
      <c r="E1348">
        <f t="shared" si="334"/>
        <v>2762</v>
      </c>
      <c r="F1348">
        <f t="shared" si="335"/>
        <v>2.762</v>
      </c>
    </row>
    <row r="1349" spans="1:6" x14ac:dyDescent="0.25">
      <c r="A1349" t="str">
        <f t="shared" si="333"/>
        <v>Mathias Stearn</v>
      </c>
      <c r="C1349">
        <v>2E-3</v>
      </c>
      <c r="D1349" t="s">
        <v>18</v>
      </c>
      <c r="E1349">
        <f t="shared" si="334"/>
        <v>2762</v>
      </c>
      <c r="F1349">
        <f t="shared" si="335"/>
        <v>5.524</v>
      </c>
    </row>
    <row r="1350" spans="1:6" x14ac:dyDescent="0.25">
      <c r="A1350" t="str">
        <f t="shared" si="333"/>
        <v>Mathias Stearn</v>
      </c>
      <c r="C1350">
        <v>0.17100000000000001</v>
      </c>
      <c r="D1350" t="s">
        <v>167</v>
      </c>
      <c r="E1350">
        <f t="shared" si="334"/>
        <v>2762</v>
      </c>
      <c r="F1350">
        <f t="shared" si="335"/>
        <v>472.30200000000002</v>
      </c>
    </row>
    <row r="1351" spans="1:6" x14ac:dyDescent="0.25">
      <c r="A1351" t="str">
        <f t="shared" si="333"/>
        <v>Mathias Stearn</v>
      </c>
      <c r="C1351">
        <v>3.5999999999999997E-2</v>
      </c>
      <c r="D1351" t="s">
        <v>319</v>
      </c>
      <c r="E1351">
        <f t="shared" si="334"/>
        <v>2762</v>
      </c>
      <c r="F1351">
        <f t="shared" si="335"/>
        <v>99.431999999999988</v>
      </c>
    </row>
    <row r="1352" spans="1:6" x14ac:dyDescent="0.25">
      <c r="A1352" t="str">
        <f t="shared" si="333"/>
        <v>Mathias Stearn</v>
      </c>
      <c r="C1352">
        <v>1.2999999999999999E-2</v>
      </c>
      <c r="D1352" t="s">
        <v>162</v>
      </c>
      <c r="E1352">
        <f t="shared" si="334"/>
        <v>2762</v>
      </c>
      <c r="F1352">
        <f t="shared" si="335"/>
        <v>35.905999999999999</v>
      </c>
    </row>
    <row r="1353" spans="1:6" x14ac:dyDescent="0.25">
      <c r="A1353" t="str">
        <f t="shared" si="333"/>
        <v>Mathias Stearn</v>
      </c>
      <c r="C1353">
        <v>4.0000000000000001E-3</v>
      </c>
      <c r="D1353" t="s">
        <v>79</v>
      </c>
      <c r="E1353">
        <f t="shared" si="334"/>
        <v>2762</v>
      </c>
      <c r="F1353">
        <f t="shared" si="335"/>
        <v>11.048</v>
      </c>
    </row>
    <row r="1354" spans="1:6" x14ac:dyDescent="0.25">
      <c r="A1354" t="str">
        <f t="shared" si="333"/>
        <v>Mathias Stearn</v>
      </c>
      <c r="C1354">
        <v>1.2E-2</v>
      </c>
      <c r="D1354" t="s">
        <v>113</v>
      </c>
      <c r="E1354">
        <f t="shared" si="334"/>
        <v>2762</v>
      </c>
      <c r="F1354">
        <f t="shared" si="335"/>
        <v>33.143999999999998</v>
      </c>
    </row>
    <row r="1355" spans="1:6" x14ac:dyDescent="0.25">
      <c r="A1355" t="str">
        <f t="shared" si="333"/>
        <v>Mathias Stearn</v>
      </c>
      <c r="C1355">
        <v>7.1999999999999995E-2</v>
      </c>
      <c r="D1355" t="s">
        <v>194</v>
      </c>
      <c r="E1355">
        <f t="shared" si="334"/>
        <v>2762</v>
      </c>
      <c r="F1355">
        <f t="shared" si="335"/>
        <v>198.86399999999998</v>
      </c>
    </row>
    <row r="1356" spans="1:6" x14ac:dyDescent="0.25">
      <c r="A1356" t="str">
        <f t="shared" si="333"/>
        <v>Mathias Stearn</v>
      </c>
      <c r="C1356">
        <v>1.2E-2</v>
      </c>
      <c r="D1356" t="s">
        <v>107</v>
      </c>
      <c r="E1356">
        <f t="shared" si="334"/>
        <v>2762</v>
      </c>
      <c r="F1356">
        <f t="shared" si="335"/>
        <v>33.143999999999998</v>
      </c>
    </row>
    <row r="1357" spans="1:6" x14ac:dyDescent="0.25">
      <c r="A1357" t="str">
        <f t="shared" si="333"/>
        <v>Mathias Stearn</v>
      </c>
      <c r="C1357">
        <v>3.0000000000000001E-3</v>
      </c>
      <c r="D1357" t="s">
        <v>320</v>
      </c>
      <c r="E1357">
        <f t="shared" si="334"/>
        <v>2762</v>
      </c>
      <c r="F1357">
        <f t="shared" si="335"/>
        <v>8.2859999999999996</v>
      </c>
    </row>
    <row r="1358" spans="1:6" x14ac:dyDescent="0.25">
      <c r="A1358" t="str">
        <f t="shared" si="333"/>
        <v>Mathias Stearn</v>
      </c>
      <c r="C1358">
        <v>8.9999999999999993E-3</v>
      </c>
      <c r="D1358" t="s">
        <v>127</v>
      </c>
      <c r="E1358">
        <f t="shared" si="334"/>
        <v>2762</v>
      </c>
      <c r="F1358">
        <f t="shared" si="335"/>
        <v>24.857999999999997</v>
      </c>
    </row>
    <row r="1359" spans="1:6" x14ac:dyDescent="0.25">
      <c r="A1359" t="str">
        <f t="shared" si="333"/>
        <v>Mathias Stearn</v>
      </c>
      <c r="C1359">
        <v>6.5000000000000002E-2</v>
      </c>
      <c r="D1359" t="s">
        <v>437</v>
      </c>
      <c r="E1359">
        <f t="shared" si="334"/>
        <v>2762</v>
      </c>
      <c r="F1359">
        <f t="shared" si="335"/>
        <v>179.53</v>
      </c>
    </row>
    <row r="1360" spans="1:6" x14ac:dyDescent="0.25">
      <c r="A1360" t="str">
        <f t="shared" si="333"/>
        <v>Mathias Stearn</v>
      </c>
      <c r="C1360">
        <v>0.14299999999999999</v>
      </c>
      <c r="D1360" t="s">
        <v>85</v>
      </c>
      <c r="E1360">
        <f t="shared" si="334"/>
        <v>2762</v>
      </c>
      <c r="F1360">
        <f t="shared" si="335"/>
        <v>394.96599999999995</v>
      </c>
    </row>
    <row r="1361" spans="1:6" x14ac:dyDescent="0.25">
      <c r="A1361" t="str">
        <f t="shared" si="333"/>
        <v>Mathias Stearn</v>
      </c>
      <c r="C1361">
        <v>0.29599999999999999</v>
      </c>
      <c r="D1361" t="s">
        <v>99</v>
      </c>
      <c r="E1361">
        <f t="shared" si="334"/>
        <v>2762</v>
      </c>
      <c r="F1361">
        <f t="shared" si="335"/>
        <v>817.55199999999991</v>
      </c>
    </row>
    <row r="1362" spans="1:6" x14ac:dyDescent="0.25">
      <c r="A1362" t="str">
        <f t="shared" si="333"/>
        <v>Mathias Stearn</v>
      </c>
      <c r="C1362">
        <v>1.4E-2</v>
      </c>
      <c r="D1362" t="s">
        <v>43</v>
      </c>
      <c r="E1362">
        <f t="shared" si="334"/>
        <v>2762</v>
      </c>
      <c r="F1362">
        <f t="shared" si="335"/>
        <v>38.667999999999999</v>
      </c>
    </row>
    <row r="1363" spans="1:6" x14ac:dyDescent="0.25">
      <c r="A1363" t="str">
        <f t="shared" si="333"/>
        <v>Mathias Stearn</v>
      </c>
      <c r="C1363">
        <v>7.0000000000000007E-2</v>
      </c>
      <c r="D1363" t="s">
        <v>89</v>
      </c>
      <c r="E1363">
        <f t="shared" si="334"/>
        <v>2762</v>
      </c>
      <c r="F1363">
        <f t="shared" si="335"/>
        <v>193.34000000000003</v>
      </c>
    </row>
    <row r="1364" spans="1:6" x14ac:dyDescent="0.25">
      <c r="A1364" t="str">
        <f t="shared" si="333"/>
        <v>Mathias Stearn</v>
      </c>
      <c r="C1364">
        <v>6.0000000000000001E-3</v>
      </c>
      <c r="D1364" t="s">
        <v>163</v>
      </c>
      <c r="E1364">
        <f t="shared" si="334"/>
        <v>2762</v>
      </c>
      <c r="F1364">
        <f t="shared" si="335"/>
        <v>16.571999999999999</v>
      </c>
    </row>
    <row r="1365" spans="1:6" x14ac:dyDescent="0.25">
      <c r="A1365" t="str">
        <f t="shared" si="333"/>
        <v>Mathias Stearn</v>
      </c>
      <c r="E1365">
        <f t="shared" si="334"/>
        <v>2762</v>
      </c>
      <c r="F1365">
        <f t="shared" si="335"/>
        <v>0</v>
      </c>
    </row>
    <row r="1366" spans="1:6" x14ac:dyDescent="0.25">
      <c r="A1366" t="str">
        <f t="shared" si="333"/>
        <v>Mathias Stearn</v>
      </c>
      <c r="B1366" t="s">
        <v>438</v>
      </c>
      <c r="E1366">
        <v>712</v>
      </c>
      <c r="F1366">
        <f t="shared" si="335"/>
        <v>0</v>
      </c>
    </row>
    <row r="1367" spans="1:6" x14ac:dyDescent="0.25">
      <c r="A1367" t="str">
        <f t="shared" si="333"/>
        <v>Mathias Stearn</v>
      </c>
      <c r="E1367">
        <f t="shared" ref="E1367:E1382" si="336">E1366</f>
        <v>712</v>
      </c>
      <c r="F1367">
        <f t="shared" si="335"/>
        <v>0</v>
      </c>
    </row>
    <row r="1368" spans="1:6" x14ac:dyDescent="0.25">
      <c r="A1368" t="str">
        <f t="shared" si="333"/>
        <v>Mathias Stearn</v>
      </c>
      <c r="C1368">
        <v>1.6E-2</v>
      </c>
      <c r="D1368" t="s">
        <v>110</v>
      </c>
      <c r="E1368">
        <f t="shared" si="336"/>
        <v>712</v>
      </c>
      <c r="F1368">
        <f t="shared" si="335"/>
        <v>11.391999999999999</v>
      </c>
    </row>
    <row r="1369" spans="1:6" x14ac:dyDescent="0.25">
      <c r="A1369" t="str">
        <f t="shared" si="333"/>
        <v>Mathias Stearn</v>
      </c>
      <c r="C1369">
        <v>6.7000000000000004E-2</v>
      </c>
      <c r="D1369" t="s">
        <v>167</v>
      </c>
      <c r="E1369">
        <f t="shared" si="336"/>
        <v>712</v>
      </c>
      <c r="F1369">
        <f t="shared" si="335"/>
        <v>47.704000000000001</v>
      </c>
    </row>
    <row r="1370" spans="1:6" x14ac:dyDescent="0.25">
      <c r="A1370" t="str">
        <f t="shared" si="333"/>
        <v>Mathias Stearn</v>
      </c>
      <c r="C1370">
        <v>1.4E-2</v>
      </c>
      <c r="D1370" t="s">
        <v>319</v>
      </c>
      <c r="E1370">
        <f t="shared" si="336"/>
        <v>712</v>
      </c>
      <c r="F1370">
        <f t="shared" si="335"/>
        <v>9.968</v>
      </c>
    </row>
    <row r="1371" spans="1:6" x14ac:dyDescent="0.25">
      <c r="A1371" t="str">
        <f t="shared" si="333"/>
        <v>Mathias Stearn</v>
      </c>
      <c r="C1371">
        <v>2E-3</v>
      </c>
      <c r="D1371" t="s">
        <v>79</v>
      </c>
      <c r="E1371">
        <f t="shared" si="336"/>
        <v>712</v>
      </c>
      <c r="F1371">
        <f t="shared" si="335"/>
        <v>1.4239999999999999</v>
      </c>
    </row>
    <row r="1372" spans="1:6" x14ac:dyDescent="0.25">
      <c r="A1372" t="str">
        <f t="shared" si="333"/>
        <v>Mathias Stearn</v>
      </c>
      <c r="C1372">
        <v>2E-3</v>
      </c>
      <c r="D1372" t="s">
        <v>194</v>
      </c>
      <c r="E1372">
        <f t="shared" si="336"/>
        <v>712</v>
      </c>
      <c r="F1372">
        <f t="shared" si="335"/>
        <v>1.4239999999999999</v>
      </c>
    </row>
    <row r="1373" spans="1:6" x14ac:dyDescent="0.25">
      <c r="A1373" t="str">
        <f t="shared" si="333"/>
        <v>Mathias Stearn</v>
      </c>
      <c r="C1373">
        <v>2E-3</v>
      </c>
      <c r="D1373" t="s">
        <v>107</v>
      </c>
      <c r="E1373">
        <f t="shared" si="336"/>
        <v>712</v>
      </c>
      <c r="F1373">
        <f t="shared" si="335"/>
        <v>1.4239999999999999</v>
      </c>
    </row>
    <row r="1374" spans="1:6" x14ac:dyDescent="0.25">
      <c r="A1374" t="str">
        <f t="shared" si="333"/>
        <v>Mathias Stearn</v>
      </c>
      <c r="C1374">
        <v>1.4E-2</v>
      </c>
      <c r="D1374" t="s">
        <v>320</v>
      </c>
      <c r="E1374">
        <f t="shared" si="336"/>
        <v>712</v>
      </c>
      <c r="F1374">
        <f t="shared" si="335"/>
        <v>9.968</v>
      </c>
    </row>
    <row r="1375" spans="1:6" x14ac:dyDescent="0.25">
      <c r="A1375" t="str">
        <f t="shared" si="333"/>
        <v>Mathias Stearn</v>
      </c>
      <c r="C1375">
        <v>1.0999999999999999E-2</v>
      </c>
      <c r="D1375" t="s">
        <v>126</v>
      </c>
      <c r="E1375">
        <f t="shared" si="336"/>
        <v>712</v>
      </c>
      <c r="F1375">
        <f t="shared" si="335"/>
        <v>7.8319999999999999</v>
      </c>
    </row>
    <row r="1376" spans="1:6" x14ac:dyDescent="0.25">
      <c r="A1376" t="str">
        <f t="shared" si="333"/>
        <v>Mathias Stearn</v>
      </c>
      <c r="C1376">
        <v>0.39100000000000001</v>
      </c>
      <c r="D1376" t="s">
        <v>127</v>
      </c>
      <c r="E1376">
        <f t="shared" si="336"/>
        <v>712</v>
      </c>
      <c r="F1376">
        <f t="shared" si="335"/>
        <v>278.392</v>
      </c>
    </row>
    <row r="1377" spans="1:6" x14ac:dyDescent="0.25">
      <c r="A1377" t="str">
        <f t="shared" ref="A1377:A1408" si="337">A1376</f>
        <v>Mathias Stearn</v>
      </c>
      <c r="C1377">
        <v>2E-3</v>
      </c>
      <c r="D1377" t="s">
        <v>85</v>
      </c>
      <c r="E1377">
        <f t="shared" si="336"/>
        <v>712</v>
      </c>
      <c r="F1377">
        <f t="shared" si="335"/>
        <v>1.4239999999999999</v>
      </c>
    </row>
    <row r="1378" spans="1:6" x14ac:dyDescent="0.25">
      <c r="A1378" t="str">
        <f t="shared" si="337"/>
        <v>Mathias Stearn</v>
      </c>
      <c r="C1378">
        <v>3.9E-2</v>
      </c>
      <c r="D1378" t="s">
        <v>99</v>
      </c>
      <c r="E1378">
        <f t="shared" si="336"/>
        <v>712</v>
      </c>
      <c r="F1378">
        <f t="shared" si="335"/>
        <v>27.768000000000001</v>
      </c>
    </row>
    <row r="1379" spans="1:6" x14ac:dyDescent="0.25">
      <c r="A1379" t="str">
        <f t="shared" si="337"/>
        <v>Mathias Stearn</v>
      </c>
      <c r="C1379">
        <v>0.42799999999999999</v>
      </c>
      <c r="D1379" t="s">
        <v>43</v>
      </c>
      <c r="E1379">
        <f t="shared" si="336"/>
        <v>712</v>
      </c>
      <c r="F1379">
        <f t="shared" si="335"/>
        <v>304.73599999999999</v>
      </c>
    </row>
    <row r="1380" spans="1:6" x14ac:dyDescent="0.25">
      <c r="A1380" t="str">
        <f t="shared" si="337"/>
        <v>Mathias Stearn</v>
      </c>
      <c r="C1380">
        <v>2E-3</v>
      </c>
      <c r="D1380" t="s">
        <v>89</v>
      </c>
      <c r="E1380">
        <f t="shared" si="336"/>
        <v>712</v>
      </c>
      <c r="F1380">
        <f t="shared" si="335"/>
        <v>1.4239999999999999</v>
      </c>
    </row>
    <row r="1381" spans="1:6" x14ac:dyDescent="0.25">
      <c r="A1381" t="str">
        <f t="shared" si="337"/>
        <v>Mathias Stearn</v>
      </c>
      <c r="C1381">
        <v>2E-3</v>
      </c>
      <c r="D1381" t="s">
        <v>93</v>
      </c>
      <c r="E1381">
        <f t="shared" si="336"/>
        <v>712</v>
      </c>
      <c r="F1381">
        <f t="shared" si="335"/>
        <v>1.4239999999999999</v>
      </c>
    </row>
    <row r="1382" spans="1:6" x14ac:dyDescent="0.25">
      <c r="A1382" t="str">
        <f t="shared" si="337"/>
        <v>Mathias Stearn</v>
      </c>
      <c r="E1382">
        <f t="shared" si="336"/>
        <v>712</v>
      </c>
      <c r="F1382">
        <f t="shared" si="335"/>
        <v>0</v>
      </c>
    </row>
    <row r="1383" spans="1:6" x14ac:dyDescent="0.25">
      <c r="A1383" t="str">
        <f t="shared" si="337"/>
        <v>Mathias Stearn</v>
      </c>
      <c r="B1383" t="s">
        <v>439</v>
      </c>
      <c r="E1383">
        <v>236</v>
      </c>
      <c r="F1383">
        <f t="shared" si="335"/>
        <v>0</v>
      </c>
    </row>
    <row r="1384" spans="1:6" x14ac:dyDescent="0.25">
      <c r="A1384" t="str">
        <f t="shared" si="337"/>
        <v>Mathias Stearn</v>
      </c>
      <c r="E1384">
        <f t="shared" ref="E1384:E1386" si="338">E1383</f>
        <v>236</v>
      </c>
      <c r="F1384">
        <f t="shared" si="335"/>
        <v>0</v>
      </c>
    </row>
    <row r="1385" spans="1:6" x14ac:dyDescent="0.25">
      <c r="A1385" t="str">
        <f t="shared" si="337"/>
        <v>Mathias Stearn</v>
      </c>
      <c r="C1385">
        <v>1</v>
      </c>
      <c r="D1385" t="s">
        <v>85</v>
      </c>
      <c r="E1385">
        <f t="shared" si="338"/>
        <v>236</v>
      </c>
      <c r="F1385">
        <f t="shared" si="335"/>
        <v>236</v>
      </c>
    </row>
    <row r="1386" spans="1:6" x14ac:dyDescent="0.25">
      <c r="A1386" t="str">
        <f t="shared" si="337"/>
        <v>Mathias Stearn</v>
      </c>
      <c r="E1386">
        <f t="shared" si="338"/>
        <v>236</v>
      </c>
      <c r="F1386">
        <f t="shared" si="335"/>
        <v>0</v>
      </c>
    </row>
    <row r="1387" spans="1:6" x14ac:dyDescent="0.25">
      <c r="A1387" t="str">
        <f t="shared" si="337"/>
        <v>Mathias Stearn</v>
      </c>
      <c r="B1387" t="s">
        <v>440</v>
      </c>
      <c r="E1387">
        <v>40</v>
      </c>
      <c r="F1387">
        <f t="shared" si="335"/>
        <v>0</v>
      </c>
    </row>
    <row r="1388" spans="1:6" x14ac:dyDescent="0.25">
      <c r="A1388" t="str">
        <f t="shared" si="337"/>
        <v>Mathias Stearn</v>
      </c>
      <c r="E1388">
        <f t="shared" ref="E1388:E1392" si="339">E1387</f>
        <v>40</v>
      </c>
      <c r="F1388">
        <f t="shared" si="335"/>
        <v>0</v>
      </c>
    </row>
    <row r="1389" spans="1:6" x14ac:dyDescent="0.25">
      <c r="A1389" t="str">
        <f t="shared" si="337"/>
        <v>Mathias Stearn</v>
      </c>
      <c r="C1389">
        <v>0.08</v>
      </c>
      <c r="D1389" t="s">
        <v>16</v>
      </c>
      <c r="E1389">
        <f t="shared" si="339"/>
        <v>40</v>
      </c>
      <c r="F1389">
        <f t="shared" si="335"/>
        <v>3.2</v>
      </c>
    </row>
    <row r="1390" spans="1:6" x14ac:dyDescent="0.25">
      <c r="A1390" t="str">
        <f t="shared" si="337"/>
        <v>Mathias Stearn</v>
      </c>
      <c r="C1390">
        <v>0.28000000000000003</v>
      </c>
      <c r="D1390" t="s">
        <v>85</v>
      </c>
      <c r="E1390">
        <f t="shared" si="339"/>
        <v>40</v>
      </c>
      <c r="F1390">
        <f t="shared" si="335"/>
        <v>11.200000000000001</v>
      </c>
    </row>
    <row r="1391" spans="1:6" x14ac:dyDescent="0.25">
      <c r="A1391" t="str">
        <f t="shared" si="337"/>
        <v>Mathias Stearn</v>
      </c>
      <c r="C1391">
        <v>0.63800000000000001</v>
      </c>
      <c r="D1391" t="s">
        <v>71</v>
      </c>
      <c r="E1391">
        <f t="shared" si="339"/>
        <v>40</v>
      </c>
      <c r="F1391">
        <f t="shared" si="335"/>
        <v>25.52</v>
      </c>
    </row>
    <row r="1392" spans="1:6" x14ac:dyDescent="0.25">
      <c r="A1392" t="str">
        <f t="shared" si="337"/>
        <v>Mathias Stearn</v>
      </c>
      <c r="E1392">
        <f t="shared" si="339"/>
        <v>40</v>
      </c>
      <c r="F1392">
        <f t="shared" si="335"/>
        <v>0</v>
      </c>
    </row>
    <row r="1393" spans="1:6" x14ac:dyDescent="0.25">
      <c r="A1393" t="str">
        <f t="shared" si="337"/>
        <v>Mathias Stearn</v>
      </c>
      <c r="B1393" t="s">
        <v>441</v>
      </c>
      <c r="E1393">
        <v>197</v>
      </c>
      <c r="F1393">
        <f t="shared" si="335"/>
        <v>0</v>
      </c>
    </row>
    <row r="1394" spans="1:6" x14ac:dyDescent="0.25">
      <c r="A1394" t="str">
        <f t="shared" si="337"/>
        <v>Mathias Stearn</v>
      </c>
      <c r="E1394">
        <f t="shared" ref="E1394:E1396" si="340">E1393</f>
        <v>197</v>
      </c>
      <c r="F1394">
        <f t="shared" si="335"/>
        <v>0</v>
      </c>
    </row>
    <row r="1395" spans="1:6" x14ac:dyDescent="0.25">
      <c r="A1395" t="str">
        <f t="shared" si="337"/>
        <v>Mathias Stearn</v>
      </c>
      <c r="C1395">
        <v>1</v>
      </c>
      <c r="D1395" t="s">
        <v>85</v>
      </c>
      <c r="E1395">
        <f t="shared" si="340"/>
        <v>197</v>
      </c>
      <c r="F1395">
        <f t="shared" si="335"/>
        <v>197</v>
      </c>
    </row>
    <row r="1396" spans="1:6" x14ac:dyDescent="0.25">
      <c r="A1396" t="str">
        <f t="shared" si="337"/>
        <v>Mathias Stearn</v>
      </c>
      <c r="E1396">
        <f t="shared" si="340"/>
        <v>197</v>
      </c>
      <c r="F1396">
        <f t="shared" si="335"/>
        <v>0</v>
      </c>
    </row>
    <row r="1397" spans="1:6" x14ac:dyDescent="0.25">
      <c r="A1397" t="str">
        <f t="shared" si="337"/>
        <v>Mathias Stearn</v>
      </c>
      <c r="B1397" t="s">
        <v>442</v>
      </c>
      <c r="E1397">
        <v>197</v>
      </c>
      <c r="F1397">
        <f t="shared" si="335"/>
        <v>0</v>
      </c>
    </row>
    <row r="1398" spans="1:6" x14ac:dyDescent="0.25">
      <c r="A1398" t="str">
        <f t="shared" si="337"/>
        <v>Mathias Stearn</v>
      </c>
      <c r="E1398">
        <f t="shared" ref="E1398:E1400" si="341">E1397</f>
        <v>197</v>
      </c>
      <c r="F1398">
        <f t="shared" si="335"/>
        <v>0</v>
      </c>
    </row>
    <row r="1399" spans="1:6" x14ac:dyDescent="0.25">
      <c r="A1399" t="str">
        <f t="shared" si="337"/>
        <v>Mathias Stearn</v>
      </c>
      <c r="C1399">
        <v>1</v>
      </c>
      <c r="D1399" t="s">
        <v>85</v>
      </c>
      <c r="E1399">
        <f t="shared" si="341"/>
        <v>197</v>
      </c>
      <c r="F1399">
        <f t="shared" si="335"/>
        <v>197</v>
      </c>
    </row>
    <row r="1400" spans="1:6" x14ac:dyDescent="0.25">
      <c r="A1400" t="str">
        <f t="shared" si="337"/>
        <v>Mathias Stearn</v>
      </c>
      <c r="E1400">
        <f t="shared" si="341"/>
        <v>197</v>
      </c>
      <c r="F1400">
        <f t="shared" si="335"/>
        <v>0</v>
      </c>
    </row>
    <row r="1401" spans="1:6" x14ac:dyDescent="0.25">
      <c r="A1401" t="str">
        <f t="shared" si="337"/>
        <v>Mathias Stearn</v>
      </c>
      <c r="B1401" t="s">
        <v>443</v>
      </c>
      <c r="E1401">
        <v>48</v>
      </c>
      <c r="F1401">
        <f t="shared" si="335"/>
        <v>0</v>
      </c>
    </row>
    <row r="1402" spans="1:6" x14ac:dyDescent="0.25">
      <c r="A1402" t="str">
        <f t="shared" si="337"/>
        <v>Mathias Stearn</v>
      </c>
      <c r="E1402">
        <f t="shared" ref="E1402:E1404" si="342">E1401</f>
        <v>48</v>
      </c>
      <c r="F1402">
        <f t="shared" si="335"/>
        <v>0</v>
      </c>
    </row>
    <row r="1403" spans="1:6" x14ac:dyDescent="0.25">
      <c r="A1403" t="str">
        <f t="shared" si="337"/>
        <v>Mathias Stearn</v>
      </c>
      <c r="C1403">
        <v>1</v>
      </c>
      <c r="D1403" t="s">
        <v>24</v>
      </c>
      <c r="E1403">
        <f t="shared" si="342"/>
        <v>48</v>
      </c>
      <c r="F1403">
        <f t="shared" si="335"/>
        <v>48</v>
      </c>
    </row>
    <row r="1404" spans="1:6" x14ac:dyDescent="0.25">
      <c r="A1404" t="str">
        <f t="shared" si="337"/>
        <v>Mathias Stearn</v>
      </c>
      <c r="E1404">
        <f t="shared" si="342"/>
        <v>48</v>
      </c>
      <c r="F1404">
        <f t="shared" si="335"/>
        <v>0</v>
      </c>
    </row>
    <row r="1405" spans="1:6" x14ac:dyDescent="0.25">
      <c r="A1405" t="str">
        <f t="shared" si="337"/>
        <v>Mathias Stearn</v>
      </c>
      <c r="B1405" t="s">
        <v>444</v>
      </c>
      <c r="E1405">
        <v>153</v>
      </c>
      <c r="F1405">
        <f t="shared" si="335"/>
        <v>0</v>
      </c>
    </row>
    <row r="1406" spans="1:6" x14ac:dyDescent="0.25">
      <c r="A1406" t="str">
        <f t="shared" si="337"/>
        <v>Mathias Stearn</v>
      </c>
      <c r="E1406">
        <f t="shared" ref="E1406:E1409" si="343">E1405</f>
        <v>153</v>
      </c>
      <c r="F1406">
        <f t="shared" si="335"/>
        <v>0</v>
      </c>
    </row>
    <row r="1407" spans="1:6" x14ac:dyDescent="0.25">
      <c r="A1407" t="str">
        <f t="shared" si="337"/>
        <v>Mathias Stearn</v>
      </c>
      <c r="C1407">
        <v>0.214</v>
      </c>
      <c r="D1407" t="s">
        <v>167</v>
      </c>
      <c r="E1407">
        <f t="shared" si="343"/>
        <v>153</v>
      </c>
      <c r="F1407">
        <f t="shared" si="335"/>
        <v>32.741999999999997</v>
      </c>
    </row>
    <row r="1408" spans="1:6" x14ac:dyDescent="0.25">
      <c r="A1408" t="str">
        <f t="shared" si="337"/>
        <v>Mathias Stearn</v>
      </c>
      <c r="C1408">
        <v>0.78500000000000003</v>
      </c>
      <c r="D1408" t="s">
        <v>85</v>
      </c>
      <c r="E1408">
        <f t="shared" si="343"/>
        <v>153</v>
      </c>
      <c r="F1408">
        <f t="shared" si="335"/>
        <v>120.105</v>
      </c>
    </row>
    <row r="1409" spans="1:6" x14ac:dyDescent="0.25">
      <c r="A1409" t="str">
        <f t="shared" ref="A1409:A1440" si="344">A1408</f>
        <v>Mathias Stearn</v>
      </c>
      <c r="E1409">
        <f t="shared" si="343"/>
        <v>153</v>
      </c>
      <c r="F1409">
        <f t="shared" si="335"/>
        <v>0</v>
      </c>
    </row>
    <row r="1410" spans="1:6" x14ac:dyDescent="0.25">
      <c r="A1410" t="str">
        <f t="shared" si="344"/>
        <v>Mathias Stearn</v>
      </c>
      <c r="B1410" t="s">
        <v>445</v>
      </c>
      <c r="E1410">
        <v>36</v>
      </c>
      <c r="F1410">
        <f t="shared" si="335"/>
        <v>0</v>
      </c>
    </row>
    <row r="1411" spans="1:6" x14ac:dyDescent="0.25">
      <c r="A1411" t="str">
        <f t="shared" si="344"/>
        <v>Mathias Stearn</v>
      </c>
      <c r="E1411">
        <f t="shared" ref="E1411:E1415" si="345">E1410</f>
        <v>36</v>
      </c>
      <c r="F1411">
        <f t="shared" ref="F1411:F1474" si="346">C1411*E1411</f>
        <v>0</v>
      </c>
    </row>
    <row r="1412" spans="1:6" x14ac:dyDescent="0.25">
      <c r="A1412" t="str">
        <f t="shared" si="344"/>
        <v>Mathias Stearn</v>
      </c>
      <c r="C1412">
        <v>0.4</v>
      </c>
      <c r="D1412" t="s">
        <v>59</v>
      </c>
      <c r="E1412">
        <f t="shared" si="345"/>
        <v>36</v>
      </c>
      <c r="F1412">
        <f t="shared" si="346"/>
        <v>14.4</v>
      </c>
    </row>
    <row r="1413" spans="1:6" x14ac:dyDescent="0.25">
      <c r="A1413" t="str">
        <f t="shared" si="344"/>
        <v>Mathias Stearn</v>
      </c>
      <c r="C1413">
        <v>0.255</v>
      </c>
      <c r="D1413" t="s">
        <v>127</v>
      </c>
      <c r="E1413">
        <f t="shared" si="345"/>
        <v>36</v>
      </c>
      <c r="F1413">
        <f t="shared" si="346"/>
        <v>9.18</v>
      </c>
    </row>
    <row r="1414" spans="1:6" x14ac:dyDescent="0.25">
      <c r="A1414" t="str">
        <f t="shared" si="344"/>
        <v>Mathias Stearn</v>
      </c>
      <c r="C1414">
        <v>0.34399999999999997</v>
      </c>
      <c r="D1414" t="s">
        <v>85</v>
      </c>
      <c r="E1414">
        <f t="shared" si="345"/>
        <v>36</v>
      </c>
      <c r="F1414">
        <f t="shared" si="346"/>
        <v>12.383999999999999</v>
      </c>
    </row>
    <row r="1415" spans="1:6" x14ac:dyDescent="0.25">
      <c r="A1415" t="str">
        <f t="shared" si="344"/>
        <v>Mathias Stearn</v>
      </c>
      <c r="E1415">
        <f t="shared" si="345"/>
        <v>36</v>
      </c>
      <c r="F1415">
        <f t="shared" si="346"/>
        <v>0</v>
      </c>
    </row>
    <row r="1416" spans="1:6" x14ac:dyDescent="0.25">
      <c r="A1416" t="str">
        <f t="shared" si="344"/>
        <v>Mathias Stearn</v>
      </c>
      <c r="B1416" t="s">
        <v>446</v>
      </c>
      <c r="E1416">
        <v>12</v>
      </c>
      <c r="F1416">
        <f t="shared" si="346"/>
        <v>0</v>
      </c>
    </row>
    <row r="1417" spans="1:6" x14ac:dyDescent="0.25">
      <c r="A1417" t="str">
        <f t="shared" si="344"/>
        <v>Mathias Stearn</v>
      </c>
      <c r="E1417">
        <f t="shared" ref="E1417:E1420" si="347">E1416</f>
        <v>12</v>
      </c>
      <c r="F1417">
        <f t="shared" si="346"/>
        <v>0</v>
      </c>
    </row>
    <row r="1418" spans="1:6" x14ac:dyDescent="0.25">
      <c r="A1418" t="str">
        <f t="shared" si="344"/>
        <v>Mathias Stearn</v>
      </c>
      <c r="C1418">
        <v>0.23100000000000001</v>
      </c>
      <c r="D1418" t="s">
        <v>320</v>
      </c>
      <c r="E1418">
        <f t="shared" si="347"/>
        <v>12</v>
      </c>
      <c r="F1418">
        <f t="shared" si="346"/>
        <v>2.7720000000000002</v>
      </c>
    </row>
    <row r="1419" spans="1:6" x14ac:dyDescent="0.25">
      <c r="A1419" t="str">
        <f t="shared" si="344"/>
        <v>Mathias Stearn</v>
      </c>
      <c r="C1419">
        <v>0.76800000000000002</v>
      </c>
      <c r="D1419" t="s">
        <v>43</v>
      </c>
      <c r="E1419">
        <f t="shared" si="347"/>
        <v>12</v>
      </c>
      <c r="F1419">
        <f t="shared" si="346"/>
        <v>9.2160000000000011</v>
      </c>
    </row>
    <row r="1420" spans="1:6" x14ac:dyDescent="0.25">
      <c r="A1420" t="str">
        <f t="shared" si="344"/>
        <v>Mathias Stearn</v>
      </c>
      <c r="E1420">
        <f t="shared" si="347"/>
        <v>12</v>
      </c>
      <c r="F1420">
        <f t="shared" si="346"/>
        <v>0</v>
      </c>
    </row>
    <row r="1421" spans="1:6" x14ac:dyDescent="0.25">
      <c r="A1421" t="str">
        <f t="shared" si="344"/>
        <v>Mathias Stearn</v>
      </c>
      <c r="B1421" t="s">
        <v>447</v>
      </c>
      <c r="E1421">
        <v>19</v>
      </c>
      <c r="F1421">
        <f t="shared" si="346"/>
        <v>0</v>
      </c>
    </row>
    <row r="1422" spans="1:6" x14ac:dyDescent="0.25">
      <c r="A1422" t="str">
        <f t="shared" si="344"/>
        <v>Mathias Stearn</v>
      </c>
      <c r="E1422">
        <f t="shared" ref="E1422:E1424" si="348">E1421</f>
        <v>19</v>
      </c>
      <c r="F1422">
        <f t="shared" si="346"/>
        <v>0</v>
      </c>
    </row>
    <row r="1423" spans="1:6" x14ac:dyDescent="0.25">
      <c r="A1423" t="str">
        <f t="shared" si="344"/>
        <v>Mathias Stearn</v>
      </c>
      <c r="C1423">
        <v>1</v>
      </c>
      <c r="D1423" t="s">
        <v>127</v>
      </c>
      <c r="E1423">
        <f t="shared" si="348"/>
        <v>19</v>
      </c>
      <c r="F1423">
        <f t="shared" si="346"/>
        <v>19</v>
      </c>
    </row>
    <row r="1424" spans="1:6" x14ac:dyDescent="0.25">
      <c r="A1424" t="str">
        <f t="shared" si="344"/>
        <v>Mathias Stearn</v>
      </c>
      <c r="E1424">
        <f t="shared" si="348"/>
        <v>19</v>
      </c>
      <c r="F1424">
        <f t="shared" si="346"/>
        <v>0</v>
      </c>
    </row>
    <row r="1425" spans="1:6" x14ac:dyDescent="0.25">
      <c r="A1425" t="str">
        <f t="shared" si="344"/>
        <v>Mathias Stearn</v>
      </c>
      <c r="B1425" t="s">
        <v>448</v>
      </c>
      <c r="E1425">
        <v>107</v>
      </c>
      <c r="F1425">
        <f t="shared" si="346"/>
        <v>0</v>
      </c>
    </row>
    <row r="1426" spans="1:6" x14ac:dyDescent="0.25">
      <c r="A1426" t="str">
        <f t="shared" si="344"/>
        <v>Mathias Stearn</v>
      </c>
      <c r="E1426">
        <f t="shared" ref="E1426:E1430" si="349">E1425</f>
        <v>107</v>
      </c>
      <c r="F1426">
        <f t="shared" si="346"/>
        <v>0</v>
      </c>
    </row>
    <row r="1427" spans="1:6" x14ac:dyDescent="0.25">
      <c r="A1427" t="str">
        <f t="shared" si="344"/>
        <v>Mathias Stearn</v>
      </c>
      <c r="C1427">
        <v>0.14199999999999999</v>
      </c>
      <c r="D1427" t="s">
        <v>110</v>
      </c>
      <c r="E1427">
        <f t="shared" si="349"/>
        <v>107</v>
      </c>
      <c r="F1427">
        <f t="shared" si="346"/>
        <v>15.193999999999999</v>
      </c>
    </row>
    <row r="1428" spans="1:6" x14ac:dyDescent="0.25">
      <c r="A1428" t="str">
        <f t="shared" si="344"/>
        <v>Mathias Stearn</v>
      </c>
      <c r="C1428">
        <v>0.18</v>
      </c>
      <c r="D1428" t="s">
        <v>320</v>
      </c>
      <c r="E1428">
        <f t="shared" si="349"/>
        <v>107</v>
      </c>
      <c r="F1428">
        <f t="shared" si="346"/>
        <v>19.259999999999998</v>
      </c>
    </row>
    <row r="1429" spans="1:6" x14ac:dyDescent="0.25">
      <c r="A1429" t="str">
        <f t="shared" si="344"/>
        <v>Mathias Stearn</v>
      </c>
      <c r="C1429">
        <v>0.67700000000000005</v>
      </c>
      <c r="D1429" t="s">
        <v>89</v>
      </c>
      <c r="E1429">
        <f t="shared" si="349"/>
        <v>107</v>
      </c>
      <c r="F1429">
        <f t="shared" si="346"/>
        <v>72.439000000000007</v>
      </c>
    </row>
    <row r="1430" spans="1:6" x14ac:dyDescent="0.25">
      <c r="A1430" t="str">
        <f t="shared" si="344"/>
        <v>Mathias Stearn</v>
      </c>
      <c r="E1430">
        <f t="shared" si="349"/>
        <v>107</v>
      </c>
      <c r="F1430">
        <f t="shared" si="346"/>
        <v>0</v>
      </c>
    </row>
    <row r="1431" spans="1:6" x14ac:dyDescent="0.25">
      <c r="A1431" t="str">
        <f t="shared" si="344"/>
        <v>Mathias Stearn</v>
      </c>
      <c r="B1431" t="s">
        <v>449</v>
      </c>
      <c r="E1431">
        <v>17</v>
      </c>
      <c r="F1431">
        <f t="shared" si="346"/>
        <v>0</v>
      </c>
    </row>
    <row r="1432" spans="1:6" x14ac:dyDescent="0.25">
      <c r="A1432" t="str">
        <f t="shared" si="344"/>
        <v>Mathias Stearn</v>
      </c>
      <c r="E1432">
        <f t="shared" ref="E1432:E1434" si="350">E1431</f>
        <v>17</v>
      </c>
      <c r="F1432">
        <f t="shared" si="346"/>
        <v>0</v>
      </c>
    </row>
    <row r="1433" spans="1:6" x14ac:dyDescent="0.25">
      <c r="A1433" t="str">
        <f t="shared" si="344"/>
        <v>Mathias Stearn</v>
      </c>
      <c r="C1433">
        <v>1</v>
      </c>
      <c r="D1433" t="s">
        <v>177</v>
      </c>
      <c r="E1433">
        <f t="shared" si="350"/>
        <v>17</v>
      </c>
      <c r="F1433">
        <f t="shared" si="346"/>
        <v>17</v>
      </c>
    </row>
    <row r="1434" spans="1:6" x14ac:dyDescent="0.25">
      <c r="A1434" t="str">
        <f t="shared" si="344"/>
        <v>Mathias Stearn</v>
      </c>
      <c r="E1434">
        <f t="shared" si="350"/>
        <v>17</v>
      </c>
      <c r="F1434">
        <f t="shared" si="346"/>
        <v>0</v>
      </c>
    </row>
    <row r="1435" spans="1:6" x14ac:dyDescent="0.25">
      <c r="A1435" t="str">
        <f t="shared" si="344"/>
        <v>Mathias Stearn</v>
      </c>
      <c r="B1435" t="s">
        <v>450</v>
      </c>
      <c r="E1435">
        <v>2</v>
      </c>
      <c r="F1435">
        <f t="shared" si="346"/>
        <v>0</v>
      </c>
    </row>
    <row r="1436" spans="1:6" x14ac:dyDescent="0.25">
      <c r="A1436" t="str">
        <f t="shared" si="344"/>
        <v>Mathias Stearn</v>
      </c>
      <c r="E1436">
        <f t="shared" ref="E1436:E1438" si="351">E1435</f>
        <v>2</v>
      </c>
      <c r="F1436">
        <f t="shared" si="346"/>
        <v>0</v>
      </c>
    </row>
    <row r="1437" spans="1:6" x14ac:dyDescent="0.25">
      <c r="A1437" t="str">
        <f t="shared" si="344"/>
        <v>Mathias Stearn</v>
      </c>
      <c r="C1437">
        <v>1</v>
      </c>
      <c r="D1437" t="s">
        <v>177</v>
      </c>
      <c r="E1437">
        <f t="shared" si="351"/>
        <v>2</v>
      </c>
      <c r="F1437">
        <f t="shared" si="346"/>
        <v>2</v>
      </c>
    </row>
    <row r="1438" spans="1:6" x14ac:dyDescent="0.25">
      <c r="A1438" t="str">
        <f t="shared" si="344"/>
        <v>Mathias Stearn</v>
      </c>
      <c r="E1438">
        <f t="shared" si="351"/>
        <v>2</v>
      </c>
      <c r="F1438">
        <f t="shared" si="346"/>
        <v>0</v>
      </c>
    </row>
    <row r="1439" spans="1:6" x14ac:dyDescent="0.25">
      <c r="A1439" t="str">
        <f t="shared" si="344"/>
        <v>Mathias Stearn</v>
      </c>
      <c r="B1439" t="s">
        <v>451</v>
      </c>
      <c r="E1439">
        <v>242</v>
      </c>
      <c r="F1439">
        <f t="shared" si="346"/>
        <v>0</v>
      </c>
    </row>
    <row r="1440" spans="1:6" x14ac:dyDescent="0.25">
      <c r="A1440" t="str">
        <f t="shared" si="344"/>
        <v>Mathias Stearn</v>
      </c>
      <c r="E1440">
        <f t="shared" ref="E1440:E1449" si="352">E1439</f>
        <v>242</v>
      </c>
      <c r="F1440">
        <f t="shared" si="346"/>
        <v>0</v>
      </c>
    </row>
    <row r="1441" spans="1:6" x14ac:dyDescent="0.25">
      <c r="A1441" t="str">
        <f t="shared" ref="A1441:A1472" si="353">A1440</f>
        <v>Mathias Stearn</v>
      </c>
      <c r="C1441">
        <v>0.27300000000000002</v>
      </c>
      <c r="D1441" t="s">
        <v>61</v>
      </c>
      <c r="E1441">
        <f t="shared" si="352"/>
        <v>242</v>
      </c>
      <c r="F1441">
        <f t="shared" si="346"/>
        <v>66.066000000000003</v>
      </c>
    </row>
    <row r="1442" spans="1:6" x14ac:dyDescent="0.25">
      <c r="A1442" t="str">
        <f t="shared" si="353"/>
        <v>Mathias Stearn</v>
      </c>
      <c r="C1442">
        <v>2.1999999999999999E-2</v>
      </c>
      <c r="D1442" t="s">
        <v>110</v>
      </c>
      <c r="E1442">
        <f t="shared" si="352"/>
        <v>242</v>
      </c>
      <c r="F1442">
        <f t="shared" si="346"/>
        <v>5.3239999999999998</v>
      </c>
    </row>
    <row r="1443" spans="1:6" x14ac:dyDescent="0.25">
      <c r="A1443" t="str">
        <f t="shared" si="353"/>
        <v>Mathias Stearn</v>
      </c>
      <c r="C1443">
        <v>1.2999999999999999E-2</v>
      </c>
      <c r="D1443" t="s">
        <v>167</v>
      </c>
      <c r="E1443">
        <f t="shared" si="352"/>
        <v>242</v>
      </c>
      <c r="F1443">
        <f t="shared" si="346"/>
        <v>3.1459999999999999</v>
      </c>
    </row>
    <row r="1444" spans="1:6" x14ac:dyDescent="0.25">
      <c r="A1444" t="str">
        <f t="shared" si="353"/>
        <v>Mathias Stearn</v>
      </c>
      <c r="C1444">
        <v>8.9999999999999993E-3</v>
      </c>
      <c r="D1444" t="s">
        <v>107</v>
      </c>
      <c r="E1444">
        <f t="shared" si="352"/>
        <v>242</v>
      </c>
      <c r="F1444">
        <f t="shared" si="346"/>
        <v>2.1779999999999999</v>
      </c>
    </row>
    <row r="1445" spans="1:6" x14ac:dyDescent="0.25">
      <c r="A1445" t="str">
        <f t="shared" si="353"/>
        <v>Mathias Stearn</v>
      </c>
      <c r="C1445">
        <v>7.3999999999999996E-2</v>
      </c>
      <c r="D1445" t="s">
        <v>437</v>
      </c>
      <c r="E1445">
        <f t="shared" si="352"/>
        <v>242</v>
      </c>
      <c r="F1445">
        <f t="shared" si="346"/>
        <v>17.907999999999998</v>
      </c>
    </row>
    <row r="1446" spans="1:6" x14ac:dyDescent="0.25">
      <c r="A1446" t="str">
        <f t="shared" si="353"/>
        <v>Mathias Stearn</v>
      </c>
      <c r="C1446">
        <v>2.8000000000000001E-2</v>
      </c>
      <c r="D1446" t="s">
        <v>85</v>
      </c>
      <c r="E1446">
        <f t="shared" si="352"/>
        <v>242</v>
      </c>
      <c r="F1446">
        <f t="shared" si="346"/>
        <v>6.7759999999999998</v>
      </c>
    </row>
    <row r="1447" spans="1:6" x14ac:dyDescent="0.25">
      <c r="A1447" t="str">
        <f t="shared" si="353"/>
        <v>Mathias Stearn</v>
      </c>
      <c r="C1447">
        <v>0.121</v>
      </c>
      <c r="D1447" t="s">
        <v>99</v>
      </c>
      <c r="E1447">
        <f t="shared" si="352"/>
        <v>242</v>
      </c>
      <c r="F1447">
        <f t="shared" si="346"/>
        <v>29.282</v>
      </c>
    </row>
    <row r="1448" spans="1:6" x14ac:dyDescent="0.25">
      <c r="A1448" t="str">
        <f t="shared" si="353"/>
        <v>Mathias Stearn</v>
      </c>
      <c r="C1448">
        <v>0.45700000000000002</v>
      </c>
      <c r="D1448" t="s">
        <v>71</v>
      </c>
      <c r="E1448">
        <f t="shared" si="352"/>
        <v>242</v>
      </c>
      <c r="F1448">
        <f t="shared" si="346"/>
        <v>110.59400000000001</v>
      </c>
    </row>
    <row r="1449" spans="1:6" x14ac:dyDescent="0.25">
      <c r="A1449" t="str">
        <f t="shared" si="353"/>
        <v>Mathias Stearn</v>
      </c>
      <c r="E1449">
        <f t="shared" si="352"/>
        <v>242</v>
      </c>
      <c r="F1449">
        <f t="shared" si="346"/>
        <v>0</v>
      </c>
    </row>
    <row r="1450" spans="1:6" x14ac:dyDescent="0.25">
      <c r="A1450" t="str">
        <f t="shared" si="353"/>
        <v>Mathias Stearn</v>
      </c>
      <c r="B1450" t="s">
        <v>452</v>
      </c>
      <c r="E1450">
        <v>69</v>
      </c>
      <c r="F1450">
        <f t="shared" si="346"/>
        <v>0</v>
      </c>
    </row>
    <row r="1451" spans="1:6" x14ac:dyDescent="0.25">
      <c r="A1451" t="str">
        <f t="shared" si="353"/>
        <v>Mathias Stearn</v>
      </c>
      <c r="E1451">
        <f t="shared" ref="E1451:E1457" si="354">E1450</f>
        <v>69</v>
      </c>
      <c r="F1451">
        <f t="shared" si="346"/>
        <v>0</v>
      </c>
    </row>
    <row r="1452" spans="1:6" x14ac:dyDescent="0.25">
      <c r="A1452" t="str">
        <f t="shared" si="353"/>
        <v>Mathias Stearn</v>
      </c>
      <c r="C1452">
        <v>2.7E-2</v>
      </c>
      <c r="D1452" t="s">
        <v>113</v>
      </c>
      <c r="E1452">
        <f t="shared" si="354"/>
        <v>69</v>
      </c>
      <c r="F1452">
        <f t="shared" si="346"/>
        <v>1.863</v>
      </c>
    </row>
    <row r="1453" spans="1:6" x14ac:dyDescent="0.25">
      <c r="A1453" t="str">
        <f t="shared" si="353"/>
        <v>Mathias Stearn</v>
      </c>
      <c r="C1453">
        <v>2.7E-2</v>
      </c>
      <c r="D1453" t="s">
        <v>147</v>
      </c>
      <c r="E1453">
        <f t="shared" si="354"/>
        <v>69</v>
      </c>
      <c r="F1453">
        <f t="shared" si="346"/>
        <v>1.863</v>
      </c>
    </row>
    <row r="1454" spans="1:6" x14ac:dyDescent="0.25">
      <c r="A1454" t="str">
        <f t="shared" si="353"/>
        <v>Mathias Stearn</v>
      </c>
      <c r="C1454">
        <v>0.38500000000000001</v>
      </c>
      <c r="D1454" t="s">
        <v>107</v>
      </c>
      <c r="E1454">
        <f t="shared" si="354"/>
        <v>69</v>
      </c>
      <c r="F1454">
        <f t="shared" si="346"/>
        <v>26.565000000000001</v>
      </c>
    </row>
    <row r="1455" spans="1:6" x14ac:dyDescent="0.25">
      <c r="A1455" t="str">
        <f t="shared" si="353"/>
        <v>Mathias Stearn</v>
      </c>
      <c r="C1455">
        <v>2.7E-2</v>
      </c>
      <c r="D1455" t="s">
        <v>437</v>
      </c>
      <c r="E1455">
        <f t="shared" si="354"/>
        <v>69</v>
      </c>
      <c r="F1455">
        <f t="shared" si="346"/>
        <v>1.863</v>
      </c>
    </row>
    <row r="1456" spans="1:6" x14ac:dyDescent="0.25">
      <c r="A1456" t="str">
        <f t="shared" si="353"/>
        <v>Mathias Stearn</v>
      </c>
      <c r="C1456">
        <v>0.53200000000000003</v>
      </c>
      <c r="D1456" t="s">
        <v>85</v>
      </c>
      <c r="E1456">
        <f t="shared" si="354"/>
        <v>69</v>
      </c>
      <c r="F1456">
        <f t="shared" si="346"/>
        <v>36.707999999999998</v>
      </c>
    </row>
    <row r="1457" spans="1:6" x14ac:dyDescent="0.25">
      <c r="A1457" t="str">
        <f t="shared" si="353"/>
        <v>Mathias Stearn</v>
      </c>
      <c r="E1457">
        <f t="shared" si="354"/>
        <v>69</v>
      </c>
      <c r="F1457">
        <f t="shared" si="346"/>
        <v>0</v>
      </c>
    </row>
    <row r="1458" spans="1:6" x14ac:dyDescent="0.25">
      <c r="A1458" t="str">
        <f t="shared" si="353"/>
        <v>Mathias Stearn</v>
      </c>
      <c r="B1458" t="s">
        <v>453</v>
      </c>
      <c r="E1458">
        <v>152</v>
      </c>
      <c r="F1458">
        <f t="shared" si="346"/>
        <v>0</v>
      </c>
    </row>
    <row r="1459" spans="1:6" x14ac:dyDescent="0.25">
      <c r="A1459" t="str">
        <f t="shared" si="353"/>
        <v>Mathias Stearn</v>
      </c>
      <c r="E1459">
        <f t="shared" ref="E1459:E1464" si="355">E1458</f>
        <v>152</v>
      </c>
      <c r="F1459">
        <f t="shared" si="346"/>
        <v>0</v>
      </c>
    </row>
    <row r="1460" spans="1:6" x14ac:dyDescent="0.25">
      <c r="A1460" t="str">
        <f t="shared" si="353"/>
        <v>Mathias Stearn</v>
      </c>
      <c r="C1460">
        <v>3.0000000000000001E-3</v>
      </c>
      <c r="D1460" t="s">
        <v>110</v>
      </c>
      <c r="E1460">
        <f t="shared" si="355"/>
        <v>152</v>
      </c>
      <c r="F1460">
        <f t="shared" si="346"/>
        <v>0.45600000000000002</v>
      </c>
    </row>
    <row r="1461" spans="1:6" x14ac:dyDescent="0.25">
      <c r="A1461" t="str">
        <f t="shared" si="353"/>
        <v>Mathias Stearn</v>
      </c>
      <c r="C1461">
        <v>0.88800000000000001</v>
      </c>
      <c r="D1461" t="s">
        <v>177</v>
      </c>
      <c r="E1461">
        <f t="shared" si="355"/>
        <v>152</v>
      </c>
      <c r="F1461">
        <f t="shared" si="346"/>
        <v>134.976</v>
      </c>
    </row>
    <row r="1462" spans="1:6" x14ac:dyDescent="0.25">
      <c r="A1462" t="str">
        <f t="shared" si="353"/>
        <v>Mathias Stearn</v>
      </c>
      <c r="C1462">
        <v>1.4999999999999999E-2</v>
      </c>
      <c r="D1462" t="s">
        <v>79</v>
      </c>
      <c r="E1462">
        <f t="shared" si="355"/>
        <v>152</v>
      </c>
      <c r="F1462">
        <f t="shared" si="346"/>
        <v>2.2799999999999998</v>
      </c>
    </row>
    <row r="1463" spans="1:6" x14ac:dyDescent="0.25">
      <c r="A1463" t="str">
        <f t="shared" si="353"/>
        <v>Mathias Stearn</v>
      </c>
      <c r="C1463">
        <v>9.1999999999999998E-2</v>
      </c>
      <c r="D1463" t="s">
        <v>71</v>
      </c>
      <c r="E1463">
        <f t="shared" si="355"/>
        <v>152</v>
      </c>
      <c r="F1463">
        <f t="shared" si="346"/>
        <v>13.984</v>
      </c>
    </row>
    <row r="1464" spans="1:6" x14ac:dyDescent="0.25">
      <c r="A1464" t="str">
        <f t="shared" si="353"/>
        <v>Mathias Stearn</v>
      </c>
      <c r="E1464">
        <f t="shared" si="355"/>
        <v>152</v>
      </c>
      <c r="F1464">
        <f t="shared" si="346"/>
        <v>0</v>
      </c>
    </row>
    <row r="1465" spans="1:6" x14ac:dyDescent="0.25">
      <c r="A1465" t="str">
        <f t="shared" si="353"/>
        <v>Mathias Stearn</v>
      </c>
      <c r="B1465" t="s">
        <v>454</v>
      </c>
      <c r="E1465">
        <v>180</v>
      </c>
      <c r="F1465">
        <f t="shared" si="346"/>
        <v>0</v>
      </c>
    </row>
    <row r="1466" spans="1:6" x14ac:dyDescent="0.25">
      <c r="A1466" t="str">
        <f t="shared" si="353"/>
        <v>Mathias Stearn</v>
      </c>
      <c r="E1466">
        <f t="shared" ref="E1466:E1468" si="356">E1465</f>
        <v>180</v>
      </c>
      <c r="F1466">
        <f t="shared" si="346"/>
        <v>0</v>
      </c>
    </row>
    <row r="1467" spans="1:6" x14ac:dyDescent="0.25">
      <c r="A1467" t="str">
        <f t="shared" si="353"/>
        <v>Mathias Stearn</v>
      </c>
      <c r="C1467">
        <v>1</v>
      </c>
      <c r="D1467" t="s">
        <v>127</v>
      </c>
      <c r="E1467">
        <f t="shared" si="356"/>
        <v>180</v>
      </c>
      <c r="F1467">
        <f t="shared" si="346"/>
        <v>180</v>
      </c>
    </row>
    <row r="1468" spans="1:6" x14ac:dyDescent="0.25">
      <c r="A1468" t="str">
        <f t="shared" si="353"/>
        <v>Mathias Stearn</v>
      </c>
      <c r="E1468">
        <f t="shared" si="356"/>
        <v>180</v>
      </c>
      <c r="F1468">
        <f t="shared" si="346"/>
        <v>0</v>
      </c>
    </row>
    <row r="1469" spans="1:6" x14ac:dyDescent="0.25">
      <c r="A1469" t="str">
        <f t="shared" si="353"/>
        <v>Mathias Stearn</v>
      </c>
      <c r="B1469" t="s">
        <v>455</v>
      </c>
      <c r="E1469">
        <v>25</v>
      </c>
      <c r="F1469">
        <f t="shared" si="346"/>
        <v>0</v>
      </c>
    </row>
    <row r="1470" spans="1:6" x14ac:dyDescent="0.25">
      <c r="A1470" t="str">
        <f t="shared" si="353"/>
        <v>Mathias Stearn</v>
      </c>
      <c r="E1470">
        <f t="shared" ref="E1470:E1472" si="357">E1469</f>
        <v>25</v>
      </c>
      <c r="F1470">
        <f t="shared" si="346"/>
        <v>0</v>
      </c>
    </row>
    <row r="1471" spans="1:6" x14ac:dyDescent="0.25">
      <c r="A1471" t="str">
        <f t="shared" si="353"/>
        <v>Mathias Stearn</v>
      </c>
      <c r="C1471">
        <v>1</v>
      </c>
      <c r="D1471" t="s">
        <v>110</v>
      </c>
      <c r="E1471">
        <f t="shared" si="357"/>
        <v>25</v>
      </c>
      <c r="F1471">
        <f t="shared" si="346"/>
        <v>25</v>
      </c>
    </row>
    <row r="1472" spans="1:6" x14ac:dyDescent="0.25">
      <c r="A1472" t="str">
        <f t="shared" si="353"/>
        <v>Mathias Stearn</v>
      </c>
      <c r="E1472">
        <f t="shared" si="357"/>
        <v>25</v>
      </c>
      <c r="F1472">
        <f t="shared" si="346"/>
        <v>0</v>
      </c>
    </row>
    <row r="1473" spans="1:6" x14ac:dyDescent="0.25">
      <c r="A1473" t="str">
        <f t="shared" ref="A1473:A1504" si="358">A1472</f>
        <v>Mathias Stearn</v>
      </c>
      <c r="B1473" t="s">
        <v>456</v>
      </c>
      <c r="E1473">
        <v>1</v>
      </c>
      <c r="F1473">
        <f t="shared" si="346"/>
        <v>0</v>
      </c>
    </row>
    <row r="1474" spans="1:6" x14ac:dyDescent="0.25">
      <c r="A1474" t="str">
        <f t="shared" si="358"/>
        <v>Mathias Stearn</v>
      </c>
      <c r="E1474">
        <f t="shared" ref="E1474:E1476" si="359">E1473</f>
        <v>1</v>
      </c>
      <c r="F1474">
        <f t="shared" si="346"/>
        <v>0</v>
      </c>
    </row>
    <row r="1475" spans="1:6" x14ac:dyDescent="0.25">
      <c r="A1475" t="str">
        <f t="shared" si="358"/>
        <v>Mathias Stearn</v>
      </c>
      <c r="C1475">
        <v>1</v>
      </c>
      <c r="D1475" t="s">
        <v>107</v>
      </c>
      <c r="E1475">
        <f t="shared" si="359"/>
        <v>1</v>
      </c>
      <c r="F1475">
        <f t="shared" ref="F1475:F1538" si="360">C1475*E1475</f>
        <v>1</v>
      </c>
    </row>
    <row r="1476" spans="1:6" x14ac:dyDescent="0.25">
      <c r="A1476" t="str">
        <f t="shared" si="358"/>
        <v>Mathias Stearn</v>
      </c>
      <c r="E1476">
        <f t="shared" si="359"/>
        <v>1</v>
      </c>
      <c r="F1476">
        <f t="shared" si="360"/>
        <v>0</v>
      </c>
    </row>
    <row r="1477" spans="1:6" x14ac:dyDescent="0.25">
      <c r="A1477" t="str">
        <f t="shared" si="358"/>
        <v>Mathias Stearn</v>
      </c>
      <c r="B1477" t="s">
        <v>457</v>
      </c>
      <c r="E1477">
        <v>5</v>
      </c>
      <c r="F1477">
        <f t="shared" si="360"/>
        <v>0</v>
      </c>
    </row>
    <row r="1478" spans="1:6" x14ac:dyDescent="0.25">
      <c r="A1478" t="str">
        <f t="shared" si="358"/>
        <v>Mathias Stearn</v>
      </c>
      <c r="E1478">
        <f t="shared" ref="E1478:E1480" si="361">E1477</f>
        <v>5</v>
      </c>
      <c r="F1478">
        <f t="shared" si="360"/>
        <v>0</v>
      </c>
    </row>
    <row r="1479" spans="1:6" x14ac:dyDescent="0.25">
      <c r="A1479" t="str">
        <f t="shared" si="358"/>
        <v>Mathias Stearn</v>
      </c>
      <c r="C1479">
        <v>1</v>
      </c>
      <c r="D1479" t="s">
        <v>127</v>
      </c>
      <c r="E1479">
        <f t="shared" si="361"/>
        <v>5</v>
      </c>
      <c r="F1479">
        <f t="shared" si="360"/>
        <v>5</v>
      </c>
    </row>
    <row r="1480" spans="1:6" x14ac:dyDescent="0.25">
      <c r="A1480" t="str">
        <f t="shared" si="358"/>
        <v>Mathias Stearn</v>
      </c>
      <c r="E1480">
        <f t="shared" si="361"/>
        <v>5</v>
      </c>
      <c r="F1480">
        <f t="shared" si="360"/>
        <v>0</v>
      </c>
    </row>
    <row r="1481" spans="1:6" x14ac:dyDescent="0.25">
      <c r="A1481" t="str">
        <f t="shared" si="358"/>
        <v>Mathias Stearn</v>
      </c>
      <c r="B1481" t="s">
        <v>458</v>
      </c>
      <c r="E1481">
        <v>23</v>
      </c>
      <c r="F1481">
        <f t="shared" si="360"/>
        <v>0</v>
      </c>
    </row>
    <row r="1482" spans="1:6" x14ac:dyDescent="0.25">
      <c r="A1482" t="str">
        <f t="shared" si="358"/>
        <v>Mathias Stearn</v>
      </c>
      <c r="E1482">
        <f t="shared" ref="E1482:E1484" si="362">E1481</f>
        <v>23</v>
      </c>
      <c r="F1482">
        <f t="shared" si="360"/>
        <v>0</v>
      </c>
    </row>
    <row r="1483" spans="1:6" x14ac:dyDescent="0.25">
      <c r="A1483" t="str">
        <f t="shared" si="358"/>
        <v>Mathias Stearn</v>
      </c>
      <c r="C1483">
        <v>1</v>
      </c>
      <c r="D1483" t="s">
        <v>127</v>
      </c>
      <c r="E1483">
        <f t="shared" si="362"/>
        <v>23</v>
      </c>
      <c r="F1483">
        <f t="shared" si="360"/>
        <v>23</v>
      </c>
    </row>
    <row r="1484" spans="1:6" x14ac:dyDescent="0.25">
      <c r="A1484" t="str">
        <f t="shared" si="358"/>
        <v>Mathias Stearn</v>
      </c>
      <c r="E1484">
        <f t="shared" si="362"/>
        <v>23</v>
      </c>
      <c r="F1484">
        <f t="shared" si="360"/>
        <v>0</v>
      </c>
    </row>
    <row r="1485" spans="1:6" x14ac:dyDescent="0.25">
      <c r="A1485" t="str">
        <f t="shared" si="358"/>
        <v>Mathias Stearn</v>
      </c>
      <c r="B1485" t="s">
        <v>459</v>
      </c>
      <c r="E1485">
        <v>4</v>
      </c>
      <c r="F1485">
        <f t="shared" si="360"/>
        <v>0</v>
      </c>
    </row>
    <row r="1486" spans="1:6" x14ac:dyDescent="0.25">
      <c r="A1486" t="str">
        <f t="shared" si="358"/>
        <v>Mathias Stearn</v>
      </c>
      <c r="E1486">
        <f t="shared" ref="E1486:E1488" si="363">E1485</f>
        <v>4</v>
      </c>
      <c r="F1486">
        <f t="shared" si="360"/>
        <v>0</v>
      </c>
    </row>
    <row r="1487" spans="1:6" x14ac:dyDescent="0.25">
      <c r="A1487" t="str">
        <f t="shared" si="358"/>
        <v>Mathias Stearn</v>
      </c>
      <c r="C1487">
        <v>1</v>
      </c>
      <c r="D1487" t="s">
        <v>127</v>
      </c>
      <c r="E1487">
        <f t="shared" si="363"/>
        <v>4</v>
      </c>
      <c r="F1487">
        <f t="shared" si="360"/>
        <v>4</v>
      </c>
    </row>
    <row r="1488" spans="1:6" x14ac:dyDescent="0.25">
      <c r="A1488" t="str">
        <f t="shared" si="358"/>
        <v>Mathias Stearn</v>
      </c>
      <c r="E1488">
        <f t="shared" si="363"/>
        <v>4</v>
      </c>
      <c r="F1488">
        <f t="shared" si="360"/>
        <v>0</v>
      </c>
    </row>
    <row r="1489" spans="1:6" x14ac:dyDescent="0.25">
      <c r="A1489" t="str">
        <f t="shared" si="358"/>
        <v>Mathias Stearn</v>
      </c>
      <c r="B1489" t="s">
        <v>460</v>
      </c>
      <c r="E1489">
        <v>4</v>
      </c>
      <c r="F1489">
        <f t="shared" si="360"/>
        <v>0</v>
      </c>
    </row>
    <row r="1490" spans="1:6" x14ac:dyDescent="0.25">
      <c r="A1490" t="str">
        <f t="shared" si="358"/>
        <v>Mathias Stearn</v>
      </c>
      <c r="E1490">
        <f t="shared" ref="E1490:E1492" si="364">E1489</f>
        <v>4</v>
      </c>
      <c r="F1490">
        <f t="shared" si="360"/>
        <v>0</v>
      </c>
    </row>
    <row r="1491" spans="1:6" x14ac:dyDescent="0.25">
      <c r="A1491" t="str">
        <f t="shared" si="358"/>
        <v>Mathias Stearn</v>
      </c>
      <c r="C1491">
        <v>1</v>
      </c>
      <c r="D1491" t="s">
        <v>163</v>
      </c>
      <c r="E1491">
        <f t="shared" si="364"/>
        <v>4</v>
      </c>
      <c r="F1491">
        <f t="shared" si="360"/>
        <v>4</v>
      </c>
    </row>
    <row r="1492" spans="1:6" x14ac:dyDescent="0.25">
      <c r="A1492" t="str">
        <f t="shared" si="358"/>
        <v>Mathias Stearn</v>
      </c>
      <c r="E1492">
        <f t="shared" si="364"/>
        <v>4</v>
      </c>
      <c r="F1492">
        <f t="shared" si="360"/>
        <v>0</v>
      </c>
    </row>
    <row r="1493" spans="1:6" x14ac:dyDescent="0.25">
      <c r="A1493" t="str">
        <f t="shared" si="358"/>
        <v>Mathias Stearn</v>
      </c>
      <c r="B1493" t="s">
        <v>461</v>
      </c>
      <c r="E1493">
        <v>2</v>
      </c>
      <c r="F1493">
        <f t="shared" si="360"/>
        <v>0</v>
      </c>
    </row>
    <row r="1494" spans="1:6" x14ac:dyDescent="0.25">
      <c r="A1494" t="str">
        <f t="shared" si="358"/>
        <v>Mathias Stearn</v>
      </c>
      <c r="E1494">
        <f t="shared" ref="E1494:E1496" si="365">E1493</f>
        <v>2</v>
      </c>
      <c r="F1494">
        <f t="shared" si="360"/>
        <v>0</v>
      </c>
    </row>
    <row r="1495" spans="1:6" x14ac:dyDescent="0.25">
      <c r="A1495" t="str">
        <f t="shared" si="358"/>
        <v>Mathias Stearn</v>
      </c>
      <c r="C1495">
        <v>1</v>
      </c>
      <c r="D1495" t="s">
        <v>71</v>
      </c>
      <c r="E1495">
        <f t="shared" si="365"/>
        <v>2</v>
      </c>
      <c r="F1495">
        <f t="shared" si="360"/>
        <v>2</v>
      </c>
    </row>
    <row r="1496" spans="1:6" x14ac:dyDescent="0.25">
      <c r="A1496" t="str">
        <f t="shared" si="358"/>
        <v>Mathias Stearn</v>
      </c>
      <c r="E1496">
        <f t="shared" si="365"/>
        <v>2</v>
      </c>
      <c r="F1496">
        <f t="shared" si="360"/>
        <v>0</v>
      </c>
    </row>
    <row r="1497" spans="1:6" x14ac:dyDescent="0.25">
      <c r="A1497" t="str">
        <f t="shared" si="358"/>
        <v>Mathias Stearn</v>
      </c>
      <c r="B1497" t="s">
        <v>462</v>
      </c>
      <c r="E1497">
        <v>1</v>
      </c>
      <c r="F1497">
        <f t="shared" si="360"/>
        <v>0</v>
      </c>
    </row>
    <row r="1498" spans="1:6" x14ac:dyDescent="0.25">
      <c r="A1498" t="str">
        <f t="shared" si="358"/>
        <v>Mathias Stearn</v>
      </c>
      <c r="E1498">
        <f t="shared" ref="E1498:E1500" si="366">E1497</f>
        <v>1</v>
      </c>
      <c r="F1498">
        <f t="shared" si="360"/>
        <v>0</v>
      </c>
    </row>
    <row r="1499" spans="1:6" x14ac:dyDescent="0.25">
      <c r="A1499" t="str">
        <f t="shared" si="358"/>
        <v>Mathias Stearn</v>
      </c>
      <c r="C1499">
        <v>1</v>
      </c>
      <c r="D1499" t="s">
        <v>143</v>
      </c>
      <c r="E1499">
        <f t="shared" si="366"/>
        <v>1</v>
      </c>
      <c r="F1499">
        <f t="shared" si="360"/>
        <v>1</v>
      </c>
    </row>
    <row r="1500" spans="1:6" x14ac:dyDescent="0.25">
      <c r="A1500" t="str">
        <f t="shared" si="358"/>
        <v>Mathias Stearn</v>
      </c>
      <c r="E1500">
        <f t="shared" si="366"/>
        <v>1</v>
      </c>
      <c r="F1500">
        <f t="shared" si="360"/>
        <v>0</v>
      </c>
    </row>
    <row r="1501" spans="1:6" x14ac:dyDescent="0.25">
      <c r="A1501" t="str">
        <f t="shared" si="358"/>
        <v>Mathias Stearn</v>
      </c>
      <c r="B1501" t="s">
        <v>463</v>
      </c>
      <c r="E1501">
        <v>4</v>
      </c>
      <c r="F1501">
        <f t="shared" si="360"/>
        <v>0</v>
      </c>
    </row>
    <row r="1502" spans="1:6" x14ac:dyDescent="0.25">
      <c r="A1502" t="str">
        <f t="shared" si="358"/>
        <v>Mathias Stearn</v>
      </c>
      <c r="E1502">
        <f t="shared" ref="E1502:E1504" si="367">E1501</f>
        <v>4</v>
      </c>
      <c r="F1502">
        <f t="shared" si="360"/>
        <v>0</v>
      </c>
    </row>
    <row r="1503" spans="1:6" x14ac:dyDescent="0.25">
      <c r="A1503" t="str">
        <f t="shared" si="358"/>
        <v>Mathias Stearn</v>
      </c>
      <c r="C1503">
        <v>1</v>
      </c>
      <c r="D1503" t="s">
        <v>43</v>
      </c>
      <c r="E1503">
        <f t="shared" si="367"/>
        <v>4</v>
      </c>
      <c r="F1503">
        <f t="shared" si="360"/>
        <v>4</v>
      </c>
    </row>
    <row r="1504" spans="1:6" x14ac:dyDescent="0.25">
      <c r="A1504" t="str">
        <f t="shared" si="358"/>
        <v>Mathias Stearn</v>
      </c>
      <c r="E1504">
        <f t="shared" si="367"/>
        <v>4</v>
      </c>
      <c r="F1504">
        <f t="shared" si="360"/>
        <v>0</v>
      </c>
    </row>
    <row r="1505" spans="1:6" x14ac:dyDescent="0.25">
      <c r="A1505" t="str">
        <f t="shared" ref="A1505:A1522" si="368">A1504</f>
        <v>Mathias Stearn</v>
      </c>
      <c r="B1505" t="s">
        <v>464</v>
      </c>
      <c r="E1505">
        <v>132</v>
      </c>
      <c r="F1505">
        <f t="shared" si="360"/>
        <v>0</v>
      </c>
    </row>
    <row r="1506" spans="1:6" x14ac:dyDescent="0.25">
      <c r="A1506" t="str">
        <f t="shared" si="368"/>
        <v>Mathias Stearn</v>
      </c>
      <c r="E1506">
        <f t="shared" ref="E1506:E1508" si="369">E1505</f>
        <v>132</v>
      </c>
      <c r="F1506">
        <f t="shared" si="360"/>
        <v>0</v>
      </c>
    </row>
    <row r="1507" spans="1:6" x14ac:dyDescent="0.25">
      <c r="A1507" t="str">
        <f t="shared" si="368"/>
        <v>Mathias Stearn</v>
      </c>
      <c r="C1507">
        <v>1</v>
      </c>
      <c r="D1507" t="s">
        <v>99</v>
      </c>
      <c r="E1507">
        <f t="shared" si="369"/>
        <v>132</v>
      </c>
      <c r="F1507">
        <f t="shared" si="360"/>
        <v>132</v>
      </c>
    </row>
    <row r="1508" spans="1:6" x14ac:dyDescent="0.25">
      <c r="A1508" t="str">
        <f t="shared" si="368"/>
        <v>Mathias Stearn</v>
      </c>
      <c r="E1508">
        <f t="shared" si="369"/>
        <v>132</v>
      </c>
      <c r="F1508">
        <f t="shared" si="360"/>
        <v>0</v>
      </c>
    </row>
    <row r="1509" spans="1:6" x14ac:dyDescent="0.25">
      <c r="A1509" t="str">
        <f t="shared" si="368"/>
        <v>Mathias Stearn</v>
      </c>
      <c r="B1509" t="s">
        <v>465</v>
      </c>
      <c r="E1509">
        <v>289</v>
      </c>
      <c r="F1509">
        <f t="shared" si="360"/>
        <v>0</v>
      </c>
    </row>
    <row r="1510" spans="1:6" x14ac:dyDescent="0.25">
      <c r="A1510" t="str">
        <f t="shared" si="368"/>
        <v>Mathias Stearn</v>
      </c>
      <c r="E1510">
        <f t="shared" ref="E1510:E1519" si="370">E1509</f>
        <v>289</v>
      </c>
      <c r="F1510">
        <f t="shared" si="360"/>
        <v>0</v>
      </c>
    </row>
    <row r="1511" spans="1:6" x14ac:dyDescent="0.25">
      <c r="A1511" t="str">
        <f t="shared" si="368"/>
        <v>Mathias Stearn</v>
      </c>
      <c r="C1511">
        <v>0.26900000000000002</v>
      </c>
      <c r="D1511" t="s">
        <v>74</v>
      </c>
      <c r="E1511">
        <f t="shared" si="370"/>
        <v>289</v>
      </c>
      <c r="F1511">
        <f t="shared" si="360"/>
        <v>77.741</v>
      </c>
    </row>
    <row r="1512" spans="1:6" x14ac:dyDescent="0.25">
      <c r="A1512" t="str">
        <f t="shared" si="368"/>
        <v>Mathias Stearn</v>
      </c>
      <c r="C1512">
        <v>3.1E-2</v>
      </c>
      <c r="D1512" t="s">
        <v>466</v>
      </c>
      <c r="E1512">
        <f t="shared" si="370"/>
        <v>289</v>
      </c>
      <c r="F1512">
        <f t="shared" si="360"/>
        <v>8.9589999999999996</v>
      </c>
    </row>
    <row r="1513" spans="1:6" x14ac:dyDescent="0.25">
      <c r="A1513" t="str">
        <f t="shared" si="368"/>
        <v>Mathias Stearn</v>
      </c>
      <c r="C1513">
        <v>2.1000000000000001E-2</v>
      </c>
      <c r="D1513" t="s">
        <v>18</v>
      </c>
      <c r="E1513">
        <f t="shared" si="370"/>
        <v>289</v>
      </c>
      <c r="F1513">
        <f t="shared" si="360"/>
        <v>6.069</v>
      </c>
    </row>
    <row r="1514" spans="1:6" x14ac:dyDescent="0.25">
      <c r="A1514" t="str">
        <f t="shared" si="368"/>
        <v>Mathias Stearn</v>
      </c>
      <c r="C1514">
        <v>0.27500000000000002</v>
      </c>
      <c r="D1514" t="s">
        <v>162</v>
      </c>
      <c r="E1514">
        <f t="shared" si="370"/>
        <v>289</v>
      </c>
      <c r="F1514">
        <f t="shared" si="360"/>
        <v>79.475000000000009</v>
      </c>
    </row>
    <row r="1515" spans="1:6" x14ac:dyDescent="0.25">
      <c r="A1515" t="str">
        <f t="shared" si="368"/>
        <v>Mathias Stearn</v>
      </c>
      <c r="C1515">
        <v>0.219</v>
      </c>
      <c r="D1515" t="s">
        <v>147</v>
      </c>
      <c r="E1515">
        <f t="shared" si="370"/>
        <v>289</v>
      </c>
      <c r="F1515">
        <f t="shared" si="360"/>
        <v>63.290999999999997</v>
      </c>
    </row>
    <row r="1516" spans="1:6" x14ac:dyDescent="0.25">
      <c r="A1516" t="str">
        <f t="shared" si="368"/>
        <v>Mathias Stearn</v>
      </c>
      <c r="C1516">
        <v>4.1000000000000002E-2</v>
      </c>
      <c r="D1516" t="s">
        <v>320</v>
      </c>
      <c r="E1516">
        <f t="shared" si="370"/>
        <v>289</v>
      </c>
      <c r="F1516">
        <f t="shared" si="360"/>
        <v>11.849</v>
      </c>
    </row>
    <row r="1517" spans="1:6" x14ac:dyDescent="0.25">
      <c r="A1517" t="str">
        <f t="shared" si="368"/>
        <v>Mathias Stearn</v>
      </c>
      <c r="C1517">
        <v>0.06</v>
      </c>
      <c r="D1517" t="s">
        <v>99</v>
      </c>
      <c r="E1517">
        <f t="shared" si="370"/>
        <v>289</v>
      </c>
      <c r="F1517">
        <f t="shared" si="360"/>
        <v>17.34</v>
      </c>
    </row>
    <row r="1518" spans="1:6" x14ac:dyDescent="0.25">
      <c r="A1518" t="str">
        <f t="shared" si="368"/>
        <v>Mathias Stearn</v>
      </c>
      <c r="C1518">
        <v>0.08</v>
      </c>
      <c r="D1518" t="s">
        <v>43</v>
      </c>
      <c r="E1518">
        <f t="shared" si="370"/>
        <v>289</v>
      </c>
      <c r="F1518">
        <f t="shared" si="360"/>
        <v>23.12</v>
      </c>
    </row>
    <row r="1519" spans="1:6" x14ac:dyDescent="0.25">
      <c r="A1519" t="str">
        <f t="shared" si="368"/>
        <v>Mathias Stearn</v>
      </c>
      <c r="E1519">
        <f t="shared" si="370"/>
        <v>289</v>
      </c>
      <c r="F1519">
        <f t="shared" si="360"/>
        <v>0</v>
      </c>
    </row>
    <row r="1520" spans="1:6" x14ac:dyDescent="0.25">
      <c r="A1520" t="str">
        <f t="shared" si="368"/>
        <v>Mathias Stearn</v>
      </c>
      <c r="B1520" t="s">
        <v>467</v>
      </c>
      <c r="E1520">
        <v>5</v>
      </c>
      <c r="F1520">
        <f t="shared" si="360"/>
        <v>0</v>
      </c>
    </row>
    <row r="1521" spans="1:6" x14ac:dyDescent="0.25">
      <c r="A1521" t="str">
        <f t="shared" si="368"/>
        <v>Mathias Stearn</v>
      </c>
      <c r="E1521">
        <f t="shared" ref="E1521:E1523" si="371">E1520</f>
        <v>5</v>
      </c>
      <c r="F1521">
        <f t="shared" si="360"/>
        <v>0</v>
      </c>
    </row>
    <row r="1522" spans="1:6" x14ac:dyDescent="0.25">
      <c r="A1522" t="str">
        <f t="shared" si="368"/>
        <v>Mathias Stearn</v>
      </c>
      <c r="C1522">
        <v>1</v>
      </c>
      <c r="D1522" t="s">
        <v>14</v>
      </c>
      <c r="E1522">
        <f t="shared" si="371"/>
        <v>5</v>
      </c>
      <c r="F1522">
        <f t="shared" si="360"/>
        <v>5</v>
      </c>
    </row>
    <row r="1523" spans="1:6" x14ac:dyDescent="0.25">
      <c r="A1523" t="s">
        <v>639</v>
      </c>
      <c r="E1523">
        <f t="shared" si="371"/>
        <v>5</v>
      </c>
      <c r="F1523">
        <f t="shared" si="360"/>
        <v>0</v>
      </c>
    </row>
    <row r="1524" spans="1:6" x14ac:dyDescent="0.25">
      <c r="A1524" t="str">
        <f t="shared" ref="A1524:A1555" si="372">A1523</f>
        <v>matt dannenberg</v>
      </c>
      <c r="B1524" t="s">
        <v>470</v>
      </c>
      <c r="E1524">
        <v>210</v>
      </c>
      <c r="F1524">
        <f t="shared" si="360"/>
        <v>0</v>
      </c>
    </row>
    <row r="1525" spans="1:6" x14ac:dyDescent="0.25">
      <c r="A1525" t="str">
        <f t="shared" si="372"/>
        <v>matt dannenberg</v>
      </c>
      <c r="E1525">
        <f t="shared" ref="E1525:E1527" si="373">E1524</f>
        <v>210</v>
      </c>
      <c r="F1525">
        <f t="shared" si="360"/>
        <v>0</v>
      </c>
    </row>
    <row r="1526" spans="1:6" x14ac:dyDescent="0.25">
      <c r="A1526" t="str">
        <f t="shared" si="372"/>
        <v>matt dannenberg</v>
      </c>
      <c r="C1526">
        <v>1</v>
      </c>
      <c r="D1526" t="s">
        <v>79</v>
      </c>
      <c r="E1526">
        <f t="shared" si="373"/>
        <v>210</v>
      </c>
      <c r="F1526">
        <f t="shared" si="360"/>
        <v>210</v>
      </c>
    </row>
    <row r="1527" spans="1:6" x14ac:dyDescent="0.25">
      <c r="A1527" t="str">
        <f t="shared" si="372"/>
        <v>matt dannenberg</v>
      </c>
      <c r="E1527">
        <f t="shared" si="373"/>
        <v>210</v>
      </c>
      <c r="F1527">
        <f t="shared" si="360"/>
        <v>0</v>
      </c>
    </row>
    <row r="1528" spans="1:6" x14ac:dyDescent="0.25">
      <c r="A1528" t="str">
        <f t="shared" si="372"/>
        <v>matt dannenberg</v>
      </c>
      <c r="B1528" t="s">
        <v>471</v>
      </c>
      <c r="E1528">
        <v>53</v>
      </c>
      <c r="F1528">
        <f t="shared" si="360"/>
        <v>0</v>
      </c>
    </row>
    <row r="1529" spans="1:6" x14ac:dyDescent="0.25">
      <c r="A1529" t="str">
        <f t="shared" si="372"/>
        <v>matt dannenberg</v>
      </c>
      <c r="E1529">
        <f t="shared" ref="E1529:E1531" si="374">E1528</f>
        <v>53</v>
      </c>
      <c r="F1529">
        <f t="shared" si="360"/>
        <v>0</v>
      </c>
    </row>
    <row r="1530" spans="1:6" x14ac:dyDescent="0.25">
      <c r="A1530" t="str">
        <f t="shared" si="372"/>
        <v>matt dannenberg</v>
      </c>
      <c r="C1530">
        <v>1</v>
      </c>
      <c r="D1530" t="s">
        <v>79</v>
      </c>
      <c r="E1530">
        <f t="shared" si="374"/>
        <v>53</v>
      </c>
      <c r="F1530">
        <f t="shared" si="360"/>
        <v>53</v>
      </c>
    </row>
    <row r="1531" spans="1:6" x14ac:dyDescent="0.25">
      <c r="A1531" t="str">
        <f t="shared" si="372"/>
        <v>matt dannenberg</v>
      </c>
      <c r="E1531">
        <f t="shared" si="374"/>
        <v>53</v>
      </c>
      <c r="F1531">
        <f t="shared" si="360"/>
        <v>0</v>
      </c>
    </row>
    <row r="1532" spans="1:6" x14ac:dyDescent="0.25">
      <c r="A1532" t="str">
        <f t="shared" si="372"/>
        <v>matt dannenberg</v>
      </c>
      <c r="B1532" t="s">
        <v>472</v>
      </c>
      <c r="E1532">
        <v>82</v>
      </c>
      <c r="F1532">
        <f t="shared" si="360"/>
        <v>0</v>
      </c>
    </row>
    <row r="1533" spans="1:6" x14ac:dyDescent="0.25">
      <c r="A1533" t="str">
        <f t="shared" si="372"/>
        <v>matt dannenberg</v>
      </c>
      <c r="E1533">
        <f t="shared" ref="E1533:E1535" si="375">E1532</f>
        <v>82</v>
      </c>
      <c r="F1533">
        <f t="shared" si="360"/>
        <v>0</v>
      </c>
    </row>
    <row r="1534" spans="1:6" x14ac:dyDescent="0.25">
      <c r="A1534" t="str">
        <f t="shared" si="372"/>
        <v>matt dannenberg</v>
      </c>
      <c r="C1534">
        <v>1</v>
      </c>
      <c r="D1534" t="s">
        <v>14</v>
      </c>
      <c r="E1534">
        <f t="shared" si="375"/>
        <v>82</v>
      </c>
      <c r="F1534">
        <f t="shared" si="360"/>
        <v>82</v>
      </c>
    </row>
    <row r="1535" spans="1:6" x14ac:dyDescent="0.25">
      <c r="A1535" t="str">
        <f t="shared" si="372"/>
        <v>matt dannenberg</v>
      </c>
      <c r="E1535">
        <f t="shared" si="375"/>
        <v>82</v>
      </c>
      <c r="F1535">
        <f t="shared" si="360"/>
        <v>0</v>
      </c>
    </row>
    <row r="1536" spans="1:6" x14ac:dyDescent="0.25">
      <c r="A1536" t="str">
        <f t="shared" si="372"/>
        <v>matt dannenberg</v>
      </c>
      <c r="B1536" t="s">
        <v>473</v>
      </c>
      <c r="E1536">
        <v>52</v>
      </c>
      <c r="F1536">
        <f t="shared" si="360"/>
        <v>0</v>
      </c>
    </row>
    <row r="1537" spans="1:6" x14ac:dyDescent="0.25">
      <c r="A1537" t="str">
        <f t="shared" si="372"/>
        <v>matt dannenberg</v>
      </c>
      <c r="E1537">
        <f t="shared" ref="E1537:E1539" si="376">E1536</f>
        <v>52</v>
      </c>
      <c r="F1537">
        <f t="shared" si="360"/>
        <v>0</v>
      </c>
    </row>
    <row r="1538" spans="1:6" x14ac:dyDescent="0.25">
      <c r="A1538" t="str">
        <f t="shared" si="372"/>
        <v>matt dannenberg</v>
      </c>
      <c r="C1538">
        <v>1</v>
      </c>
      <c r="D1538" t="s">
        <v>79</v>
      </c>
      <c r="E1538">
        <f t="shared" si="376"/>
        <v>52</v>
      </c>
      <c r="F1538">
        <f t="shared" si="360"/>
        <v>52</v>
      </c>
    </row>
    <row r="1539" spans="1:6" x14ac:dyDescent="0.25">
      <c r="A1539" t="str">
        <f t="shared" si="372"/>
        <v>matt dannenberg</v>
      </c>
      <c r="E1539">
        <f t="shared" si="376"/>
        <v>52</v>
      </c>
      <c r="F1539">
        <f t="shared" ref="F1539:F1602" si="377">C1539*E1539</f>
        <v>0</v>
      </c>
    </row>
    <row r="1540" spans="1:6" x14ac:dyDescent="0.25">
      <c r="A1540" t="str">
        <f t="shared" si="372"/>
        <v>matt dannenberg</v>
      </c>
      <c r="B1540" t="s">
        <v>474</v>
      </c>
      <c r="E1540">
        <v>45</v>
      </c>
      <c r="F1540">
        <f t="shared" si="377"/>
        <v>0</v>
      </c>
    </row>
    <row r="1541" spans="1:6" x14ac:dyDescent="0.25">
      <c r="A1541" t="str">
        <f t="shared" si="372"/>
        <v>matt dannenberg</v>
      </c>
      <c r="E1541">
        <f t="shared" ref="E1541:E1543" si="378">E1540</f>
        <v>45</v>
      </c>
      <c r="F1541">
        <f t="shared" si="377"/>
        <v>0</v>
      </c>
    </row>
    <row r="1542" spans="1:6" x14ac:dyDescent="0.25">
      <c r="A1542" t="str">
        <f t="shared" si="372"/>
        <v>matt dannenberg</v>
      </c>
      <c r="C1542">
        <v>1</v>
      </c>
      <c r="D1542" t="s">
        <v>79</v>
      </c>
      <c r="E1542">
        <f t="shared" si="378"/>
        <v>45</v>
      </c>
      <c r="F1542">
        <f t="shared" si="377"/>
        <v>45</v>
      </c>
    </row>
    <row r="1543" spans="1:6" x14ac:dyDescent="0.25">
      <c r="A1543" t="str">
        <f t="shared" si="372"/>
        <v>matt dannenberg</v>
      </c>
      <c r="E1543">
        <f t="shared" si="378"/>
        <v>45</v>
      </c>
      <c r="F1543">
        <f t="shared" si="377"/>
        <v>0</v>
      </c>
    </row>
    <row r="1544" spans="1:6" x14ac:dyDescent="0.25">
      <c r="A1544" t="str">
        <f t="shared" si="372"/>
        <v>matt dannenberg</v>
      </c>
      <c r="B1544" t="s">
        <v>475</v>
      </c>
      <c r="E1544">
        <v>30</v>
      </c>
      <c r="F1544">
        <f t="shared" si="377"/>
        <v>0</v>
      </c>
    </row>
    <row r="1545" spans="1:6" x14ac:dyDescent="0.25">
      <c r="A1545" t="str">
        <f t="shared" si="372"/>
        <v>matt dannenberg</v>
      </c>
      <c r="E1545">
        <f t="shared" ref="E1545:E1550" si="379">E1544</f>
        <v>30</v>
      </c>
      <c r="F1545">
        <f t="shared" si="377"/>
        <v>0</v>
      </c>
    </row>
    <row r="1546" spans="1:6" x14ac:dyDescent="0.25">
      <c r="A1546" t="str">
        <f t="shared" si="372"/>
        <v>matt dannenberg</v>
      </c>
      <c r="C1546">
        <v>0.438</v>
      </c>
      <c r="D1546" t="s">
        <v>16</v>
      </c>
      <c r="E1546">
        <f t="shared" si="379"/>
        <v>30</v>
      </c>
      <c r="F1546">
        <f t="shared" si="377"/>
        <v>13.14</v>
      </c>
    </row>
    <row r="1547" spans="1:6" x14ac:dyDescent="0.25">
      <c r="A1547" t="str">
        <f t="shared" si="372"/>
        <v>matt dannenberg</v>
      </c>
      <c r="C1547">
        <v>0.16800000000000001</v>
      </c>
      <c r="D1547" t="s">
        <v>18</v>
      </c>
      <c r="E1547">
        <f t="shared" si="379"/>
        <v>30</v>
      </c>
      <c r="F1547">
        <f t="shared" si="377"/>
        <v>5.04</v>
      </c>
    </row>
    <row r="1548" spans="1:6" x14ac:dyDescent="0.25">
      <c r="A1548" t="str">
        <f t="shared" si="372"/>
        <v>matt dannenberg</v>
      </c>
      <c r="C1548">
        <v>0.23599999999999999</v>
      </c>
      <c r="D1548" t="s">
        <v>79</v>
      </c>
      <c r="E1548">
        <f t="shared" si="379"/>
        <v>30</v>
      </c>
      <c r="F1548">
        <f t="shared" si="377"/>
        <v>7.08</v>
      </c>
    </row>
    <row r="1549" spans="1:6" x14ac:dyDescent="0.25">
      <c r="A1549" t="str">
        <f t="shared" si="372"/>
        <v>matt dannenberg</v>
      </c>
      <c r="C1549">
        <v>0.156</v>
      </c>
      <c r="D1549" t="s">
        <v>24</v>
      </c>
      <c r="E1549">
        <f t="shared" si="379"/>
        <v>30</v>
      </c>
      <c r="F1549">
        <f t="shared" si="377"/>
        <v>4.68</v>
      </c>
    </row>
    <row r="1550" spans="1:6" x14ac:dyDescent="0.25">
      <c r="A1550" t="str">
        <f t="shared" si="372"/>
        <v>matt dannenberg</v>
      </c>
      <c r="E1550">
        <f t="shared" si="379"/>
        <v>30</v>
      </c>
      <c r="F1550">
        <f t="shared" si="377"/>
        <v>0</v>
      </c>
    </row>
    <row r="1551" spans="1:6" x14ac:dyDescent="0.25">
      <c r="A1551" t="str">
        <f t="shared" si="372"/>
        <v>matt dannenberg</v>
      </c>
      <c r="B1551" t="s">
        <v>476</v>
      </c>
      <c r="E1551">
        <v>59</v>
      </c>
      <c r="F1551">
        <f t="shared" si="377"/>
        <v>0</v>
      </c>
    </row>
    <row r="1552" spans="1:6" x14ac:dyDescent="0.25">
      <c r="A1552" t="str">
        <f t="shared" si="372"/>
        <v>matt dannenberg</v>
      </c>
      <c r="E1552">
        <f t="shared" ref="E1552:E1555" si="380">E1551</f>
        <v>59</v>
      </c>
      <c r="F1552">
        <f t="shared" si="377"/>
        <v>0</v>
      </c>
    </row>
    <row r="1553" spans="1:6" x14ac:dyDescent="0.25">
      <c r="A1553" t="str">
        <f t="shared" si="372"/>
        <v>matt dannenberg</v>
      </c>
      <c r="C1553">
        <v>3.1E-2</v>
      </c>
      <c r="D1553" t="s">
        <v>59</v>
      </c>
      <c r="E1553">
        <f t="shared" si="380"/>
        <v>59</v>
      </c>
      <c r="F1553">
        <f t="shared" si="377"/>
        <v>1.829</v>
      </c>
    </row>
    <row r="1554" spans="1:6" x14ac:dyDescent="0.25">
      <c r="A1554" t="str">
        <f t="shared" si="372"/>
        <v>matt dannenberg</v>
      </c>
      <c r="C1554">
        <v>0.96799999999999997</v>
      </c>
      <c r="D1554" t="s">
        <v>79</v>
      </c>
      <c r="E1554">
        <f t="shared" si="380"/>
        <v>59</v>
      </c>
      <c r="F1554">
        <f t="shared" si="377"/>
        <v>57.111999999999995</v>
      </c>
    </row>
    <row r="1555" spans="1:6" x14ac:dyDescent="0.25">
      <c r="A1555" t="str">
        <f t="shared" si="372"/>
        <v>matt dannenberg</v>
      </c>
      <c r="E1555">
        <f t="shared" si="380"/>
        <v>59</v>
      </c>
      <c r="F1555">
        <f t="shared" si="377"/>
        <v>0</v>
      </c>
    </row>
    <row r="1556" spans="1:6" x14ac:dyDescent="0.25">
      <c r="A1556" t="str">
        <f t="shared" ref="A1556:A1587" si="381">A1555</f>
        <v>matt dannenberg</v>
      </c>
      <c r="B1556" t="s">
        <v>477</v>
      </c>
      <c r="E1556">
        <v>6</v>
      </c>
      <c r="F1556">
        <f t="shared" si="377"/>
        <v>0</v>
      </c>
    </row>
    <row r="1557" spans="1:6" x14ac:dyDescent="0.25">
      <c r="A1557" t="str">
        <f t="shared" si="381"/>
        <v>matt dannenberg</v>
      </c>
      <c r="E1557">
        <f t="shared" ref="E1557:E1560" si="382">E1556</f>
        <v>6</v>
      </c>
      <c r="F1557">
        <f t="shared" si="377"/>
        <v>0</v>
      </c>
    </row>
    <row r="1558" spans="1:6" x14ac:dyDescent="0.25">
      <c r="A1558" t="str">
        <f t="shared" si="381"/>
        <v>matt dannenberg</v>
      </c>
      <c r="C1558">
        <v>0.90500000000000003</v>
      </c>
      <c r="D1558" t="s">
        <v>79</v>
      </c>
      <c r="E1558">
        <f t="shared" si="382"/>
        <v>6</v>
      </c>
      <c r="F1558">
        <f t="shared" si="377"/>
        <v>5.43</v>
      </c>
    </row>
    <row r="1559" spans="1:6" x14ac:dyDescent="0.25">
      <c r="A1559" t="str">
        <f t="shared" si="381"/>
        <v>matt dannenberg</v>
      </c>
      <c r="C1559">
        <v>9.4E-2</v>
      </c>
      <c r="D1559" t="s">
        <v>43</v>
      </c>
      <c r="E1559">
        <f t="shared" si="382"/>
        <v>6</v>
      </c>
      <c r="F1559">
        <f t="shared" si="377"/>
        <v>0.56400000000000006</v>
      </c>
    </row>
    <row r="1560" spans="1:6" x14ac:dyDescent="0.25">
      <c r="A1560" t="str">
        <f t="shared" si="381"/>
        <v>matt dannenberg</v>
      </c>
      <c r="E1560">
        <f t="shared" si="382"/>
        <v>6</v>
      </c>
      <c r="F1560">
        <f t="shared" si="377"/>
        <v>0</v>
      </c>
    </row>
    <row r="1561" spans="1:6" x14ac:dyDescent="0.25">
      <c r="A1561" t="str">
        <f t="shared" si="381"/>
        <v>matt dannenberg</v>
      </c>
      <c r="B1561" t="s">
        <v>478</v>
      </c>
      <c r="E1561">
        <v>70</v>
      </c>
      <c r="F1561">
        <f t="shared" si="377"/>
        <v>0</v>
      </c>
    </row>
    <row r="1562" spans="1:6" x14ac:dyDescent="0.25">
      <c r="A1562" t="str">
        <f t="shared" si="381"/>
        <v>matt dannenberg</v>
      </c>
      <c r="E1562">
        <f t="shared" ref="E1562:E1564" si="383">E1561</f>
        <v>70</v>
      </c>
      <c r="F1562">
        <f t="shared" si="377"/>
        <v>0</v>
      </c>
    </row>
    <row r="1563" spans="1:6" x14ac:dyDescent="0.25">
      <c r="A1563" t="str">
        <f t="shared" si="381"/>
        <v>matt dannenberg</v>
      </c>
      <c r="C1563">
        <v>1</v>
      </c>
      <c r="D1563" t="s">
        <v>14</v>
      </c>
      <c r="E1563">
        <f t="shared" si="383"/>
        <v>70</v>
      </c>
      <c r="F1563">
        <f t="shared" si="377"/>
        <v>70</v>
      </c>
    </row>
    <row r="1564" spans="1:6" x14ac:dyDescent="0.25">
      <c r="A1564" t="str">
        <f t="shared" si="381"/>
        <v>matt dannenberg</v>
      </c>
      <c r="E1564">
        <f t="shared" si="383"/>
        <v>70</v>
      </c>
      <c r="F1564">
        <f t="shared" si="377"/>
        <v>0</v>
      </c>
    </row>
    <row r="1565" spans="1:6" x14ac:dyDescent="0.25">
      <c r="A1565" t="str">
        <f t="shared" si="381"/>
        <v>matt dannenberg</v>
      </c>
      <c r="B1565" t="s">
        <v>479</v>
      </c>
      <c r="E1565">
        <v>163</v>
      </c>
      <c r="F1565">
        <f t="shared" si="377"/>
        <v>0</v>
      </c>
    </row>
    <row r="1566" spans="1:6" x14ac:dyDescent="0.25">
      <c r="A1566" t="str">
        <f t="shared" si="381"/>
        <v>matt dannenberg</v>
      </c>
      <c r="E1566">
        <f t="shared" ref="E1566:E1568" si="384">E1565</f>
        <v>163</v>
      </c>
      <c r="F1566">
        <f t="shared" si="377"/>
        <v>0</v>
      </c>
    </row>
    <row r="1567" spans="1:6" x14ac:dyDescent="0.25">
      <c r="A1567" t="str">
        <f t="shared" si="381"/>
        <v>matt dannenberg</v>
      </c>
      <c r="C1567">
        <v>1</v>
      </c>
      <c r="D1567" t="s">
        <v>79</v>
      </c>
      <c r="E1567">
        <f t="shared" si="384"/>
        <v>163</v>
      </c>
      <c r="F1567">
        <f t="shared" si="377"/>
        <v>163</v>
      </c>
    </row>
    <row r="1568" spans="1:6" x14ac:dyDescent="0.25">
      <c r="A1568" t="str">
        <f t="shared" si="381"/>
        <v>matt dannenberg</v>
      </c>
      <c r="E1568">
        <f t="shared" si="384"/>
        <v>163</v>
      </c>
      <c r="F1568">
        <f t="shared" si="377"/>
        <v>0</v>
      </c>
    </row>
    <row r="1569" spans="1:6" x14ac:dyDescent="0.25">
      <c r="A1569" t="str">
        <f t="shared" si="381"/>
        <v>matt dannenberg</v>
      </c>
      <c r="B1569" t="s">
        <v>480</v>
      </c>
      <c r="E1569">
        <v>62</v>
      </c>
      <c r="F1569">
        <f t="shared" si="377"/>
        <v>0</v>
      </c>
    </row>
    <row r="1570" spans="1:6" x14ac:dyDescent="0.25">
      <c r="A1570" t="str">
        <f t="shared" si="381"/>
        <v>matt dannenberg</v>
      </c>
      <c r="E1570">
        <f t="shared" ref="E1570:E1572" si="385">E1569</f>
        <v>62</v>
      </c>
      <c r="F1570">
        <f t="shared" si="377"/>
        <v>0</v>
      </c>
    </row>
    <row r="1571" spans="1:6" x14ac:dyDescent="0.25">
      <c r="A1571" t="str">
        <f t="shared" si="381"/>
        <v>matt dannenberg</v>
      </c>
      <c r="C1571">
        <v>1</v>
      </c>
      <c r="D1571" t="s">
        <v>79</v>
      </c>
      <c r="E1571">
        <f t="shared" si="385"/>
        <v>62</v>
      </c>
      <c r="F1571">
        <f t="shared" si="377"/>
        <v>62</v>
      </c>
    </row>
    <row r="1572" spans="1:6" x14ac:dyDescent="0.25">
      <c r="A1572" t="str">
        <f t="shared" si="381"/>
        <v>matt dannenberg</v>
      </c>
      <c r="E1572">
        <f t="shared" si="385"/>
        <v>62</v>
      </c>
      <c r="F1572">
        <f t="shared" si="377"/>
        <v>0</v>
      </c>
    </row>
    <row r="1573" spans="1:6" x14ac:dyDescent="0.25">
      <c r="A1573" t="str">
        <f t="shared" si="381"/>
        <v>matt dannenberg</v>
      </c>
      <c r="B1573" t="s">
        <v>481</v>
      </c>
      <c r="E1573">
        <v>5</v>
      </c>
      <c r="F1573">
        <f t="shared" si="377"/>
        <v>0</v>
      </c>
    </row>
    <row r="1574" spans="1:6" x14ac:dyDescent="0.25">
      <c r="A1574" t="str">
        <f t="shared" si="381"/>
        <v>matt dannenberg</v>
      </c>
      <c r="E1574">
        <f t="shared" ref="E1574:E1576" si="386">E1573</f>
        <v>5</v>
      </c>
      <c r="F1574">
        <f t="shared" si="377"/>
        <v>0</v>
      </c>
    </row>
    <row r="1575" spans="1:6" x14ac:dyDescent="0.25">
      <c r="A1575" t="str">
        <f t="shared" si="381"/>
        <v>matt dannenberg</v>
      </c>
      <c r="C1575">
        <v>1</v>
      </c>
      <c r="D1575" t="s">
        <v>79</v>
      </c>
      <c r="E1575">
        <f t="shared" si="386"/>
        <v>5</v>
      </c>
      <c r="F1575">
        <f t="shared" si="377"/>
        <v>5</v>
      </c>
    </row>
    <row r="1576" spans="1:6" x14ac:dyDescent="0.25">
      <c r="A1576" t="str">
        <f t="shared" si="381"/>
        <v>matt dannenberg</v>
      </c>
      <c r="E1576">
        <f t="shared" si="386"/>
        <v>5</v>
      </c>
      <c r="F1576">
        <f t="shared" si="377"/>
        <v>0</v>
      </c>
    </row>
    <row r="1577" spans="1:6" x14ac:dyDescent="0.25">
      <c r="A1577" t="str">
        <f t="shared" si="381"/>
        <v>matt dannenberg</v>
      </c>
      <c r="B1577" t="s">
        <v>482</v>
      </c>
      <c r="E1577">
        <v>26</v>
      </c>
      <c r="F1577">
        <f t="shared" si="377"/>
        <v>0</v>
      </c>
    </row>
    <row r="1578" spans="1:6" x14ac:dyDescent="0.25">
      <c r="A1578" t="str">
        <f t="shared" si="381"/>
        <v>matt dannenberg</v>
      </c>
      <c r="E1578">
        <f t="shared" ref="E1578:E1580" si="387">E1577</f>
        <v>26</v>
      </c>
      <c r="F1578">
        <f t="shared" si="377"/>
        <v>0</v>
      </c>
    </row>
    <row r="1579" spans="1:6" x14ac:dyDescent="0.25">
      <c r="A1579" t="str">
        <f t="shared" si="381"/>
        <v>matt dannenberg</v>
      </c>
      <c r="C1579">
        <v>1</v>
      </c>
      <c r="D1579" t="s">
        <v>14</v>
      </c>
      <c r="E1579">
        <f t="shared" si="387"/>
        <v>26</v>
      </c>
      <c r="F1579">
        <f t="shared" si="377"/>
        <v>26</v>
      </c>
    </row>
    <row r="1580" spans="1:6" x14ac:dyDescent="0.25">
      <c r="A1580" t="str">
        <f t="shared" si="381"/>
        <v>matt dannenberg</v>
      </c>
      <c r="E1580">
        <f t="shared" si="387"/>
        <v>26</v>
      </c>
      <c r="F1580">
        <f t="shared" si="377"/>
        <v>0</v>
      </c>
    </row>
    <row r="1581" spans="1:6" x14ac:dyDescent="0.25">
      <c r="A1581" t="str">
        <f t="shared" si="381"/>
        <v>matt dannenberg</v>
      </c>
      <c r="B1581" t="s">
        <v>483</v>
      </c>
      <c r="E1581">
        <v>55</v>
      </c>
      <c r="F1581">
        <f t="shared" si="377"/>
        <v>0</v>
      </c>
    </row>
    <row r="1582" spans="1:6" x14ac:dyDescent="0.25">
      <c r="A1582" t="str">
        <f t="shared" si="381"/>
        <v>matt dannenberg</v>
      </c>
      <c r="E1582">
        <f t="shared" ref="E1582:E1584" si="388">E1581</f>
        <v>55</v>
      </c>
      <c r="F1582">
        <f t="shared" si="377"/>
        <v>0</v>
      </c>
    </row>
    <row r="1583" spans="1:6" x14ac:dyDescent="0.25">
      <c r="A1583" t="str">
        <f t="shared" si="381"/>
        <v>matt dannenberg</v>
      </c>
      <c r="C1583">
        <v>1</v>
      </c>
      <c r="D1583" t="s">
        <v>14</v>
      </c>
      <c r="E1583">
        <f t="shared" si="388"/>
        <v>55</v>
      </c>
      <c r="F1583">
        <f t="shared" si="377"/>
        <v>55</v>
      </c>
    </row>
    <row r="1584" spans="1:6" x14ac:dyDescent="0.25">
      <c r="A1584" t="str">
        <f t="shared" si="381"/>
        <v>matt dannenberg</v>
      </c>
      <c r="E1584">
        <f t="shared" si="388"/>
        <v>55</v>
      </c>
      <c r="F1584">
        <f t="shared" si="377"/>
        <v>0</v>
      </c>
    </row>
    <row r="1585" spans="1:6" x14ac:dyDescent="0.25">
      <c r="A1585" t="str">
        <f t="shared" si="381"/>
        <v>matt dannenberg</v>
      </c>
      <c r="B1585" t="s">
        <v>484</v>
      </c>
      <c r="E1585">
        <v>37</v>
      </c>
      <c r="F1585">
        <f t="shared" si="377"/>
        <v>0</v>
      </c>
    </row>
    <row r="1586" spans="1:6" x14ac:dyDescent="0.25">
      <c r="A1586" t="str">
        <f t="shared" si="381"/>
        <v>matt dannenberg</v>
      </c>
      <c r="E1586">
        <f t="shared" ref="E1586:E1588" si="389">E1585</f>
        <v>37</v>
      </c>
      <c r="F1586">
        <f t="shared" si="377"/>
        <v>0</v>
      </c>
    </row>
    <row r="1587" spans="1:6" x14ac:dyDescent="0.25">
      <c r="A1587" t="str">
        <f t="shared" si="381"/>
        <v>matt dannenberg</v>
      </c>
      <c r="C1587">
        <v>1</v>
      </c>
      <c r="D1587" t="s">
        <v>14</v>
      </c>
      <c r="E1587">
        <f t="shared" si="389"/>
        <v>37</v>
      </c>
      <c r="F1587">
        <f t="shared" si="377"/>
        <v>37</v>
      </c>
    </row>
    <row r="1588" spans="1:6" x14ac:dyDescent="0.25">
      <c r="A1588" t="str">
        <f t="shared" ref="A1588:A1610" si="390">A1587</f>
        <v>matt dannenberg</v>
      </c>
      <c r="E1588">
        <f t="shared" si="389"/>
        <v>37</v>
      </c>
      <c r="F1588">
        <f t="shared" si="377"/>
        <v>0</v>
      </c>
    </row>
    <row r="1589" spans="1:6" x14ac:dyDescent="0.25">
      <c r="A1589" t="str">
        <f t="shared" si="390"/>
        <v>matt dannenberg</v>
      </c>
      <c r="B1589" t="s">
        <v>485</v>
      </c>
      <c r="E1589">
        <v>2</v>
      </c>
      <c r="F1589">
        <f t="shared" si="377"/>
        <v>0</v>
      </c>
    </row>
    <row r="1590" spans="1:6" x14ac:dyDescent="0.25">
      <c r="A1590" t="str">
        <f t="shared" si="390"/>
        <v>matt dannenberg</v>
      </c>
      <c r="E1590">
        <f t="shared" ref="E1590:E1592" si="391">E1589</f>
        <v>2</v>
      </c>
      <c r="F1590">
        <f t="shared" si="377"/>
        <v>0</v>
      </c>
    </row>
    <row r="1591" spans="1:6" x14ac:dyDescent="0.25">
      <c r="A1591" t="str">
        <f t="shared" si="390"/>
        <v>matt dannenberg</v>
      </c>
      <c r="C1591">
        <v>1</v>
      </c>
      <c r="D1591" t="s">
        <v>14</v>
      </c>
      <c r="E1591">
        <f t="shared" si="391"/>
        <v>2</v>
      </c>
      <c r="F1591">
        <f t="shared" si="377"/>
        <v>2</v>
      </c>
    </row>
    <row r="1592" spans="1:6" x14ac:dyDescent="0.25">
      <c r="A1592" t="str">
        <f t="shared" si="390"/>
        <v>matt dannenberg</v>
      </c>
      <c r="E1592">
        <f t="shared" si="391"/>
        <v>2</v>
      </c>
      <c r="F1592">
        <f t="shared" si="377"/>
        <v>0</v>
      </c>
    </row>
    <row r="1593" spans="1:6" x14ac:dyDescent="0.25">
      <c r="A1593" t="str">
        <f t="shared" si="390"/>
        <v>matt dannenberg</v>
      </c>
      <c r="B1593" t="s">
        <v>486</v>
      </c>
      <c r="E1593">
        <v>2</v>
      </c>
      <c r="F1593">
        <f t="shared" si="377"/>
        <v>0</v>
      </c>
    </row>
    <row r="1594" spans="1:6" x14ac:dyDescent="0.25">
      <c r="A1594" t="str">
        <f t="shared" si="390"/>
        <v>matt dannenberg</v>
      </c>
      <c r="E1594">
        <f t="shared" ref="E1594:E1596" si="392">E1593</f>
        <v>2</v>
      </c>
      <c r="F1594">
        <f t="shared" si="377"/>
        <v>0</v>
      </c>
    </row>
    <row r="1595" spans="1:6" x14ac:dyDescent="0.25">
      <c r="A1595" t="str">
        <f t="shared" si="390"/>
        <v>matt dannenberg</v>
      </c>
      <c r="C1595">
        <v>1</v>
      </c>
      <c r="D1595" t="s">
        <v>79</v>
      </c>
      <c r="E1595">
        <f t="shared" si="392"/>
        <v>2</v>
      </c>
      <c r="F1595">
        <f t="shared" si="377"/>
        <v>2</v>
      </c>
    </row>
    <row r="1596" spans="1:6" x14ac:dyDescent="0.25">
      <c r="A1596" t="str">
        <f t="shared" si="390"/>
        <v>matt dannenberg</v>
      </c>
      <c r="E1596">
        <f t="shared" si="392"/>
        <v>2</v>
      </c>
      <c r="F1596">
        <f t="shared" si="377"/>
        <v>0</v>
      </c>
    </row>
    <row r="1597" spans="1:6" x14ac:dyDescent="0.25">
      <c r="A1597" t="str">
        <f t="shared" si="390"/>
        <v>matt dannenberg</v>
      </c>
      <c r="B1597" t="s">
        <v>487</v>
      </c>
      <c r="E1597">
        <v>129</v>
      </c>
      <c r="F1597">
        <f t="shared" si="377"/>
        <v>0</v>
      </c>
    </row>
    <row r="1598" spans="1:6" x14ac:dyDescent="0.25">
      <c r="A1598" t="str">
        <f t="shared" si="390"/>
        <v>matt dannenberg</v>
      </c>
      <c r="E1598">
        <f t="shared" ref="E1598:E1601" si="393">E1597</f>
        <v>129</v>
      </c>
      <c r="F1598">
        <f t="shared" si="377"/>
        <v>0</v>
      </c>
    </row>
    <row r="1599" spans="1:6" x14ac:dyDescent="0.25">
      <c r="A1599" t="str">
        <f t="shared" si="390"/>
        <v>matt dannenberg</v>
      </c>
      <c r="C1599">
        <v>0.94599999999999995</v>
      </c>
      <c r="D1599" t="s">
        <v>14</v>
      </c>
      <c r="E1599">
        <f t="shared" si="393"/>
        <v>129</v>
      </c>
      <c r="F1599">
        <f t="shared" si="377"/>
        <v>122.03399999999999</v>
      </c>
    </row>
    <row r="1600" spans="1:6" x14ac:dyDescent="0.25">
      <c r="A1600" t="str">
        <f t="shared" si="390"/>
        <v>matt dannenberg</v>
      </c>
      <c r="C1600">
        <v>5.2999999999999999E-2</v>
      </c>
      <c r="D1600" t="s">
        <v>79</v>
      </c>
      <c r="E1600">
        <f t="shared" si="393"/>
        <v>129</v>
      </c>
      <c r="F1600">
        <f t="shared" si="377"/>
        <v>6.8369999999999997</v>
      </c>
    </row>
    <row r="1601" spans="1:6" x14ac:dyDescent="0.25">
      <c r="A1601" t="str">
        <f t="shared" si="390"/>
        <v>matt dannenberg</v>
      </c>
      <c r="E1601">
        <f t="shared" si="393"/>
        <v>129</v>
      </c>
      <c r="F1601">
        <f t="shared" si="377"/>
        <v>0</v>
      </c>
    </row>
    <row r="1602" spans="1:6" x14ac:dyDescent="0.25">
      <c r="A1602" t="str">
        <f t="shared" si="390"/>
        <v>matt dannenberg</v>
      </c>
      <c r="B1602" t="s">
        <v>488</v>
      </c>
      <c r="E1602">
        <v>59</v>
      </c>
      <c r="F1602">
        <f t="shared" si="377"/>
        <v>0</v>
      </c>
    </row>
    <row r="1603" spans="1:6" x14ac:dyDescent="0.25">
      <c r="A1603" t="str">
        <f t="shared" si="390"/>
        <v>matt dannenberg</v>
      </c>
      <c r="E1603">
        <f t="shared" ref="E1603:E1605" si="394">E1602</f>
        <v>59</v>
      </c>
      <c r="F1603">
        <f t="shared" ref="F1603:F1666" si="395">C1603*E1603</f>
        <v>0</v>
      </c>
    </row>
    <row r="1604" spans="1:6" x14ac:dyDescent="0.25">
      <c r="A1604" t="str">
        <f t="shared" si="390"/>
        <v>matt dannenberg</v>
      </c>
      <c r="C1604">
        <v>1</v>
      </c>
      <c r="D1604" t="s">
        <v>14</v>
      </c>
      <c r="E1604">
        <f t="shared" si="394"/>
        <v>59</v>
      </c>
      <c r="F1604">
        <f t="shared" si="395"/>
        <v>59</v>
      </c>
    </row>
    <row r="1605" spans="1:6" x14ac:dyDescent="0.25">
      <c r="A1605" t="str">
        <f t="shared" si="390"/>
        <v>matt dannenberg</v>
      </c>
      <c r="E1605">
        <f t="shared" si="394"/>
        <v>59</v>
      </c>
      <c r="F1605">
        <f t="shared" si="395"/>
        <v>0</v>
      </c>
    </row>
    <row r="1606" spans="1:6" x14ac:dyDescent="0.25">
      <c r="A1606" t="str">
        <f t="shared" si="390"/>
        <v>matt dannenberg</v>
      </c>
      <c r="B1606" t="s">
        <v>489</v>
      </c>
      <c r="E1606">
        <v>310</v>
      </c>
      <c r="F1606">
        <f t="shared" si="395"/>
        <v>0</v>
      </c>
    </row>
    <row r="1607" spans="1:6" x14ac:dyDescent="0.25">
      <c r="A1607" t="str">
        <f t="shared" si="390"/>
        <v>matt dannenberg</v>
      </c>
      <c r="E1607">
        <f t="shared" ref="E1607:E1611" si="396">E1606</f>
        <v>310</v>
      </c>
      <c r="F1607">
        <f t="shared" si="395"/>
        <v>0</v>
      </c>
    </row>
    <row r="1608" spans="1:6" x14ac:dyDescent="0.25">
      <c r="A1608" t="str">
        <f t="shared" si="390"/>
        <v>matt dannenberg</v>
      </c>
      <c r="C1608">
        <v>9.0999999999999998E-2</v>
      </c>
      <c r="D1608" t="s">
        <v>490</v>
      </c>
      <c r="E1608">
        <f t="shared" si="396"/>
        <v>310</v>
      </c>
      <c r="F1608">
        <f t="shared" si="395"/>
        <v>28.21</v>
      </c>
    </row>
    <row r="1609" spans="1:6" x14ac:dyDescent="0.25">
      <c r="A1609" t="str">
        <f t="shared" si="390"/>
        <v>matt dannenberg</v>
      </c>
      <c r="C1609">
        <v>2.1999999999999999E-2</v>
      </c>
      <c r="D1609" t="s">
        <v>14</v>
      </c>
      <c r="E1609">
        <f t="shared" si="396"/>
        <v>310</v>
      </c>
      <c r="F1609">
        <f t="shared" si="395"/>
        <v>6.8199999999999994</v>
      </c>
    </row>
    <row r="1610" spans="1:6" x14ac:dyDescent="0.25">
      <c r="A1610" t="str">
        <f t="shared" si="390"/>
        <v>matt dannenberg</v>
      </c>
      <c r="C1610">
        <v>0.88500000000000001</v>
      </c>
      <c r="D1610" t="s">
        <v>79</v>
      </c>
      <c r="E1610">
        <f t="shared" si="396"/>
        <v>310</v>
      </c>
      <c r="F1610">
        <f t="shared" si="395"/>
        <v>274.35000000000002</v>
      </c>
    </row>
    <row r="1611" spans="1:6" x14ac:dyDescent="0.25">
      <c r="A1611" t="s">
        <v>640</v>
      </c>
      <c r="E1611">
        <f t="shared" si="396"/>
        <v>310</v>
      </c>
      <c r="F1611">
        <f t="shared" si="395"/>
        <v>0</v>
      </c>
    </row>
    <row r="1612" spans="1:6" x14ac:dyDescent="0.25">
      <c r="A1612" t="str">
        <f t="shared" ref="A1612:A1675" si="397">A1611</f>
        <v>Matt Kangas</v>
      </c>
      <c r="B1612" t="s">
        <v>493</v>
      </c>
      <c r="E1612">
        <v>1</v>
      </c>
      <c r="F1612">
        <f t="shared" si="395"/>
        <v>0</v>
      </c>
    </row>
    <row r="1613" spans="1:6" x14ac:dyDescent="0.25">
      <c r="A1613" t="str">
        <f t="shared" si="397"/>
        <v>Matt Kangas</v>
      </c>
      <c r="E1613">
        <f t="shared" ref="E1613:E1615" si="398">E1612</f>
        <v>1</v>
      </c>
      <c r="F1613">
        <f t="shared" si="395"/>
        <v>0</v>
      </c>
    </row>
    <row r="1614" spans="1:6" x14ac:dyDescent="0.25">
      <c r="A1614" t="str">
        <f t="shared" si="397"/>
        <v>Matt Kangas</v>
      </c>
      <c r="C1614">
        <v>1</v>
      </c>
      <c r="D1614" t="s">
        <v>107</v>
      </c>
      <c r="E1614">
        <f t="shared" si="398"/>
        <v>1</v>
      </c>
      <c r="F1614">
        <f t="shared" si="395"/>
        <v>1</v>
      </c>
    </row>
    <row r="1615" spans="1:6" x14ac:dyDescent="0.25">
      <c r="A1615" t="str">
        <f t="shared" si="397"/>
        <v>Matt Kangas</v>
      </c>
      <c r="E1615">
        <f t="shared" si="398"/>
        <v>1</v>
      </c>
      <c r="F1615">
        <f t="shared" si="395"/>
        <v>0</v>
      </c>
    </row>
    <row r="1616" spans="1:6" x14ac:dyDescent="0.25">
      <c r="A1616" t="str">
        <f t="shared" si="397"/>
        <v>Matt Kangas</v>
      </c>
      <c r="B1616" t="s">
        <v>494</v>
      </c>
      <c r="E1616">
        <v>124</v>
      </c>
      <c r="F1616">
        <f t="shared" si="395"/>
        <v>0</v>
      </c>
    </row>
    <row r="1617" spans="1:6" x14ac:dyDescent="0.25">
      <c r="A1617" t="str">
        <f t="shared" si="397"/>
        <v>Matt Kangas</v>
      </c>
      <c r="E1617">
        <f t="shared" ref="E1617:E1620" si="399">E1616</f>
        <v>124</v>
      </c>
      <c r="F1617">
        <f t="shared" si="395"/>
        <v>0</v>
      </c>
    </row>
    <row r="1618" spans="1:6" x14ac:dyDescent="0.25">
      <c r="A1618" t="str">
        <f t="shared" si="397"/>
        <v>Matt Kangas</v>
      </c>
      <c r="C1618">
        <v>0.5</v>
      </c>
      <c r="D1618" t="s">
        <v>119</v>
      </c>
      <c r="E1618">
        <f t="shared" si="399"/>
        <v>124</v>
      </c>
      <c r="F1618">
        <f t="shared" si="395"/>
        <v>62</v>
      </c>
    </row>
    <row r="1619" spans="1:6" x14ac:dyDescent="0.25">
      <c r="A1619" t="str">
        <f t="shared" si="397"/>
        <v>Matt Kangas</v>
      </c>
      <c r="C1619">
        <v>0.5</v>
      </c>
      <c r="D1619" t="s">
        <v>101</v>
      </c>
      <c r="E1619">
        <f t="shared" si="399"/>
        <v>124</v>
      </c>
      <c r="F1619">
        <f t="shared" si="395"/>
        <v>62</v>
      </c>
    </row>
    <row r="1620" spans="1:6" x14ac:dyDescent="0.25">
      <c r="A1620" t="str">
        <f t="shared" si="397"/>
        <v>Matt Kangas</v>
      </c>
      <c r="E1620">
        <f t="shared" si="399"/>
        <v>124</v>
      </c>
      <c r="F1620">
        <f t="shared" si="395"/>
        <v>0</v>
      </c>
    </row>
    <row r="1621" spans="1:6" x14ac:dyDescent="0.25">
      <c r="A1621" t="str">
        <f t="shared" si="397"/>
        <v>Matt Kangas</v>
      </c>
      <c r="B1621" t="s">
        <v>495</v>
      </c>
      <c r="E1621">
        <v>6</v>
      </c>
      <c r="F1621">
        <f t="shared" si="395"/>
        <v>0</v>
      </c>
    </row>
    <row r="1622" spans="1:6" x14ac:dyDescent="0.25">
      <c r="A1622" t="str">
        <f t="shared" si="397"/>
        <v>Matt Kangas</v>
      </c>
      <c r="E1622">
        <f t="shared" ref="E1622:E1624" si="400">E1621</f>
        <v>6</v>
      </c>
      <c r="F1622">
        <f t="shared" si="395"/>
        <v>0</v>
      </c>
    </row>
    <row r="1623" spans="1:6" x14ac:dyDescent="0.25">
      <c r="A1623" t="str">
        <f t="shared" si="397"/>
        <v>Matt Kangas</v>
      </c>
      <c r="C1623">
        <v>1</v>
      </c>
      <c r="D1623" t="s">
        <v>101</v>
      </c>
      <c r="E1623">
        <f t="shared" si="400"/>
        <v>6</v>
      </c>
      <c r="F1623">
        <f t="shared" si="395"/>
        <v>6</v>
      </c>
    </row>
    <row r="1624" spans="1:6" x14ac:dyDescent="0.25">
      <c r="A1624" t="str">
        <f t="shared" si="397"/>
        <v>Matt Kangas</v>
      </c>
      <c r="E1624">
        <f t="shared" si="400"/>
        <v>6</v>
      </c>
      <c r="F1624">
        <f t="shared" si="395"/>
        <v>0</v>
      </c>
    </row>
    <row r="1625" spans="1:6" x14ac:dyDescent="0.25">
      <c r="A1625" t="str">
        <f t="shared" si="397"/>
        <v>Matt Kangas</v>
      </c>
      <c r="B1625" t="s">
        <v>496</v>
      </c>
      <c r="E1625">
        <v>2</v>
      </c>
      <c r="F1625">
        <f t="shared" si="395"/>
        <v>0</v>
      </c>
    </row>
    <row r="1626" spans="1:6" x14ac:dyDescent="0.25">
      <c r="A1626" t="str">
        <f t="shared" si="397"/>
        <v>Matt Kangas</v>
      </c>
      <c r="E1626">
        <f t="shared" ref="E1626:E1627" si="401">E1625</f>
        <v>2</v>
      </c>
      <c r="F1626">
        <f t="shared" si="395"/>
        <v>0</v>
      </c>
    </row>
    <row r="1627" spans="1:6" x14ac:dyDescent="0.25">
      <c r="A1627" t="str">
        <f t="shared" si="397"/>
        <v>Matt Kangas</v>
      </c>
      <c r="E1627">
        <f t="shared" si="401"/>
        <v>2</v>
      </c>
      <c r="F1627">
        <f t="shared" si="395"/>
        <v>0</v>
      </c>
    </row>
    <row r="1628" spans="1:6" x14ac:dyDescent="0.25">
      <c r="A1628" t="str">
        <f t="shared" si="397"/>
        <v>Matt Kangas</v>
      </c>
      <c r="B1628" t="s">
        <v>497</v>
      </c>
      <c r="E1628">
        <v>20</v>
      </c>
      <c r="F1628">
        <f t="shared" si="395"/>
        <v>0</v>
      </c>
    </row>
    <row r="1629" spans="1:6" x14ac:dyDescent="0.25">
      <c r="A1629" t="str">
        <f t="shared" si="397"/>
        <v>Matt Kangas</v>
      </c>
      <c r="E1629">
        <f t="shared" ref="E1629:E1631" si="402">E1628</f>
        <v>20</v>
      </c>
      <c r="F1629">
        <f t="shared" si="395"/>
        <v>0</v>
      </c>
    </row>
    <row r="1630" spans="1:6" x14ac:dyDescent="0.25">
      <c r="A1630" t="str">
        <f t="shared" si="397"/>
        <v>Matt Kangas</v>
      </c>
      <c r="C1630">
        <v>1</v>
      </c>
      <c r="D1630" t="s">
        <v>498</v>
      </c>
      <c r="E1630">
        <f t="shared" si="402"/>
        <v>20</v>
      </c>
      <c r="F1630">
        <f t="shared" si="395"/>
        <v>20</v>
      </c>
    </row>
    <row r="1631" spans="1:6" x14ac:dyDescent="0.25">
      <c r="A1631" t="str">
        <f t="shared" si="397"/>
        <v>Matt Kangas</v>
      </c>
      <c r="E1631">
        <f t="shared" si="402"/>
        <v>20</v>
      </c>
      <c r="F1631">
        <f t="shared" si="395"/>
        <v>0</v>
      </c>
    </row>
    <row r="1632" spans="1:6" x14ac:dyDescent="0.25">
      <c r="A1632" t="str">
        <f t="shared" si="397"/>
        <v>Matt Kangas</v>
      </c>
      <c r="B1632" t="s">
        <v>499</v>
      </c>
      <c r="E1632">
        <v>448</v>
      </c>
      <c r="F1632">
        <f t="shared" si="395"/>
        <v>0</v>
      </c>
    </row>
    <row r="1633" spans="1:6" x14ac:dyDescent="0.25">
      <c r="A1633" t="str">
        <f t="shared" si="397"/>
        <v>Matt Kangas</v>
      </c>
      <c r="E1633">
        <f t="shared" ref="E1633:E1642" si="403">E1632</f>
        <v>448</v>
      </c>
      <c r="F1633">
        <f t="shared" si="395"/>
        <v>0</v>
      </c>
    </row>
    <row r="1634" spans="1:6" x14ac:dyDescent="0.25">
      <c r="A1634" t="str">
        <f t="shared" si="397"/>
        <v>Matt Kangas</v>
      </c>
      <c r="C1634">
        <v>0.25700000000000001</v>
      </c>
      <c r="D1634" t="s">
        <v>254</v>
      </c>
      <c r="E1634">
        <f t="shared" si="403"/>
        <v>448</v>
      </c>
      <c r="F1634">
        <f t="shared" si="395"/>
        <v>115.136</v>
      </c>
    </row>
    <row r="1635" spans="1:6" x14ac:dyDescent="0.25">
      <c r="A1635" t="str">
        <f t="shared" si="397"/>
        <v>Matt Kangas</v>
      </c>
      <c r="C1635">
        <v>0.214</v>
      </c>
      <c r="D1635" t="s">
        <v>256</v>
      </c>
      <c r="E1635">
        <f t="shared" si="403"/>
        <v>448</v>
      </c>
      <c r="F1635">
        <f t="shared" si="395"/>
        <v>95.872</v>
      </c>
    </row>
    <row r="1636" spans="1:6" x14ac:dyDescent="0.25">
      <c r="A1636" t="str">
        <f t="shared" si="397"/>
        <v>Matt Kangas</v>
      </c>
      <c r="C1636">
        <v>7.3999999999999996E-2</v>
      </c>
      <c r="D1636" t="s">
        <v>257</v>
      </c>
      <c r="E1636">
        <f t="shared" si="403"/>
        <v>448</v>
      </c>
      <c r="F1636">
        <f t="shared" si="395"/>
        <v>33.152000000000001</v>
      </c>
    </row>
    <row r="1637" spans="1:6" x14ac:dyDescent="0.25">
      <c r="A1637" t="str">
        <f t="shared" si="397"/>
        <v>Matt Kangas</v>
      </c>
      <c r="C1637">
        <v>3.9E-2</v>
      </c>
      <c r="D1637" t="s">
        <v>258</v>
      </c>
      <c r="E1637">
        <f t="shared" si="403"/>
        <v>448</v>
      </c>
      <c r="F1637">
        <f t="shared" si="395"/>
        <v>17.472000000000001</v>
      </c>
    </row>
    <row r="1638" spans="1:6" x14ac:dyDescent="0.25">
      <c r="A1638" t="str">
        <f t="shared" si="397"/>
        <v>Matt Kangas</v>
      </c>
      <c r="C1638">
        <v>0.22600000000000001</v>
      </c>
      <c r="D1638" t="s">
        <v>260</v>
      </c>
      <c r="E1638">
        <f t="shared" si="403"/>
        <v>448</v>
      </c>
      <c r="F1638">
        <f t="shared" si="395"/>
        <v>101.248</v>
      </c>
    </row>
    <row r="1639" spans="1:6" x14ac:dyDescent="0.25">
      <c r="A1639" t="str">
        <f t="shared" si="397"/>
        <v>Matt Kangas</v>
      </c>
      <c r="C1639">
        <v>0.06</v>
      </c>
      <c r="D1639" t="s">
        <v>261</v>
      </c>
      <c r="E1639">
        <f t="shared" si="403"/>
        <v>448</v>
      </c>
      <c r="F1639">
        <f t="shared" si="395"/>
        <v>26.88</v>
      </c>
    </row>
    <row r="1640" spans="1:6" x14ac:dyDescent="0.25">
      <c r="A1640" t="str">
        <f t="shared" si="397"/>
        <v>Matt Kangas</v>
      </c>
      <c r="C1640">
        <v>0.107</v>
      </c>
      <c r="D1640" t="s">
        <v>266</v>
      </c>
      <c r="E1640">
        <f t="shared" si="403"/>
        <v>448</v>
      </c>
      <c r="F1640">
        <f t="shared" si="395"/>
        <v>47.936</v>
      </c>
    </row>
    <row r="1641" spans="1:6" x14ac:dyDescent="0.25">
      <c r="A1641" t="str">
        <f t="shared" si="397"/>
        <v>Matt Kangas</v>
      </c>
      <c r="C1641">
        <v>1.7999999999999999E-2</v>
      </c>
      <c r="D1641" t="s">
        <v>268</v>
      </c>
      <c r="E1641">
        <f t="shared" si="403"/>
        <v>448</v>
      </c>
      <c r="F1641">
        <f t="shared" si="395"/>
        <v>8.0640000000000001</v>
      </c>
    </row>
    <row r="1642" spans="1:6" x14ac:dyDescent="0.25">
      <c r="A1642" t="str">
        <f t="shared" si="397"/>
        <v>Matt Kangas</v>
      </c>
      <c r="E1642">
        <f t="shared" si="403"/>
        <v>448</v>
      </c>
      <c r="F1642">
        <f t="shared" si="395"/>
        <v>0</v>
      </c>
    </row>
    <row r="1643" spans="1:6" x14ac:dyDescent="0.25">
      <c r="A1643" t="str">
        <f t="shared" si="397"/>
        <v>Matt Kangas</v>
      </c>
      <c r="B1643" t="s">
        <v>500</v>
      </c>
      <c r="E1643">
        <v>544</v>
      </c>
      <c r="F1643">
        <f t="shared" si="395"/>
        <v>0</v>
      </c>
    </row>
    <row r="1644" spans="1:6" x14ac:dyDescent="0.25">
      <c r="A1644" t="str">
        <f t="shared" si="397"/>
        <v>Matt Kangas</v>
      </c>
      <c r="E1644">
        <f t="shared" ref="E1644:E1652" si="404">E1643</f>
        <v>544</v>
      </c>
      <c r="F1644">
        <f t="shared" si="395"/>
        <v>0</v>
      </c>
    </row>
    <row r="1645" spans="1:6" x14ac:dyDescent="0.25">
      <c r="A1645" t="str">
        <f t="shared" si="397"/>
        <v>Matt Kangas</v>
      </c>
      <c r="C1645">
        <v>0.01</v>
      </c>
      <c r="D1645" t="s">
        <v>236</v>
      </c>
      <c r="E1645">
        <f t="shared" si="404"/>
        <v>544</v>
      </c>
      <c r="F1645">
        <f t="shared" si="395"/>
        <v>5.44</v>
      </c>
    </row>
    <row r="1646" spans="1:6" x14ac:dyDescent="0.25">
      <c r="A1646" t="str">
        <f t="shared" si="397"/>
        <v>Matt Kangas</v>
      </c>
      <c r="C1646">
        <v>0.158</v>
      </c>
      <c r="D1646" t="s">
        <v>254</v>
      </c>
      <c r="E1646">
        <f t="shared" si="404"/>
        <v>544</v>
      </c>
      <c r="F1646">
        <f t="shared" si="395"/>
        <v>85.951999999999998</v>
      </c>
    </row>
    <row r="1647" spans="1:6" x14ac:dyDescent="0.25">
      <c r="A1647" t="str">
        <f t="shared" si="397"/>
        <v>Matt Kangas</v>
      </c>
      <c r="C1647">
        <v>7.0000000000000001E-3</v>
      </c>
      <c r="D1647" t="s">
        <v>256</v>
      </c>
      <c r="E1647">
        <f t="shared" si="404"/>
        <v>544</v>
      </c>
      <c r="F1647">
        <f t="shared" si="395"/>
        <v>3.8080000000000003</v>
      </c>
    </row>
    <row r="1648" spans="1:6" x14ac:dyDescent="0.25">
      <c r="A1648" t="str">
        <f t="shared" si="397"/>
        <v>Matt Kangas</v>
      </c>
      <c r="C1648">
        <v>0.17499999999999999</v>
      </c>
      <c r="D1648" t="s">
        <v>257</v>
      </c>
      <c r="E1648">
        <f t="shared" si="404"/>
        <v>544</v>
      </c>
      <c r="F1648">
        <f t="shared" si="395"/>
        <v>95.199999999999989</v>
      </c>
    </row>
    <row r="1649" spans="1:6" x14ac:dyDescent="0.25">
      <c r="A1649" t="str">
        <f t="shared" si="397"/>
        <v>Matt Kangas</v>
      </c>
      <c r="C1649">
        <v>0.36499999999999999</v>
      </c>
      <c r="D1649" t="s">
        <v>258</v>
      </c>
      <c r="E1649">
        <f t="shared" si="404"/>
        <v>544</v>
      </c>
      <c r="F1649">
        <f t="shared" si="395"/>
        <v>198.56</v>
      </c>
    </row>
    <row r="1650" spans="1:6" x14ac:dyDescent="0.25">
      <c r="A1650" t="str">
        <f t="shared" si="397"/>
        <v>Matt Kangas</v>
      </c>
      <c r="C1650">
        <v>0.253</v>
      </c>
      <c r="D1650" t="s">
        <v>260</v>
      </c>
      <c r="E1650">
        <f t="shared" si="404"/>
        <v>544</v>
      </c>
      <c r="F1650">
        <f t="shared" si="395"/>
        <v>137.63200000000001</v>
      </c>
    </row>
    <row r="1651" spans="1:6" x14ac:dyDescent="0.25">
      <c r="A1651" t="str">
        <f t="shared" si="397"/>
        <v>Matt Kangas</v>
      </c>
      <c r="C1651">
        <v>2.9000000000000001E-2</v>
      </c>
      <c r="D1651" t="s">
        <v>266</v>
      </c>
      <c r="E1651">
        <f t="shared" si="404"/>
        <v>544</v>
      </c>
      <c r="F1651">
        <f t="shared" si="395"/>
        <v>15.776000000000002</v>
      </c>
    </row>
    <row r="1652" spans="1:6" x14ac:dyDescent="0.25">
      <c r="A1652" t="str">
        <f t="shared" si="397"/>
        <v>Matt Kangas</v>
      </c>
      <c r="E1652">
        <f t="shared" si="404"/>
        <v>544</v>
      </c>
      <c r="F1652">
        <f t="shared" si="395"/>
        <v>0</v>
      </c>
    </row>
    <row r="1653" spans="1:6" x14ac:dyDescent="0.25">
      <c r="A1653" t="str">
        <f t="shared" si="397"/>
        <v>Matt Kangas</v>
      </c>
      <c r="B1653" t="s">
        <v>501</v>
      </c>
      <c r="E1653">
        <v>1584</v>
      </c>
      <c r="F1653">
        <f t="shared" si="395"/>
        <v>0</v>
      </c>
    </row>
    <row r="1654" spans="1:6" x14ac:dyDescent="0.25">
      <c r="A1654" t="str">
        <f t="shared" si="397"/>
        <v>Matt Kangas</v>
      </c>
      <c r="E1654">
        <f t="shared" ref="E1654:E1673" si="405">E1653</f>
        <v>1584</v>
      </c>
      <c r="F1654">
        <f t="shared" si="395"/>
        <v>0</v>
      </c>
    </row>
    <row r="1655" spans="1:6" x14ac:dyDescent="0.25">
      <c r="A1655" t="str">
        <f t="shared" si="397"/>
        <v>Matt Kangas</v>
      </c>
      <c r="C1655">
        <v>6.0000000000000001E-3</v>
      </c>
      <c r="D1655" t="s">
        <v>236</v>
      </c>
      <c r="E1655">
        <f t="shared" si="405"/>
        <v>1584</v>
      </c>
      <c r="F1655">
        <f t="shared" si="395"/>
        <v>9.5039999999999996</v>
      </c>
    </row>
    <row r="1656" spans="1:6" x14ac:dyDescent="0.25">
      <c r="A1656" t="str">
        <f t="shared" si="397"/>
        <v>Matt Kangas</v>
      </c>
      <c r="C1656">
        <v>1E-3</v>
      </c>
      <c r="D1656" t="s">
        <v>252</v>
      </c>
      <c r="E1656">
        <f t="shared" si="405"/>
        <v>1584</v>
      </c>
      <c r="F1656">
        <f t="shared" si="395"/>
        <v>1.5840000000000001</v>
      </c>
    </row>
    <row r="1657" spans="1:6" x14ac:dyDescent="0.25">
      <c r="A1657" t="str">
        <f t="shared" si="397"/>
        <v>Matt Kangas</v>
      </c>
      <c r="C1657">
        <v>3.0000000000000001E-3</v>
      </c>
      <c r="D1657" t="s">
        <v>253</v>
      </c>
      <c r="E1657">
        <f t="shared" si="405"/>
        <v>1584</v>
      </c>
      <c r="F1657">
        <f t="shared" si="395"/>
        <v>4.7519999999999998</v>
      </c>
    </row>
    <row r="1658" spans="1:6" x14ac:dyDescent="0.25">
      <c r="A1658" t="str">
        <f t="shared" si="397"/>
        <v>Matt Kangas</v>
      </c>
      <c r="C1658">
        <v>1.0999999999999999E-2</v>
      </c>
      <c r="D1658" t="s">
        <v>254</v>
      </c>
      <c r="E1658">
        <f t="shared" si="405"/>
        <v>1584</v>
      </c>
      <c r="F1658">
        <f t="shared" si="395"/>
        <v>17.423999999999999</v>
      </c>
    </row>
    <row r="1659" spans="1:6" x14ac:dyDescent="0.25">
      <c r="A1659" t="str">
        <f t="shared" si="397"/>
        <v>Matt Kangas</v>
      </c>
      <c r="C1659">
        <v>8.0000000000000002E-3</v>
      </c>
      <c r="D1659" t="s">
        <v>255</v>
      </c>
      <c r="E1659">
        <f t="shared" si="405"/>
        <v>1584</v>
      </c>
      <c r="F1659">
        <f t="shared" si="395"/>
        <v>12.672000000000001</v>
      </c>
    </row>
    <row r="1660" spans="1:6" x14ac:dyDescent="0.25">
      <c r="A1660" t="str">
        <f t="shared" si="397"/>
        <v>Matt Kangas</v>
      </c>
      <c r="C1660">
        <v>0.23599999999999999</v>
      </c>
      <c r="D1660" t="s">
        <v>256</v>
      </c>
      <c r="E1660">
        <f t="shared" si="405"/>
        <v>1584</v>
      </c>
      <c r="F1660">
        <f t="shared" si="395"/>
        <v>373.82399999999996</v>
      </c>
    </row>
    <row r="1661" spans="1:6" x14ac:dyDescent="0.25">
      <c r="A1661" t="str">
        <f t="shared" si="397"/>
        <v>Matt Kangas</v>
      </c>
      <c r="C1661">
        <v>0.11</v>
      </c>
      <c r="D1661" t="s">
        <v>257</v>
      </c>
      <c r="E1661">
        <f t="shared" si="405"/>
        <v>1584</v>
      </c>
      <c r="F1661">
        <f t="shared" si="395"/>
        <v>174.24</v>
      </c>
    </row>
    <row r="1662" spans="1:6" x14ac:dyDescent="0.25">
      <c r="A1662" t="str">
        <f t="shared" si="397"/>
        <v>Matt Kangas</v>
      </c>
      <c r="C1662">
        <v>0.13400000000000001</v>
      </c>
      <c r="D1662" t="s">
        <v>258</v>
      </c>
      <c r="E1662">
        <f t="shared" si="405"/>
        <v>1584</v>
      </c>
      <c r="F1662">
        <f t="shared" si="395"/>
        <v>212.256</v>
      </c>
    </row>
    <row r="1663" spans="1:6" x14ac:dyDescent="0.25">
      <c r="A1663" t="str">
        <f t="shared" si="397"/>
        <v>Matt Kangas</v>
      </c>
      <c r="C1663">
        <v>1.2E-2</v>
      </c>
      <c r="D1663" t="s">
        <v>259</v>
      </c>
      <c r="E1663">
        <f t="shared" si="405"/>
        <v>1584</v>
      </c>
      <c r="F1663">
        <f t="shared" si="395"/>
        <v>19.007999999999999</v>
      </c>
    </row>
    <row r="1664" spans="1:6" x14ac:dyDescent="0.25">
      <c r="A1664" t="str">
        <f t="shared" si="397"/>
        <v>Matt Kangas</v>
      </c>
      <c r="C1664">
        <v>0.08</v>
      </c>
      <c r="D1664" t="s">
        <v>260</v>
      </c>
      <c r="E1664">
        <f t="shared" si="405"/>
        <v>1584</v>
      </c>
      <c r="F1664">
        <f t="shared" si="395"/>
        <v>126.72</v>
      </c>
    </row>
    <row r="1665" spans="1:6" x14ac:dyDescent="0.25">
      <c r="A1665" t="str">
        <f t="shared" si="397"/>
        <v>Matt Kangas</v>
      </c>
      <c r="C1665">
        <v>3.3000000000000002E-2</v>
      </c>
      <c r="D1665" t="s">
        <v>261</v>
      </c>
      <c r="E1665">
        <f t="shared" si="405"/>
        <v>1584</v>
      </c>
      <c r="F1665">
        <f t="shared" si="395"/>
        <v>52.272000000000006</v>
      </c>
    </row>
    <row r="1666" spans="1:6" x14ac:dyDescent="0.25">
      <c r="A1666" t="str">
        <f t="shared" si="397"/>
        <v>Matt Kangas</v>
      </c>
      <c r="C1666">
        <v>0.14000000000000001</v>
      </c>
      <c r="D1666" t="s">
        <v>262</v>
      </c>
      <c r="E1666">
        <f t="shared" si="405"/>
        <v>1584</v>
      </c>
      <c r="F1666">
        <f t="shared" si="395"/>
        <v>221.76000000000002</v>
      </c>
    </row>
    <row r="1667" spans="1:6" x14ac:dyDescent="0.25">
      <c r="A1667" t="str">
        <f t="shared" si="397"/>
        <v>Matt Kangas</v>
      </c>
      <c r="C1667">
        <v>1E-3</v>
      </c>
      <c r="D1667" t="s">
        <v>263</v>
      </c>
      <c r="E1667">
        <f t="shared" si="405"/>
        <v>1584</v>
      </c>
      <c r="F1667">
        <f t="shared" ref="F1667:F1730" si="406">C1667*E1667</f>
        <v>1.5840000000000001</v>
      </c>
    </row>
    <row r="1668" spans="1:6" x14ac:dyDescent="0.25">
      <c r="A1668" t="str">
        <f t="shared" si="397"/>
        <v>Matt Kangas</v>
      </c>
      <c r="C1668">
        <v>5.3999999999999999E-2</v>
      </c>
      <c r="D1668" t="s">
        <v>265</v>
      </c>
      <c r="E1668">
        <f t="shared" si="405"/>
        <v>1584</v>
      </c>
      <c r="F1668">
        <f t="shared" si="406"/>
        <v>85.536000000000001</v>
      </c>
    </row>
    <row r="1669" spans="1:6" x14ac:dyDescent="0.25">
      <c r="A1669" t="str">
        <f t="shared" si="397"/>
        <v>Matt Kangas</v>
      </c>
      <c r="C1669">
        <v>7.9000000000000001E-2</v>
      </c>
      <c r="D1669" t="s">
        <v>266</v>
      </c>
      <c r="E1669">
        <f t="shared" si="405"/>
        <v>1584</v>
      </c>
      <c r="F1669">
        <f t="shared" si="406"/>
        <v>125.136</v>
      </c>
    </row>
    <row r="1670" spans="1:6" x14ac:dyDescent="0.25">
      <c r="A1670" t="str">
        <f t="shared" si="397"/>
        <v>Matt Kangas</v>
      </c>
      <c r="C1670">
        <v>6.0000000000000001E-3</v>
      </c>
      <c r="D1670" t="s">
        <v>267</v>
      </c>
      <c r="E1670">
        <f t="shared" si="405"/>
        <v>1584</v>
      </c>
      <c r="F1670">
        <f t="shared" si="406"/>
        <v>9.5039999999999996</v>
      </c>
    </row>
    <row r="1671" spans="1:6" x14ac:dyDescent="0.25">
      <c r="A1671" t="str">
        <f t="shared" si="397"/>
        <v>Matt Kangas</v>
      </c>
      <c r="C1671">
        <v>7.3999999999999996E-2</v>
      </c>
      <c r="D1671" t="s">
        <v>268</v>
      </c>
      <c r="E1671">
        <f t="shared" si="405"/>
        <v>1584</v>
      </c>
      <c r="F1671">
        <f t="shared" si="406"/>
        <v>117.21599999999999</v>
      </c>
    </row>
    <row r="1672" spans="1:6" x14ac:dyDescent="0.25">
      <c r="A1672" t="str">
        <f t="shared" si="397"/>
        <v>Matt Kangas</v>
      </c>
      <c r="C1672">
        <v>2E-3</v>
      </c>
      <c r="D1672" t="s">
        <v>269</v>
      </c>
      <c r="E1672">
        <f t="shared" si="405"/>
        <v>1584</v>
      </c>
      <c r="F1672">
        <f t="shared" si="406"/>
        <v>3.1680000000000001</v>
      </c>
    </row>
    <row r="1673" spans="1:6" x14ac:dyDescent="0.25">
      <c r="A1673" t="str">
        <f t="shared" si="397"/>
        <v>Matt Kangas</v>
      </c>
      <c r="E1673">
        <f t="shared" si="405"/>
        <v>1584</v>
      </c>
      <c r="F1673">
        <f t="shared" si="406"/>
        <v>0</v>
      </c>
    </row>
    <row r="1674" spans="1:6" x14ac:dyDescent="0.25">
      <c r="A1674" t="str">
        <f t="shared" si="397"/>
        <v>Matt Kangas</v>
      </c>
      <c r="B1674" t="s">
        <v>502</v>
      </c>
      <c r="E1674">
        <v>2</v>
      </c>
      <c r="F1674">
        <f t="shared" si="406"/>
        <v>0</v>
      </c>
    </row>
    <row r="1675" spans="1:6" x14ac:dyDescent="0.25">
      <c r="A1675" t="str">
        <f t="shared" si="397"/>
        <v>Matt Kangas</v>
      </c>
      <c r="E1675">
        <f t="shared" ref="E1675:E1677" si="407">E1674</f>
        <v>2</v>
      </c>
      <c r="F1675">
        <f t="shared" si="406"/>
        <v>0</v>
      </c>
    </row>
    <row r="1676" spans="1:6" x14ac:dyDescent="0.25">
      <c r="A1676" t="str">
        <f t="shared" ref="A1676:A1739" si="408">A1675</f>
        <v>Matt Kangas</v>
      </c>
      <c r="C1676">
        <v>1</v>
      </c>
      <c r="D1676" t="s">
        <v>91</v>
      </c>
      <c r="E1676">
        <f t="shared" si="407"/>
        <v>2</v>
      </c>
      <c r="F1676">
        <f t="shared" si="406"/>
        <v>2</v>
      </c>
    </row>
    <row r="1677" spans="1:6" x14ac:dyDescent="0.25">
      <c r="A1677" t="str">
        <f t="shared" si="408"/>
        <v>Matt Kangas</v>
      </c>
      <c r="E1677">
        <f t="shared" si="407"/>
        <v>2</v>
      </c>
      <c r="F1677">
        <f t="shared" si="406"/>
        <v>0</v>
      </c>
    </row>
    <row r="1678" spans="1:6" x14ac:dyDescent="0.25">
      <c r="A1678" t="str">
        <f t="shared" si="408"/>
        <v>Matt Kangas</v>
      </c>
      <c r="B1678" t="s">
        <v>503</v>
      </c>
      <c r="E1678">
        <v>32</v>
      </c>
      <c r="F1678">
        <f t="shared" si="406"/>
        <v>0</v>
      </c>
    </row>
    <row r="1679" spans="1:6" x14ac:dyDescent="0.25">
      <c r="A1679" t="str">
        <f t="shared" si="408"/>
        <v>Matt Kangas</v>
      </c>
      <c r="E1679">
        <f t="shared" ref="E1679:E1684" si="409">E1678</f>
        <v>32</v>
      </c>
      <c r="F1679">
        <f t="shared" si="406"/>
        <v>0</v>
      </c>
    </row>
    <row r="1680" spans="1:6" x14ac:dyDescent="0.25">
      <c r="A1680" t="str">
        <f t="shared" si="408"/>
        <v>Matt Kangas</v>
      </c>
      <c r="C1680">
        <v>0.59099999999999997</v>
      </c>
      <c r="D1680" t="s">
        <v>74</v>
      </c>
      <c r="E1680">
        <f t="shared" si="409"/>
        <v>32</v>
      </c>
      <c r="F1680">
        <f t="shared" si="406"/>
        <v>18.911999999999999</v>
      </c>
    </row>
    <row r="1681" spans="1:6" x14ac:dyDescent="0.25">
      <c r="A1681" t="str">
        <f t="shared" si="408"/>
        <v>Matt Kangas</v>
      </c>
      <c r="C1681">
        <v>4.2000000000000003E-2</v>
      </c>
      <c r="D1681" t="s">
        <v>122</v>
      </c>
      <c r="E1681">
        <f t="shared" si="409"/>
        <v>32</v>
      </c>
      <c r="F1681">
        <f t="shared" si="406"/>
        <v>1.3440000000000001</v>
      </c>
    </row>
    <row r="1682" spans="1:6" x14ac:dyDescent="0.25">
      <c r="A1682" t="str">
        <f t="shared" si="408"/>
        <v>Matt Kangas</v>
      </c>
      <c r="C1682">
        <v>4.8000000000000001E-2</v>
      </c>
      <c r="D1682" t="s">
        <v>119</v>
      </c>
      <c r="E1682">
        <f t="shared" si="409"/>
        <v>32</v>
      </c>
      <c r="F1682">
        <f t="shared" si="406"/>
        <v>1.536</v>
      </c>
    </row>
    <row r="1683" spans="1:6" x14ac:dyDescent="0.25">
      <c r="A1683" t="str">
        <f t="shared" si="408"/>
        <v>Matt Kangas</v>
      </c>
      <c r="C1683">
        <v>0.317</v>
      </c>
      <c r="D1683" t="s">
        <v>101</v>
      </c>
      <c r="E1683">
        <f t="shared" si="409"/>
        <v>32</v>
      </c>
      <c r="F1683">
        <f t="shared" si="406"/>
        <v>10.144</v>
      </c>
    </row>
    <row r="1684" spans="1:6" x14ac:dyDescent="0.25">
      <c r="A1684" t="str">
        <f t="shared" si="408"/>
        <v>Matt Kangas</v>
      </c>
      <c r="E1684">
        <f t="shared" si="409"/>
        <v>32</v>
      </c>
      <c r="F1684">
        <f t="shared" si="406"/>
        <v>0</v>
      </c>
    </row>
    <row r="1685" spans="1:6" x14ac:dyDescent="0.25">
      <c r="A1685" t="str">
        <f t="shared" si="408"/>
        <v>Matt Kangas</v>
      </c>
      <c r="B1685" t="s">
        <v>504</v>
      </c>
      <c r="E1685">
        <v>8</v>
      </c>
      <c r="F1685">
        <f t="shared" si="406"/>
        <v>0</v>
      </c>
    </row>
    <row r="1686" spans="1:6" x14ac:dyDescent="0.25">
      <c r="A1686" t="str">
        <f t="shared" si="408"/>
        <v>Matt Kangas</v>
      </c>
      <c r="E1686">
        <f t="shared" ref="E1686:E1688" si="410">E1685</f>
        <v>8</v>
      </c>
      <c r="F1686">
        <f t="shared" si="406"/>
        <v>0</v>
      </c>
    </row>
    <row r="1687" spans="1:6" x14ac:dyDescent="0.25">
      <c r="A1687" t="str">
        <f t="shared" si="408"/>
        <v>Matt Kangas</v>
      </c>
      <c r="C1687">
        <v>1</v>
      </c>
      <c r="D1687" t="s">
        <v>505</v>
      </c>
      <c r="E1687">
        <f t="shared" si="410"/>
        <v>8</v>
      </c>
      <c r="F1687">
        <f t="shared" si="406"/>
        <v>8</v>
      </c>
    </row>
    <row r="1688" spans="1:6" x14ac:dyDescent="0.25">
      <c r="A1688" t="str">
        <f t="shared" si="408"/>
        <v>Matt Kangas</v>
      </c>
      <c r="E1688">
        <f t="shared" si="410"/>
        <v>8</v>
      </c>
      <c r="F1688">
        <f t="shared" si="406"/>
        <v>0</v>
      </c>
    </row>
    <row r="1689" spans="1:6" x14ac:dyDescent="0.25">
      <c r="A1689" t="str">
        <f t="shared" si="408"/>
        <v>Matt Kangas</v>
      </c>
      <c r="B1689" t="s">
        <v>506</v>
      </c>
      <c r="E1689">
        <v>26</v>
      </c>
      <c r="F1689">
        <f t="shared" si="406"/>
        <v>0</v>
      </c>
    </row>
    <row r="1690" spans="1:6" x14ac:dyDescent="0.25">
      <c r="A1690" t="str">
        <f t="shared" si="408"/>
        <v>Matt Kangas</v>
      </c>
      <c r="E1690">
        <f t="shared" ref="E1690:E1697" si="411">E1689</f>
        <v>26</v>
      </c>
      <c r="F1690">
        <f t="shared" si="406"/>
        <v>0</v>
      </c>
    </row>
    <row r="1691" spans="1:6" x14ac:dyDescent="0.25">
      <c r="A1691" t="str">
        <f t="shared" si="408"/>
        <v>Matt Kangas</v>
      </c>
      <c r="C1691">
        <v>2.8000000000000001E-2</v>
      </c>
      <c r="D1691" t="s">
        <v>68</v>
      </c>
      <c r="E1691">
        <f t="shared" si="411"/>
        <v>26</v>
      </c>
      <c r="F1691">
        <f t="shared" si="406"/>
        <v>0.72799999999999998</v>
      </c>
    </row>
    <row r="1692" spans="1:6" x14ac:dyDescent="0.25">
      <c r="A1692" t="str">
        <f t="shared" si="408"/>
        <v>Matt Kangas</v>
      </c>
      <c r="C1692">
        <v>2.8000000000000001E-2</v>
      </c>
      <c r="D1692" t="s">
        <v>177</v>
      </c>
      <c r="E1692">
        <f t="shared" si="411"/>
        <v>26</v>
      </c>
      <c r="F1692">
        <f t="shared" si="406"/>
        <v>0.72799999999999998</v>
      </c>
    </row>
    <row r="1693" spans="1:6" x14ac:dyDescent="0.25">
      <c r="A1693" t="str">
        <f t="shared" si="408"/>
        <v>Matt Kangas</v>
      </c>
      <c r="C1693">
        <v>5.7000000000000002E-2</v>
      </c>
      <c r="D1693" t="s">
        <v>167</v>
      </c>
      <c r="E1693">
        <f t="shared" si="411"/>
        <v>26</v>
      </c>
      <c r="F1693">
        <f t="shared" si="406"/>
        <v>1.482</v>
      </c>
    </row>
    <row r="1694" spans="1:6" x14ac:dyDescent="0.25">
      <c r="A1694" t="str">
        <f t="shared" si="408"/>
        <v>Matt Kangas</v>
      </c>
      <c r="C1694">
        <v>0.114</v>
      </c>
      <c r="D1694" t="s">
        <v>63</v>
      </c>
      <c r="E1694">
        <f t="shared" si="411"/>
        <v>26</v>
      </c>
      <c r="F1694">
        <f t="shared" si="406"/>
        <v>2.964</v>
      </c>
    </row>
    <row r="1695" spans="1:6" x14ac:dyDescent="0.25">
      <c r="A1695" t="str">
        <f t="shared" si="408"/>
        <v>Matt Kangas</v>
      </c>
      <c r="C1695">
        <v>0.38700000000000001</v>
      </c>
      <c r="D1695" t="s">
        <v>43</v>
      </c>
      <c r="E1695">
        <f t="shared" si="411"/>
        <v>26</v>
      </c>
      <c r="F1695">
        <f t="shared" si="406"/>
        <v>10.062000000000001</v>
      </c>
    </row>
    <row r="1696" spans="1:6" x14ac:dyDescent="0.25">
      <c r="A1696" t="str">
        <f t="shared" si="408"/>
        <v>Matt Kangas</v>
      </c>
      <c r="C1696">
        <v>0.38200000000000001</v>
      </c>
      <c r="D1696" t="s">
        <v>505</v>
      </c>
      <c r="E1696">
        <f t="shared" si="411"/>
        <v>26</v>
      </c>
      <c r="F1696">
        <f t="shared" si="406"/>
        <v>9.9320000000000004</v>
      </c>
    </row>
    <row r="1697" spans="1:6" x14ac:dyDescent="0.25">
      <c r="A1697" t="str">
        <f t="shared" si="408"/>
        <v>Matt Kangas</v>
      </c>
      <c r="E1697">
        <f t="shared" si="411"/>
        <v>26</v>
      </c>
      <c r="F1697">
        <f t="shared" si="406"/>
        <v>0</v>
      </c>
    </row>
    <row r="1698" spans="1:6" x14ac:dyDescent="0.25">
      <c r="A1698" t="str">
        <f t="shared" si="408"/>
        <v>Matt Kangas</v>
      </c>
      <c r="B1698" t="s">
        <v>507</v>
      </c>
      <c r="E1698">
        <v>24</v>
      </c>
      <c r="F1698">
        <f t="shared" si="406"/>
        <v>0</v>
      </c>
    </row>
    <row r="1699" spans="1:6" x14ac:dyDescent="0.25">
      <c r="A1699" t="str">
        <f t="shared" si="408"/>
        <v>Matt Kangas</v>
      </c>
      <c r="E1699">
        <f t="shared" ref="E1699:E1703" si="412">E1698</f>
        <v>24</v>
      </c>
      <c r="F1699">
        <f t="shared" si="406"/>
        <v>0</v>
      </c>
    </row>
    <row r="1700" spans="1:6" x14ac:dyDescent="0.25">
      <c r="A1700" t="str">
        <f t="shared" si="408"/>
        <v>Matt Kangas</v>
      </c>
      <c r="C1700">
        <v>0.153</v>
      </c>
      <c r="D1700" t="s">
        <v>127</v>
      </c>
      <c r="E1700">
        <f t="shared" si="412"/>
        <v>24</v>
      </c>
      <c r="F1700">
        <f t="shared" si="406"/>
        <v>3.6719999999999997</v>
      </c>
    </row>
    <row r="1701" spans="1:6" x14ac:dyDescent="0.25">
      <c r="A1701" t="str">
        <f t="shared" si="408"/>
        <v>Matt Kangas</v>
      </c>
      <c r="C1701">
        <v>3.4000000000000002E-2</v>
      </c>
      <c r="D1701" t="s">
        <v>43</v>
      </c>
      <c r="E1701">
        <f t="shared" si="412"/>
        <v>24</v>
      </c>
      <c r="F1701">
        <f t="shared" si="406"/>
        <v>0.81600000000000006</v>
      </c>
    </row>
    <row r="1702" spans="1:6" x14ac:dyDescent="0.25">
      <c r="A1702" t="str">
        <f t="shared" si="408"/>
        <v>Matt Kangas</v>
      </c>
      <c r="C1702">
        <v>0.81200000000000006</v>
      </c>
      <c r="D1702" t="s">
        <v>505</v>
      </c>
      <c r="E1702">
        <f t="shared" si="412"/>
        <v>24</v>
      </c>
      <c r="F1702">
        <f t="shared" si="406"/>
        <v>19.488</v>
      </c>
    </row>
    <row r="1703" spans="1:6" x14ac:dyDescent="0.25">
      <c r="A1703" t="str">
        <f t="shared" si="408"/>
        <v>Matt Kangas</v>
      </c>
      <c r="E1703">
        <f t="shared" si="412"/>
        <v>24</v>
      </c>
      <c r="F1703">
        <f t="shared" si="406"/>
        <v>0</v>
      </c>
    </row>
    <row r="1704" spans="1:6" x14ac:dyDescent="0.25">
      <c r="A1704" t="str">
        <f t="shared" si="408"/>
        <v>Matt Kangas</v>
      </c>
      <c r="B1704" t="s">
        <v>508</v>
      </c>
      <c r="E1704">
        <v>46</v>
      </c>
      <c r="F1704">
        <f t="shared" si="406"/>
        <v>0</v>
      </c>
    </row>
    <row r="1705" spans="1:6" x14ac:dyDescent="0.25">
      <c r="A1705" t="str">
        <f t="shared" si="408"/>
        <v>Matt Kangas</v>
      </c>
      <c r="E1705">
        <f t="shared" ref="E1705:E1711" si="413">E1704</f>
        <v>46</v>
      </c>
      <c r="F1705">
        <f t="shared" si="406"/>
        <v>0</v>
      </c>
    </row>
    <row r="1706" spans="1:6" x14ac:dyDescent="0.25">
      <c r="A1706" t="str">
        <f t="shared" si="408"/>
        <v>Matt Kangas</v>
      </c>
      <c r="C1706">
        <v>0.154</v>
      </c>
      <c r="D1706" t="s">
        <v>16</v>
      </c>
      <c r="E1706">
        <f t="shared" si="413"/>
        <v>46</v>
      </c>
      <c r="F1706">
        <f t="shared" si="406"/>
        <v>7.0839999999999996</v>
      </c>
    </row>
    <row r="1707" spans="1:6" x14ac:dyDescent="0.25">
      <c r="A1707" t="str">
        <f t="shared" si="408"/>
        <v>Matt Kangas</v>
      </c>
      <c r="C1707">
        <v>1.9E-2</v>
      </c>
      <c r="D1707" t="s">
        <v>79</v>
      </c>
      <c r="E1707">
        <f t="shared" si="413"/>
        <v>46</v>
      </c>
      <c r="F1707">
        <f t="shared" si="406"/>
        <v>0.874</v>
      </c>
    </row>
    <row r="1708" spans="1:6" x14ac:dyDescent="0.25">
      <c r="A1708" t="str">
        <f t="shared" si="408"/>
        <v>Matt Kangas</v>
      </c>
      <c r="C1708">
        <v>0.40899999999999997</v>
      </c>
      <c r="D1708" t="s">
        <v>43</v>
      </c>
      <c r="E1708">
        <f t="shared" si="413"/>
        <v>46</v>
      </c>
      <c r="F1708">
        <f t="shared" si="406"/>
        <v>18.814</v>
      </c>
    </row>
    <row r="1709" spans="1:6" x14ac:dyDescent="0.25">
      <c r="A1709" t="str">
        <f t="shared" si="408"/>
        <v>Matt Kangas</v>
      </c>
      <c r="C1709">
        <v>0.3</v>
      </c>
      <c r="D1709" t="s">
        <v>505</v>
      </c>
      <c r="E1709">
        <f t="shared" si="413"/>
        <v>46</v>
      </c>
      <c r="F1709">
        <f t="shared" si="406"/>
        <v>13.799999999999999</v>
      </c>
    </row>
    <row r="1710" spans="1:6" x14ac:dyDescent="0.25">
      <c r="A1710" t="str">
        <f t="shared" si="408"/>
        <v>Matt Kangas</v>
      </c>
      <c r="C1710">
        <v>0.11600000000000001</v>
      </c>
      <c r="D1710" t="s">
        <v>509</v>
      </c>
      <c r="E1710">
        <f t="shared" si="413"/>
        <v>46</v>
      </c>
      <c r="F1710">
        <f t="shared" si="406"/>
        <v>5.3360000000000003</v>
      </c>
    </row>
    <row r="1711" spans="1:6" x14ac:dyDescent="0.25">
      <c r="A1711" t="str">
        <f t="shared" si="408"/>
        <v>Matt Kangas</v>
      </c>
      <c r="E1711">
        <f t="shared" si="413"/>
        <v>46</v>
      </c>
      <c r="F1711">
        <f t="shared" si="406"/>
        <v>0</v>
      </c>
    </row>
    <row r="1712" spans="1:6" x14ac:dyDescent="0.25">
      <c r="A1712" t="str">
        <f t="shared" si="408"/>
        <v>Matt Kangas</v>
      </c>
      <c r="B1712" t="s">
        <v>510</v>
      </c>
      <c r="E1712">
        <v>36</v>
      </c>
      <c r="F1712">
        <f t="shared" si="406"/>
        <v>0</v>
      </c>
    </row>
    <row r="1713" spans="1:6" x14ac:dyDescent="0.25">
      <c r="A1713" t="str">
        <f t="shared" si="408"/>
        <v>Matt Kangas</v>
      </c>
      <c r="E1713">
        <f t="shared" ref="E1713:E1720" si="414">E1712</f>
        <v>36</v>
      </c>
      <c r="F1713">
        <f t="shared" si="406"/>
        <v>0</v>
      </c>
    </row>
    <row r="1714" spans="1:6" x14ac:dyDescent="0.25">
      <c r="A1714" t="str">
        <f t="shared" si="408"/>
        <v>Matt Kangas</v>
      </c>
      <c r="C1714">
        <v>0.35199999999999998</v>
      </c>
      <c r="D1714" t="s">
        <v>110</v>
      </c>
      <c r="E1714">
        <f t="shared" si="414"/>
        <v>36</v>
      </c>
      <c r="F1714">
        <f t="shared" si="406"/>
        <v>12.671999999999999</v>
      </c>
    </row>
    <row r="1715" spans="1:6" x14ac:dyDescent="0.25">
      <c r="A1715" t="str">
        <f t="shared" si="408"/>
        <v>Matt Kangas</v>
      </c>
      <c r="C1715">
        <v>0.13800000000000001</v>
      </c>
      <c r="D1715" t="s">
        <v>319</v>
      </c>
      <c r="E1715">
        <f t="shared" si="414"/>
        <v>36</v>
      </c>
      <c r="F1715">
        <f t="shared" si="406"/>
        <v>4.968</v>
      </c>
    </row>
    <row r="1716" spans="1:6" x14ac:dyDescent="0.25">
      <c r="A1716" t="str">
        <f t="shared" si="408"/>
        <v>Matt Kangas</v>
      </c>
      <c r="C1716">
        <v>2.7E-2</v>
      </c>
      <c r="D1716" t="s">
        <v>320</v>
      </c>
      <c r="E1716">
        <f t="shared" si="414"/>
        <v>36</v>
      </c>
      <c r="F1716">
        <f t="shared" si="406"/>
        <v>0.97199999999999998</v>
      </c>
    </row>
    <row r="1717" spans="1:6" x14ac:dyDescent="0.25">
      <c r="A1717" t="str">
        <f t="shared" si="408"/>
        <v>Matt Kangas</v>
      </c>
      <c r="C1717">
        <v>5.5E-2</v>
      </c>
      <c r="D1717" t="s">
        <v>126</v>
      </c>
      <c r="E1717">
        <f t="shared" si="414"/>
        <v>36</v>
      </c>
      <c r="F1717">
        <f t="shared" si="406"/>
        <v>1.98</v>
      </c>
    </row>
    <row r="1718" spans="1:6" x14ac:dyDescent="0.25">
      <c r="A1718" t="str">
        <f t="shared" si="408"/>
        <v>Matt Kangas</v>
      </c>
      <c r="C1718">
        <v>8.3000000000000004E-2</v>
      </c>
      <c r="D1718" t="s">
        <v>43</v>
      </c>
      <c r="E1718">
        <f t="shared" si="414"/>
        <v>36</v>
      </c>
      <c r="F1718">
        <f t="shared" si="406"/>
        <v>2.988</v>
      </c>
    </row>
    <row r="1719" spans="1:6" x14ac:dyDescent="0.25">
      <c r="A1719" t="str">
        <f t="shared" si="408"/>
        <v>Matt Kangas</v>
      </c>
      <c r="C1719">
        <v>0.34200000000000003</v>
      </c>
      <c r="D1719" t="s">
        <v>505</v>
      </c>
      <c r="E1719">
        <f t="shared" si="414"/>
        <v>36</v>
      </c>
      <c r="F1719">
        <f t="shared" si="406"/>
        <v>12.312000000000001</v>
      </c>
    </row>
    <row r="1720" spans="1:6" x14ac:dyDescent="0.25">
      <c r="A1720" t="str">
        <f t="shared" si="408"/>
        <v>Matt Kangas</v>
      </c>
      <c r="E1720">
        <f t="shared" si="414"/>
        <v>36</v>
      </c>
      <c r="F1720">
        <f t="shared" si="406"/>
        <v>0</v>
      </c>
    </row>
    <row r="1721" spans="1:6" x14ac:dyDescent="0.25">
      <c r="A1721" t="str">
        <f t="shared" si="408"/>
        <v>Matt Kangas</v>
      </c>
      <c r="B1721" t="s">
        <v>511</v>
      </c>
      <c r="E1721">
        <v>68</v>
      </c>
      <c r="F1721">
        <f t="shared" si="406"/>
        <v>0</v>
      </c>
    </row>
    <row r="1722" spans="1:6" x14ac:dyDescent="0.25">
      <c r="A1722" t="str">
        <f t="shared" si="408"/>
        <v>Matt Kangas</v>
      </c>
      <c r="E1722">
        <f t="shared" ref="E1722:E1732" si="415">E1721</f>
        <v>68</v>
      </c>
      <c r="F1722">
        <f t="shared" si="406"/>
        <v>0</v>
      </c>
    </row>
    <row r="1723" spans="1:6" x14ac:dyDescent="0.25">
      <c r="A1723" t="str">
        <f t="shared" si="408"/>
        <v>Matt Kangas</v>
      </c>
      <c r="C1723">
        <v>0.29699999999999999</v>
      </c>
      <c r="D1723" t="s">
        <v>18</v>
      </c>
      <c r="E1723">
        <f t="shared" si="415"/>
        <v>68</v>
      </c>
      <c r="F1723">
        <f t="shared" si="406"/>
        <v>20.195999999999998</v>
      </c>
    </row>
    <row r="1724" spans="1:6" x14ac:dyDescent="0.25">
      <c r="A1724" t="str">
        <f t="shared" si="408"/>
        <v>Matt Kangas</v>
      </c>
      <c r="C1724">
        <v>3.9E-2</v>
      </c>
      <c r="D1724" t="s">
        <v>512</v>
      </c>
      <c r="E1724">
        <f t="shared" si="415"/>
        <v>68</v>
      </c>
      <c r="F1724">
        <f t="shared" si="406"/>
        <v>2.6520000000000001</v>
      </c>
    </row>
    <row r="1725" spans="1:6" x14ac:dyDescent="0.25">
      <c r="A1725" t="str">
        <f t="shared" si="408"/>
        <v>Matt Kangas</v>
      </c>
      <c r="C1725">
        <v>1.9E-2</v>
      </c>
      <c r="D1725" t="s">
        <v>79</v>
      </c>
      <c r="E1725">
        <f t="shared" si="415"/>
        <v>68</v>
      </c>
      <c r="F1725">
        <f t="shared" si="406"/>
        <v>1.292</v>
      </c>
    </row>
    <row r="1726" spans="1:6" x14ac:dyDescent="0.25">
      <c r="A1726" t="str">
        <f t="shared" si="408"/>
        <v>Matt Kangas</v>
      </c>
      <c r="C1726">
        <v>0.11899999999999999</v>
      </c>
      <c r="D1726" t="s">
        <v>43</v>
      </c>
      <c r="E1726">
        <f t="shared" si="415"/>
        <v>68</v>
      </c>
      <c r="F1726">
        <f t="shared" si="406"/>
        <v>8.0919999999999987</v>
      </c>
    </row>
    <row r="1727" spans="1:6" x14ac:dyDescent="0.25">
      <c r="A1727" t="str">
        <f t="shared" si="408"/>
        <v>Matt Kangas</v>
      </c>
      <c r="C1727">
        <v>1.9E-2</v>
      </c>
      <c r="D1727" t="s">
        <v>89</v>
      </c>
      <c r="E1727">
        <f t="shared" si="415"/>
        <v>68</v>
      </c>
      <c r="F1727">
        <f t="shared" si="406"/>
        <v>1.292</v>
      </c>
    </row>
    <row r="1728" spans="1:6" x14ac:dyDescent="0.25">
      <c r="A1728" t="str">
        <f t="shared" si="408"/>
        <v>Matt Kangas</v>
      </c>
      <c r="C1728">
        <v>0.42399999999999999</v>
      </c>
      <c r="D1728" t="s">
        <v>505</v>
      </c>
      <c r="E1728">
        <f t="shared" si="415"/>
        <v>68</v>
      </c>
      <c r="F1728">
        <f t="shared" si="406"/>
        <v>28.832000000000001</v>
      </c>
    </row>
    <row r="1729" spans="1:6" x14ac:dyDescent="0.25">
      <c r="A1729" t="str">
        <f t="shared" si="408"/>
        <v>Matt Kangas</v>
      </c>
      <c r="C1729">
        <v>1.9E-2</v>
      </c>
      <c r="D1729" t="s">
        <v>160</v>
      </c>
      <c r="E1729">
        <f t="shared" si="415"/>
        <v>68</v>
      </c>
      <c r="F1729">
        <f t="shared" si="406"/>
        <v>1.292</v>
      </c>
    </row>
    <row r="1730" spans="1:6" x14ac:dyDescent="0.25">
      <c r="A1730" t="str">
        <f t="shared" si="408"/>
        <v>Matt Kangas</v>
      </c>
      <c r="C1730">
        <v>3.9E-2</v>
      </c>
      <c r="D1730" t="s">
        <v>163</v>
      </c>
      <c r="E1730">
        <f t="shared" si="415"/>
        <v>68</v>
      </c>
      <c r="F1730">
        <f t="shared" si="406"/>
        <v>2.6520000000000001</v>
      </c>
    </row>
    <row r="1731" spans="1:6" x14ac:dyDescent="0.25">
      <c r="A1731" t="str">
        <f t="shared" si="408"/>
        <v>Matt Kangas</v>
      </c>
      <c r="C1731">
        <v>1.9E-2</v>
      </c>
      <c r="D1731" t="s">
        <v>71</v>
      </c>
      <c r="E1731">
        <f t="shared" si="415"/>
        <v>68</v>
      </c>
      <c r="F1731">
        <f t="shared" ref="F1731:F1794" si="416">C1731*E1731</f>
        <v>1.292</v>
      </c>
    </row>
    <row r="1732" spans="1:6" x14ac:dyDescent="0.25">
      <c r="A1732" t="str">
        <f t="shared" si="408"/>
        <v>Matt Kangas</v>
      </c>
      <c r="E1732">
        <f t="shared" si="415"/>
        <v>68</v>
      </c>
      <c r="F1732">
        <f t="shared" si="416"/>
        <v>0</v>
      </c>
    </row>
    <row r="1733" spans="1:6" x14ac:dyDescent="0.25">
      <c r="A1733" t="str">
        <f t="shared" si="408"/>
        <v>Matt Kangas</v>
      </c>
      <c r="B1733" t="s">
        <v>513</v>
      </c>
      <c r="E1733">
        <v>18</v>
      </c>
      <c r="F1733">
        <f t="shared" si="416"/>
        <v>0</v>
      </c>
    </row>
    <row r="1734" spans="1:6" x14ac:dyDescent="0.25">
      <c r="A1734" t="str">
        <f t="shared" si="408"/>
        <v>Matt Kangas</v>
      </c>
      <c r="E1734">
        <f t="shared" ref="E1734:E1736" si="417">E1733</f>
        <v>18</v>
      </c>
      <c r="F1734">
        <f t="shared" si="416"/>
        <v>0</v>
      </c>
    </row>
    <row r="1735" spans="1:6" x14ac:dyDescent="0.25">
      <c r="A1735" t="str">
        <f t="shared" si="408"/>
        <v>Matt Kangas</v>
      </c>
      <c r="C1735">
        <v>1</v>
      </c>
      <c r="D1735" t="s">
        <v>505</v>
      </c>
      <c r="E1735">
        <f t="shared" si="417"/>
        <v>18</v>
      </c>
      <c r="F1735">
        <f t="shared" si="416"/>
        <v>18</v>
      </c>
    </row>
    <row r="1736" spans="1:6" x14ac:dyDescent="0.25">
      <c r="A1736" t="str">
        <f t="shared" si="408"/>
        <v>Matt Kangas</v>
      </c>
      <c r="E1736">
        <f t="shared" si="417"/>
        <v>18</v>
      </c>
      <c r="F1736">
        <f t="shared" si="416"/>
        <v>0</v>
      </c>
    </row>
    <row r="1737" spans="1:6" x14ac:dyDescent="0.25">
      <c r="A1737" t="str">
        <f t="shared" si="408"/>
        <v>Matt Kangas</v>
      </c>
      <c r="B1737" t="s">
        <v>514</v>
      </c>
      <c r="E1737">
        <v>69</v>
      </c>
      <c r="F1737">
        <f t="shared" si="416"/>
        <v>0</v>
      </c>
    </row>
    <row r="1738" spans="1:6" x14ac:dyDescent="0.25">
      <c r="A1738" t="str">
        <f t="shared" si="408"/>
        <v>Matt Kangas</v>
      </c>
      <c r="E1738">
        <f t="shared" ref="E1738:E1742" si="418">E1737</f>
        <v>69</v>
      </c>
      <c r="F1738">
        <f t="shared" si="416"/>
        <v>0</v>
      </c>
    </row>
    <row r="1739" spans="1:6" x14ac:dyDescent="0.25">
      <c r="A1739" t="str">
        <f t="shared" si="408"/>
        <v>Matt Kangas</v>
      </c>
      <c r="C1739">
        <v>0.59299999999999997</v>
      </c>
      <c r="D1739" t="s">
        <v>18</v>
      </c>
      <c r="E1739">
        <f t="shared" si="418"/>
        <v>69</v>
      </c>
      <c r="F1739">
        <f t="shared" si="416"/>
        <v>40.917000000000002</v>
      </c>
    </row>
    <row r="1740" spans="1:6" x14ac:dyDescent="0.25">
      <c r="A1740" t="str">
        <f t="shared" ref="A1740:A1803" si="419">A1739</f>
        <v>Matt Kangas</v>
      </c>
      <c r="C1740">
        <v>0.11</v>
      </c>
      <c r="D1740" t="s">
        <v>515</v>
      </c>
      <c r="E1740">
        <f t="shared" si="418"/>
        <v>69</v>
      </c>
      <c r="F1740">
        <f t="shared" si="416"/>
        <v>7.59</v>
      </c>
    </row>
    <row r="1741" spans="1:6" x14ac:dyDescent="0.25">
      <c r="A1741" t="str">
        <f t="shared" si="419"/>
        <v>Matt Kangas</v>
      </c>
      <c r="C1741">
        <v>0.29499999999999998</v>
      </c>
      <c r="D1741" t="s">
        <v>43</v>
      </c>
      <c r="E1741">
        <f t="shared" si="418"/>
        <v>69</v>
      </c>
      <c r="F1741">
        <f t="shared" si="416"/>
        <v>20.355</v>
      </c>
    </row>
    <row r="1742" spans="1:6" x14ac:dyDescent="0.25">
      <c r="A1742" t="str">
        <f t="shared" si="419"/>
        <v>Matt Kangas</v>
      </c>
      <c r="E1742">
        <f t="shared" si="418"/>
        <v>69</v>
      </c>
      <c r="F1742">
        <f t="shared" si="416"/>
        <v>0</v>
      </c>
    </row>
    <row r="1743" spans="1:6" x14ac:dyDescent="0.25">
      <c r="A1743" t="str">
        <f t="shared" si="419"/>
        <v>Matt Kangas</v>
      </c>
      <c r="B1743" t="s">
        <v>516</v>
      </c>
      <c r="E1743">
        <v>2</v>
      </c>
      <c r="F1743">
        <f t="shared" si="416"/>
        <v>0</v>
      </c>
    </row>
    <row r="1744" spans="1:6" x14ac:dyDescent="0.25">
      <c r="A1744" t="str">
        <f t="shared" si="419"/>
        <v>Matt Kangas</v>
      </c>
      <c r="E1744">
        <f t="shared" ref="E1744:E1746" si="420">E1743</f>
        <v>2</v>
      </c>
      <c r="F1744">
        <f t="shared" si="416"/>
        <v>0</v>
      </c>
    </row>
    <row r="1745" spans="1:6" x14ac:dyDescent="0.25">
      <c r="A1745" t="str">
        <f t="shared" si="419"/>
        <v>Matt Kangas</v>
      </c>
      <c r="C1745">
        <v>1</v>
      </c>
      <c r="D1745" t="s">
        <v>43</v>
      </c>
      <c r="E1745">
        <f t="shared" si="420"/>
        <v>2</v>
      </c>
      <c r="F1745">
        <f t="shared" si="416"/>
        <v>2</v>
      </c>
    </row>
    <row r="1746" spans="1:6" x14ac:dyDescent="0.25">
      <c r="A1746" t="str">
        <f t="shared" si="419"/>
        <v>Matt Kangas</v>
      </c>
      <c r="E1746">
        <f t="shared" si="420"/>
        <v>2</v>
      </c>
      <c r="F1746">
        <f t="shared" si="416"/>
        <v>0</v>
      </c>
    </row>
    <row r="1747" spans="1:6" x14ac:dyDescent="0.25">
      <c r="A1747" t="str">
        <f t="shared" si="419"/>
        <v>Matt Kangas</v>
      </c>
      <c r="B1747" t="s">
        <v>517</v>
      </c>
      <c r="E1747">
        <v>8450</v>
      </c>
      <c r="F1747">
        <f t="shared" si="416"/>
        <v>0</v>
      </c>
    </row>
    <row r="1748" spans="1:6" x14ac:dyDescent="0.25">
      <c r="A1748" t="str">
        <f t="shared" si="419"/>
        <v>Matt Kangas</v>
      </c>
      <c r="E1748">
        <f t="shared" ref="E1748:E1766" si="421">E1747</f>
        <v>8450</v>
      </c>
      <c r="F1748">
        <f t="shared" si="416"/>
        <v>0</v>
      </c>
    </row>
    <row r="1749" spans="1:6" x14ac:dyDescent="0.25">
      <c r="A1749" t="str">
        <f t="shared" si="419"/>
        <v>Matt Kangas</v>
      </c>
      <c r="C1749">
        <v>0</v>
      </c>
      <c r="D1749" t="s">
        <v>225</v>
      </c>
      <c r="E1749">
        <f t="shared" si="421"/>
        <v>8450</v>
      </c>
      <c r="F1749">
        <f t="shared" si="416"/>
        <v>0</v>
      </c>
    </row>
    <row r="1750" spans="1:6" x14ac:dyDescent="0.25">
      <c r="A1750" t="str">
        <f t="shared" si="419"/>
        <v>Matt Kangas</v>
      </c>
      <c r="C1750">
        <v>0</v>
      </c>
      <c r="D1750" t="s">
        <v>233</v>
      </c>
      <c r="E1750">
        <f t="shared" si="421"/>
        <v>8450</v>
      </c>
      <c r="F1750">
        <f t="shared" si="416"/>
        <v>0</v>
      </c>
    </row>
    <row r="1751" spans="1:6" x14ac:dyDescent="0.25">
      <c r="A1751" t="str">
        <f t="shared" si="419"/>
        <v>Matt Kangas</v>
      </c>
      <c r="C1751">
        <v>1.7000000000000001E-2</v>
      </c>
      <c r="D1751" t="s">
        <v>234</v>
      </c>
      <c r="E1751">
        <f t="shared" si="421"/>
        <v>8450</v>
      </c>
      <c r="F1751">
        <f t="shared" si="416"/>
        <v>143.65</v>
      </c>
    </row>
    <row r="1752" spans="1:6" x14ac:dyDescent="0.25">
      <c r="A1752" t="str">
        <f t="shared" si="419"/>
        <v>Matt Kangas</v>
      </c>
      <c r="C1752">
        <v>5.0000000000000001E-3</v>
      </c>
      <c r="D1752" t="s">
        <v>235</v>
      </c>
      <c r="E1752">
        <f t="shared" si="421"/>
        <v>8450</v>
      </c>
      <c r="F1752">
        <f t="shared" si="416"/>
        <v>42.25</v>
      </c>
    </row>
    <row r="1753" spans="1:6" x14ac:dyDescent="0.25">
      <c r="A1753" t="str">
        <f t="shared" si="419"/>
        <v>Matt Kangas</v>
      </c>
      <c r="C1753">
        <v>2E-3</v>
      </c>
      <c r="D1753" t="s">
        <v>236</v>
      </c>
      <c r="E1753">
        <f t="shared" si="421"/>
        <v>8450</v>
      </c>
      <c r="F1753">
        <f t="shared" si="416"/>
        <v>16.899999999999999</v>
      </c>
    </row>
    <row r="1754" spans="1:6" x14ac:dyDescent="0.25">
      <c r="A1754" t="str">
        <f t="shared" si="419"/>
        <v>Matt Kangas</v>
      </c>
      <c r="C1754">
        <v>0.53400000000000003</v>
      </c>
      <c r="D1754" t="s">
        <v>237</v>
      </c>
      <c r="E1754">
        <f t="shared" si="421"/>
        <v>8450</v>
      </c>
      <c r="F1754">
        <f t="shared" si="416"/>
        <v>4512.3</v>
      </c>
    </row>
    <row r="1755" spans="1:6" x14ac:dyDescent="0.25">
      <c r="A1755" t="str">
        <f t="shared" si="419"/>
        <v>Matt Kangas</v>
      </c>
      <c r="C1755">
        <v>0.38</v>
      </c>
      <c r="D1755" t="s">
        <v>238</v>
      </c>
      <c r="E1755">
        <f t="shared" si="421"/>
        <v>8450</v>
      </c>
      <c r="F1755">
        <f t="shared" si="416"/>
        <v>3211</v>
      </c>
    </row>
    <row r="1756" spans="1:6" x14ac:dyDescent="0.25">
      <c r="A1756" t="str">
        <f t="shared" si="419"/>
        <v>Matt Kangas</v>
      </c>
      <c r="C1756">
        <v>2E-3</v>
      </c>
      <c r="D1756" t="s">
        <v>239</v>
      </c>
      <c r="E1756">
        <f t="shared" si="421"/>
        <v>8450</v>
      </c>
      <c r="F1756">
        <f t="shared" si="416"/>
        <v>16.899999999999999</v>
      </c>
    </row>
    <row r="1757" spans="1:6" x14ac:dyDescent="0.25">
      <c r="A1757" t="str">
        <f t="shared" si="419"/>
        <v>Matt Kangas</v>
      </c>
      <c r="C1757">
        <v>6.0000000000000001E-3</v>
      </c>
      <c r="D1757" t="s">
        <v>240</v>
      </c>
      <c r="E1757">
        <f t="shared" si="421"/>
        <v>8450</v>
      </c>
      <c r="F1757">
        <f t="shared" si="416"/>
        <v>50.7</v>
      </c>
    </row>
    <row r="1758" spans="1:6" x14ac:dyDescent="0.25">
      <c r="A1758" t="str">
        <f t="shared" si="419"/>
        <v>Matt Kangas</v>
      </c>
      <c r="C1758">
        <v>1E-3</v>
      </c>
      <c r="D1758" t="s">
        <v>249</v>
      </c>
      <c r="E1758">
        <f t="shared" si="421"/>
        <v>8450</v>
      </c>
      <c r="F1758">
        <f t="shared" si="416"/>
        <v>8.4499999999999993</v>
      </c>
    </row>
    <row r="1759" spans="1:6" x14ac:dyDescent="0.25">
      <c r="A1759" t="str">
        <f t="shared" si="419"/>
        <v>Matt Kangas</v>
      </c>
      <c r="C1759">
        <v>1E-3</v>
      </c>
      <c r="D1759" t="s">
        <v>256</v>
      </c>
      <c r="E1759">
        <f t="shared" si="421"/>
        <v>8450</v>
      </c>
      <c r="F1759">
        <f t="shared" si="416"/>
        <v>8.4499999999999993</v>
      </c>
    </row>
    <row r="1760" spans="1:6" x14ac:dyDescent="0.25">
      <c r="A1760" t="str">
        <f t="shared" si="419"/>
        <v>Matt Kangas</v>
      </c>
      <c r="C1760">
        <v>1.4999999999999999E-2</v>
      </c>
      <c r="D1760" t="s">
        <v>258</v>
      </c>
      <c r="E1760">
        <f t="shared" si="421"/>
        <v>8450</v>
      </c>
      <c r="F1760">
        <f t="shared" si="416"/>
        <v>126.75</v>
      </c>
    </row>
    <row r="1761" spans="1:6" x14ac:dyDescent="0.25">
      <c r="A1761" t="str">
        <f t="shared" si="419"/>
        <v>Matt Kangas</v>
      </c>
      <c r="C1761">
        <v>2.3E-2</v>
      </c>
      <c r="D1761" t="s">
        <v>260</v>
      </c>
      <c r="E1761">
        <f t="shared" si="421"/>
        <v>8450</v>
      </c>
      <c r="F1761">
        <f t="shared" si="416"/>
        <v>194.35</v>
      </c>
    </row>
    <row r="1762" spans="1:6" x14ac:dyDescent="0.25">
      <c r="A1762" t="str">
        <f t="shared" si="419"/>
        <v>Matt Kangas</v>
      </c>
      <c r="C1762">
        <v>0</v>
      </c>
      <c r="D1762" t="s">
        <v>266</v>
      </c>
      <c r="E1762">
        <f t="shared" si="421"/>
        <v>8450</v>
      </c>
      <c r="F1762">
        <f t="shared" si="416"/>
        <v>0</v>
      </c>
    </row>
    <row r="1763" spans="1:6" x14ac:dyDescent="0.25">
      <c r="A1763" t="str">
        <f t="shared" si="419"/>
        <v>Matt Kangas</v>
      </c>
      <c r="C1763">
        <v>1E-3</v>
      </c>
      <c r="D1763" t="s">
        <v>267</v>
      </c>
      <c r="E1763">
        <f t="shared" si="421"/>
        <v>8450</v>
      </c>
      <c r="F1763">
        <f t="shared" si="416"/>
        <v>8.4499999999999993</v>
      </c>
    </row>
    <row r="1764" spans="1:6" x14ac:dyDescent="0.25">
      <c r="A1764" t="str">
        <f t="shared" si="419"/>
        <v>Matt Kangas</v>
      </c>
      <c r="C1764">
        <v>3.0000000000000001E-3</v>
      </c>
      <c r="D1764" t="s">
        <v>268</v>
      </c>
      <c r="E1764">
        <f t="shared" si="421"/>
        <v>8450</v>
      </c>
      <c r="F1764">
        <f t="shared" si="416"/>
        <v>25.35</v>
      </c>
    </row>
    <row r="1765" spans="1:6" x14ac:dyDescent="0.25">
      <c r="A1765" t="str">
        <f t="shared" si="419"/>
        <v>Matt Kangas</v>
      </c>
      <c r="C1765">
        <v>3.0000000000000001E-3</v>
      </c>
      <c r="D1765" t="s">
        <v>270</v>
      </c>
      <c r="E1765">
        <f t="shared" si="421"/>
        <v>8450</v>
      </c>
      <c r="F1765">
        <f t="shared" si="416"/>
        <v>25.35</v>
      </c>
    </row>
    <row r="1766" spans="1:6" x14ac:dyDescent="0.25">
      <c r="A1766" t="str">
        <f t="shared" si="419"/>
        <v>Matt Kangas</v>
      </c>
      <c r="E1766">
        <f t="shared" si="421"/>
        <v>8450</v>
      </c>
      <c r="F1766">
        <f t="shared" si="416"/>
        <v>0</v>
      </c>
    </row>
    <row r="1767" spans="1:6" x14ac:dyDescent="0.25">
      <c r="A1767" t="str">
        <f t="shared" si="419"/>
        <v>Matt Kangas</v>
      </c>
      <c r="B1767" t="s">
        <v>518</v>
      </c>
      <c r="E1767">
        <v>3</v>
      </c>
      <c r="F1767">
        <f t="shared" si="416"/>
        <v>0</v>
      </c>
    </row>
    <row r="1768" spans="1:6" x14ac:dyDescent="0.25">
      <c r="A1768" t="str">
        <f t="shared" si="419"/>
        <v>Matt Kangas</v>
      </c>
      <c r="E1768">
        <f t="shared" ref="E1768:E1770" si="422">E1767</f>
        <v>3</v>
      </c>
      <c r="F1768">
        <f t="shared" si="416"/>
        <v>0</v>
      </c>
    </row>
    <row r="1769" spans="1:6" x14ac:dyDescent="0.25">
      <c r="A1769" t="str">
        <f t="shared" si="419"/>
        <v>Matt Kangas</v>
      </c>
      <c r="C1769">
        <v>1</v>
      </c>
      <c r="D1769" t="s">
        <v>91</v>
      </c>
      <c r="E1769">
        <f t="shared" si="422"/>
        <v>3</v>
      </c>
      <c r="F1769">
        <f t="shared" si="416"/>
        <v>3</v>
      </c>
    </row>
    <row r="1770" spans="1:6" x14ac:dyDescent="0.25">
      <c r="A1770" t="str">
        <f t="shared" si="419"/>
        <v>Matt Kangas</v>
      </c>
      <c r="E1770">
        <f t="shared" si="422"/>
        <v>3</v>
      </c>
      <c r="F1770">
        <f t="shared" si="416"/>
        <v>0</v>
      </c>
    </row>
    <row r="1771" spans="1:6" x14ac:dyDescent="0.25">
      <c r="A1771" t="str">
        <f t="shared" si="419"/>
        <v>Matt Kangas</v>
      </c>
      <c r="B1771" t="s">
        <v>519</v>
      </c>
      <c r="E1771">
        <v>15</v>
      </c>
      <c r="F1771">
        <f t="shared" si="416"/>
        <v>0</v>
      </c>
    </row>
    <row r="1772" spans="1:6" x14ac:dyDescent="0.25">
      <c r="A1772" t="str">
        <f t="shared" si="419"/>
        <v>Matt Kangas</v>
      </c>
      <c r="E1772">
        <f t="shared" ref="E1772:E1774" si="423">E1771</f>
        <v>15</v>
      </c>
      <c r="F1772">
        <f t="shared" si="416"/>
        <v>0</v>
      </c>
    </row>
    <row r="1773" spans="1:6" x14ac:dyDescent="0.25">
      <c r="A1773" t="str">
        <f t="shared" si="419"/>
        <v>Matt Kangas</v>
      </c>
      <c r="C1773">
        <v>1</v>
      </c>
      <c r="D1773" t="s">
        <v>43</v>
      </c>
      <c r="E1773">
        <f t="shared" si="423"/>
        <v>15</v>
      </c>
      <c r="F1773">
        <f t="shared" si="416"/>
        <v>15</v>
      </c>
    </row>
    <row r="1774" spans="1:6" x14ac:dyDescent="0.25">
      <c r="A1774" t="str">
        <f t="shared" si="419"/>
        <v>Matt Kangas</v>
      </c>
      <c r="E1774">
        <f t="shared" si="423"/>
        <v>15</v>
      </c>
      <c r="F1774">
        <f t="shared" si="416"/>
        <v>0</v>
      </c>
    </row>
    <row r="1775" spans="1:6" x14ac:dyDescent="0.25">
      <c r="A1775" t="str">
        <f t="shared" si="419"/>
        <v>Matt Kangas</v>
      </c>
      <c r="B1775" t="s">
        <v>520</v>
      </c>
      <c r="E1775">
        <v>164</v>
      </c>
      <c r="F1775">
        <f t="shared" si="416"/>
        <v>0</v>
      </c>
    </row>
    <row r="1776" spans="1:6" x14ac:dyDescent="0.25">
      <c r="A1776" t="str">
        <f t="shared" si="419"/>
        <v>Matt Kangas</v>
      </c>
      <c r="E1776">
        <f t="shared" ref="E1776:E1786" si="424">E1775</f>
        <v>164</v>
      </c>
      <c r="F1776">
        <f t="shared" si="416"/>
        <v>0</v>
      </c>
    </row>
    <row r="1777" spans="1:6" x14ac:dyDescent="0.25">
      <c r="A1777" t="str">
        <f t="shared" si="419"/>
        <v>Matt Kangas</v>
      </c>
      <c r="C1777">
        <v>5.0000000000000001E-3</v>
      </c>
      <c r="D1777" t="s">
        <v>236</v>
      </c>
      <c r="E1777">
        <f t="shared" si="424"/>
        <v>164</v>
      </c>
      <c r="F1777">
        <f t="shared" si="416"/>
        <v>0.82000000000000006</v>
      </c>
    </row>
    <row r="1778" spans="1:6" x14ac:dyDescent="0.25">
      <c r="A1778" t="str">
        <f t="shared" si="419"/>
        <v>Matt Kangas</v>
      </c>
      <c r="C1778">
        <v>3.4000000000000002E-2</v>
      </c>
      <c r="D1778" t="s">
        <v>237</v>
      </c>
      <c r="E1778">
        <f t="shared" si="424"/>
        <v>164</v>
      </c>
      <c r="F1778">
        <f t="shared" si="416"/>
        <v>5.5760000000000005</v>
      </c>
    </row>
    <row r="1779" spans="1:6" x14ac:dyDescent="0.25">
      <c r="A1779" t="str">
        <f t="shared" si="419"/>
        <v>Matt Kangas</v>
      </c>
      <c r="C1779">
        <v>5.5E-2</v>
      </c>
      <c r="D1779" t="s">
        <v>246</v>
      </c>
      <c r="E1779">
        <f t="shared" si="424"/>
        <v>164</v>
      </c>
      <c r="F1779">
        <f t="shared" si="416"/>
        <v>9.02</v>
      </c>
    </row>
    <row r="1780" spans="1:6" x14ac:dyDescent="0.25">
      <c r="A1780" t="str">
        <f t="shared" si="419"/>
        <v>Matt Kangas</v>
      </c>
      <c r="C1780">
        <v>7.0000000000000007E-2</v>
      </c>
      <c r="D1780" t="s">
        <v>254</v>
      </c>
      <c r="E1780">
        <f t="shared" si="424"/>
        <v>164</v>
      </c>
      <c r="F1780">
        <f t="shared" si="416"/>
        <v>11.48</v>
      </c>
    </row>
    <row r="1781" spans="1:6" x14ac:dyDescent="0.25">
      <c r="A1781" t="str">
        <f t="shared" si="419"/>
        <v>Matt Kangas</v>
      </c>
      <c r="C1781">
        <v>0.32200000000000001</v>
      </c>
      <c r="D1781" t="s">
        <v>256</v>
      </c>
      <c r="E1781">
        <f t="shared" si="424"/>
        <v>164</v>
      </c>
      <c r="F1781">
        <f t="shared" si="416"/>
        <v>52.808</v>
      </c>
    </row>
    <row r="1782" spans="1:6" x14ac:dyDescent="0.25">
      <c r="A1782" t="str">
        <f t="shared" si="419"/>
        <v>Matt Kangas</v>
      </c>
      <c r="C1782">
        <v>8.6999999999999994E-2</v>
      </c>
      <c r="D1782" t="s">
        <v>257</v>
      </c>
      <c r="E1782">
        <f t="shared" si="424"/>
        <v>164</v>
      </c>
      <c r="F1782">
        <f t="shared" si="416"/>
        <v>14.267999999999999</v>
      </c>
    </row>
    <row r="1783" spans="1:6" x14ac:dyDescent="0.25">
      <c r="A1783" t="str">
        <f t="shared" si="419"/>
        <v>Matt Kangas</v>
      </c>
      <c r="C1783">
        <v>5.8999999999999997E-2</v>
      </c>
      <c r="D1783" t="s">
        <v>258</v>
      </c>
      <c r="E1783">
        <f t="shared" si="424"/>
        <v>164</v>
      </c>
      <c r="F1783">
        <f t="shared" si="416"/>
        <v>9.6760000000000002</v>
      </c>
    </row>
    <row r="1784" spans="1:6" x14ac:dyDescent="0.25">
      <c r="A1784" t="str">
        <f t="shared" si="419"/>
        <v>Matt Kangas</v>
      </c>
      <c r="C1784">
        <v>0.16500000000000001</v>
      </c>
      <c r="D1784" t="s">
        <v>260</v>
      </c>
      <c r="E1784">
        <f t="shared" si="424"/>
        <v>164</v>
      </c>
      <c r="F1784">
        <f t="shared" si="416"/>
        <v>27.060000000000002</v>
      </c>
    </row>
    <row r="1785" spans="1:6" x14ac:dyDescent="0.25">
      <c r="A1785" t="str">
        <f t="shared" si="419"/>
        <v>Matt Kangas</v>
      </c>
      <c r="C1785">
        <v>0.19800000000000001</v>
      </c>
      <c r="D1785" t="s">
        <v>270</v>
      </c>
      <c r="E1785">
        <f t="shared" si="424"/>
        <v>164</v>
      </c>
      <c r="F1785">
        <f t="shared" si="416"/>
        <v>32.472000000000001</v>
      </c>
    </row>
    <row r="1786" spans="1:6" x14ac:dyDescent="0.25">
      <c r="A1786" t="str">
        <f t="shared" si="419"/>
        <v>Matt Kangas</v>
      </c>
      <c r="E1786">
        <f t="shared" si="424"/>
        <v>164</v>
      </c>
      <c r="F1786">
        <f t="shared" si="416"/>
        <v>0</v>
      </c>
    </row>
    <row r="1787" spans="1:6" x14ac:dyDescent="0.25">
      <c r="A1787" t="str">
        <f t="shared" si="419"/>
        <v>Matt Kangas</v>
      </c>
      <c r="B1787" t="s">
        <v>521</v>
      </c>
      <c r="E1787">
        <v>2</v>
      </c>
      <c r="F1787">
        <f t="shared" si="416"/>
        <v>0</v>
      </c>
    </row>
    <row r="1788" spans="1:6" x14ac:dyDescent="0.25">
      <c r="A1788" t="str">
        <f t="shared" si="419"/>
        <v>Matt Kangas</v>
      </c>
      <c r="E1788">
        <f t="shared" ref="E1788:E1790" si="425">E1787</f>
        <v>2</v>
      </c>
      <c r="F1788">
        <f t="shared" si="416"/>
        <v>0</v>
      </c>
    </row>
    <row r="1789" spans="1:6" x14ac:dyDescent="0.25">
      <c r="A1789" t="str">
        <f t="shared" si="419"/>
        <v>Matt Kangas</v>
      </c>
      <c r="C1789">
        <v>1</v>
      </c>
      <c r="D1789" t="s">
        <v>91</v>
      </c>
      <c r="E1789">
        <f t="shared" si="425"/>
        <v>2</v>
      </c>
      <c r="F1789">
        <f t="shared" si="416"/>
        <v>2</v>
      </c>
    </row>
    <row r="1790" spans="1:6" x14ac:dyDescent="0.25">
      <c r="A1790" t="str">
        <f t="shared" si="419"/>
        <v>Matt Kangas</v>
      </c>
      <c r="E1790">
        <f t="shared" si="425"/>
        <v>2</v>
      </c>
      <c r="F1790">
        <f t="shared" si="416"/>
        <v>0</v>
      </c>
    </row>
    <row r="1791" spans="1:6" x14ac:dyDescent="0.25">
      <c r="A1791" t="str">
        <f t="shared" si="419"/>
        <v>Matt Kangas</v>
      </c>
      <c r="B1791" t="s">
        <v>522</v>
      </c>
      <c r="E1791">
        <v>528</v>
      </c>
      <c r="F1791">
        <f t="shared" si="416"/>
        <v>0</v>
      </c>
    </row>
    <row r="1792" spans="1:6" x14ac:dyDescent="0.25">
      <c r="A1792" t="str">
        <f t="shared" si="419"/>
        <v>Matt Kangas</v>
      </c>
      <c r="E1792">
        <f t="shared" ref="E1792:E1812" si="426">E1791</f>
        <v>528</v>
      </c>
      <c r="F1792">
        <f t="shared" si="416"/>
        <v>0</v>
      </c>
    </row>
    <row r="1793" spans="1:6" x14ac:dyDescent="0.25">
      <c r="A1793" t="str">
        <f t="shared" si="419"/>
        <v>Matt Kangas</v>
      </c>
      <c r="C1793">
        <v>8.9999999999999993E-3</v>
      </c>
      <c r="D1793" t="s">
        <v>229</v>
      </c>
      <c r="E1793">
        <f t="shared" si="426"/>
        <v>528</v>
      </c>
      <c r="F1793">
        <f t="shared" si="416"/>
        <v>4.7519999999999998</v>
      </c>
    </row>
    <row r="1794" spans="1:6" x14ac:dyDescent="0.25">
      <c r="A1794" t="str">
        <f t="shared" si="419"/>
        <v>Matt Kangas</v>
      </c>
      <c r="C1794">
        <v>1E-3</v>
      </c>
      <c r="D1794" t="s">
        <v>235</v>
      </c>
      <c r="E1794">
        <f t="shared" si="426"/>
        <v>528</v>
      </c>
      <c r="F1794">
        <f t="shared" si="416"/>
        <v>0.52800000000000002</v>
      </c>
    </row>
    <row r="1795" spans="1:6" x14ac:dyDescent="0.25">
      <c r="A1795" t="str">
        <f t="shared" si="419"/>
        <v>Matt Kangas</v>
      </c>
      <c r="C1795">
        <v>3.0000000000000001E-3</v>
      </c>
      <c r="D1795" t="s">
        <v>236</v>
      </c>
      <c r="E1795">
        <f t="shared" si="426"/>
        <v>528</v>
      </c>
      <c r="F1795">
        <f t="shared" ref="F1795:F1858" si="427">C1795*E1795</f>
        <v>1.5840000000000001</v>
      </c>
    </row>
    <row r="1796" spans="1:6" x14ac:dyDescent="0.25">
      <c r="A1796" t="str">
        <f t="shared" si="419"/>
        <v>Matt Kangas</v>
      </c>
      <c r="C1796">
        <v>0.19600000000000001</v>
      </c>
      <c r="D1796" t="s">
        <v>248</v>
      </c>
      <c r="E1796">
        <f t="shared" si="426"/>
        <v>528</v>
      </c>
      <c r="F1796">
        <f t="shared" si="427"/>
        <v>103.488</v>
      </c>
    </row>
    <row r="1797" spans="1:6" x14ac:dyDescent="0.25">
      <c r="A1797" t="str">
        <f t="shared" si="419"/>
        <v>Matt Kangas</v>
      </c>
      <c r="C1797">
        <v>0.03</v>
      </c>
      <c r="D1797" t="s">
        <v>251</v>
      </c>
      <c r="E1797">
        <f t="shared" si="426"/>
        <v>528</v>
      </c>
      <c r="F1797">
        <f t="shared" si="427"/>
        <v>15.84</v>
      </c>
    </row>
    <row r="1798" spans="1:6" x14ac:dyDescent="0.25">
      <c r="A1798" t="str">
        <f t="shared" si="419"/>
        <v>Matt Kangas</v>
      </c>
      <c r="C1798">
        <v>0.02</v>
      </c>
      <c r="D1798" t="s">
        <v>252</v>
      </c>
      <c r="E1798">
        <f t="shared" si="426"/>
        <v>528</v>
      </c>
      <c r="F1798">
        <f t="shared" si="427"/>
        <v>10.56</v>
      </c>
    </row>
    <row r="1799" spans="1:6" x14ac:dyDescent="0.25">
      <c r="A1799" t="str">
        <f t="shared" si="419"/>
        <v>Matt Kangas</v>
      </c>
      <c r="C1799">
        <v>0.104</v>
      </c>
      <c r="D1799" t="s">
        <v>254</v>
      </c>
      <c r="E1799">
        <f t="shared" si="426"/>
        <v>528</v>
      </c>
      <c r="F1799">
        <f t="shared" si="427"/>
        <v>54.911999999999999</v>
      </c>
    </row>
    <row r="1800" spans="1:6" x14ac:dyDescent="0.25">
      <c r="A1800" t="str">
        <f t="shared" si="419"/>
        <v>Matt Kangas</v>
      </c>
      <c r="C1800">
        <v>5.0000000000000001E-3</v>
      </c>
      <c r="D1800" t="s">
        <v>255</v>
      </c>
      <c r="E1800">
        <f t="shared" si="426"/>
        <v>528</v>
      </c>
      <c r="F1800">
        <f t="shared" si="427"/>
        <v>2.64</v>
      </c>
    </row>
    <row r="1801" spans="1:6" x14ac:dyDescent="0.25">
      <c r="A1801" t="str">
        <f t="shared" si="419"/>
        <v>Matt Kangas</v>
      </c>
      <c r="C1801">
        <v>4.2999999999999997E-2</v>
      </c>
      <c r="D1801" t="s">
        <v>256</v>
      </c>
      <c r="E1801">
        <f t="shared" si="426"/>
        <v>528</v>
      </c>
      <c r="F1801">
        <f t="shared" si="427"/>
        <v>22.703999999999997</v>
      </c>
    </row>
    <row r="1802" spans="1:6" x14ac:dyDescent="0.25">
      <c r="A1802" t="str">
        <f t="shared" si="419"/>
        <v>Matt Kangas</v>
      </c>
      <c r="C1802">
        <v>2.7E-2</v>
      </c>
      <c r="D1802" t="s">
        <v>257</v>
      </c>
      <c r="E1802">
        <f t="shared" si="426"/>
        <v>528</v>
      </c>
      <c r="F1802">
        <f t="shared" si="427"/>
        <v>14.256</v>
      </c>
    </row>
    <row r="1803" spans="1:6" x14ac:dyDescent="0.25">
      <c r="A1803" t="str">
        <f t="shared" si="419"/>
        <v>Matt Kangas</v>
      </c>
      <c r="C1803">
        <v>8.6999999999999994E-2</v>
      </c>
      <c r="D1803" t="s">
        <v>258</v>
      </c>
      <c r="E1803">
        <f t="shared" si="426"/>
        <v>528</v>
      </c>
      <c r="F1803">
        <f t="shared" si="427"/>
        <v>45.936</v>
      </c>
    </row>
    <row r="1804" spans="1:6" x14ac:dyDescent="0.25">
      <c r="A1804" t="str">
        <f t="shared" ref="A1804:A1843" si="428">A1803</f>
        <v>Matt Kangas</v>
      </c>
      <c r="C1804">
        <v>0.151</v>
      </c>
      <c r="D1804" t="s">
        <v>259</v>
      </c>
      <c r="E1804">
        <f t="shared" si="426"/>
        <v>528</v>
      </c>
      <c r="F1804">
        <f t="shared" si="427"/>
        <v>79.727999999999994</v>
      </c>
    </row>
    <row r="1805" spans="1:6" x14ac:dyDescent="0.25">
      <c r="A1805" t="str">
        <f t="shared" si="428"/>
        <v>Matt Kangas</v>
      </c>
      <c r="C1805">
        <v>0.01</v>
      </c>
      <c r="D1805" t="s">
        <v>260</v>
      </c>
      <c r="E1805">
        <f t="shared" si="426"/>
        <v>528</v>
      </c>
      <c r="F1805">
        <f t="shared" si="427"/>
        <v>5.28</v>
      </c>
    </row>
    <row r="1806" spans="1:6" x14ac:dyDescent="0.25">
      <c r="A1806" t="str">
        <f t="shared" si="428"/>
        <v>Matt Kangas</v>
      </c>
      <c r="C1806">
        <v>0.16500000000000001</v>
      </c>
      <c r="D1806" t="s">
        <v>262</v>
      </c>
      <c r="E1806">
        <f t="shared" si="426"/>
        <v>528</v>
      </c>
      <c r="F1806">
        <f t="shared" si="427"/>
        <v>87.12</v>
      </c>
    </row>
    <row r="1807" spans="1:6" x14ac:dyDescent="0.25">
      <c r="A1807" t="str">
        <f t="shared" si="428"/>
        <v>Matt Kangas</v>
      </c>
      <c r="C1807">
        <v>2.3E-2</v>
      </c>
      <c r="D1807" t="s">
        <v>263</v>
      </c>
      <c r="E1807">
        <f t="shared" si="426"/>
        <v>528</v>
      </c>
      <c r="F1807">
        <f t="shared" si="427"/>
        <v>12.144</v>
      </c>
    </row>
    <row r="1808" spans="1:6" x14ac:dyDescent="0.25">
      <c r="A1808" t="str">
        <f t="shared" si="428"/>
        <v>Matt Kangas</v>
      </c>
      <c r="C1808">
        <v>1E-3</v>
      </c>
      <c r="D1808" t="s">
        <v>265</v>
      </c>
      <c r="E1808">
        <f t="shared" si="426"/>
        <v>528</v>
      </c>
      <c r="F1808">
        <f t="shared" si="427"/>
        <v>0.52800000000000002</v>
      </c>
    </row>
    <row r="1809" spans="1:6" x14ac:dyDescent="0.25">
      <c r="A1809" t="str">
        <f t="shared" si="428"/>
        <v>Matt Kangas</v>
      </c>
      <c r="C1809">
        <v>0.01</v>
      </c>
      <c r="D1809" t="s">
        <v>267</v>
      </c>
      <c r="E1809">
        <f t="shared" si="426"/>
        <v>528</v>
      </c>
      <c r="F1809">
        <f t="shared" si="427"/>
        <v>5.28</v>
      </c>
    </row>
    <row r="1810" spans="1:6" x14ac:dyDescent="0.25">
      <c r="A1810" t="str">
        <f t="shared" si="428"/>
        <v>Matt Kangas</v>
      </c>
      <c r="C1810">
        <v>0.09</v>
      </c>
      <c r="D1810" t="s">
        <v>268</v>
      </c>
      <c r="E1810">
        <f t="shared" si="426"/>
        <v>528</v>
      </c>
      <c r="F1810">
        <f t="shared" si="427"/>
        <v>47.519999999999996</v>
      </c>
    </row>
    <row r="1811" spans="1:6" x14ac:dyDescent="0.25">
      <c r="A1811" t="str">
        <f t="shared" si="428"/>
        <v>Matt Kangas</v>
      </c>
      <c r="C1811">
        <v>1.7000000000000001E-2</v>
      </c>
      <c r="D1811" t="s">
        <v>271</v>
      </c>
      <c r="E1811">
        <f t="shared" si="426"/>
        <v>528</v>
      </c>
      <c r="F1811">
        <f t="shared" si="427"/>
        <v>8.9760000000000009</v>
      </c>
    </row>
    <row r="1812" spans="1:6" x14ac:dyDescent="0.25">
      <c r="A1812" t="str">
        <f t="shared" si="428"/>
        <v>Matt Kangas</v>
      </c>
      <c r="E1812">
        <f t="shared" si="426"/>
        <v>528</v>
      </c>
      <c r="F1812">
        <f t="shared" si="427"/>
        <v>0</v>
      </c>
    </row>
    <row r="1813" spans="1:6" x14ac:dyDescent="0.25">
      <c r="A1813" t="str">
        <f t="shared" si="428"/>
        <v>Matt Kangas</v>
      </c>
      <c r="B1813" t="s">
        <v>523</v>
      </c>
      <c r="E1813">
        <v>79</v>
      </c>
      <c r="F1813">
        <f t="shared" si="427"/>
        <v>0</v>
      </c>
    </row>
    <row r="1814" spans="1:6" x14ac:dyDescent="0.25">
      <c r="A1814" t="str">
        <f t="shared" si="428"/>
        <v>Matt Kangas</v>
      </c>
      <c r="E1814">
        <f t="shared" ref="E1814:E1816" si="429">E1813</f>
        <v>79</v>
      </c>
      <c r="F1814">
        <f t="shared" si="427"/>
        <v>0</v>
      </c>
    </row>
    <row r="1815" spans="1:6" x14ac:dyDescent="0.25">
      <c r="A1815" t="str">
        <f t="shared" si="428"/>
        <v>Matt Kangas</v>
      </c>
      <c r="C1815">
        <v>1</v>
      </c>
      <c r="D1815" t="s">
        <v>430</v>
      </c>
      <c r="E1815">
        <f t="shared" si="429"/>
        <v>79</v>
      </c>
      <c r="F1815">
        <f t="shared" si="427"/>
        <v>79</v>
      </c>
    </row>
    <row r="1816" spans="1:6" x14ac:dyDescent="0.25">
      <c r="A1816" t="str">
        <f t="shared" si="428"/>
        <v>Matt Kangas</v>
      </c>
      <c r="E1816">
        <f t="shared" si="429"/>
        <v>79</v>
      </c>
      <c r="F1816">
        <f t="shared" si="427"/>
        <v>0</v>
      </c>
    </row>
    <row r="1817" spans="1:6" x14ac:dyDescent="0.25">
      <c r="A1817" t="str">
        <f t="shared" si="428"/>
        <v>Matt Kangas</v>
      </c>
      <c r="B1817" t="s">
        <v>524</v>
      </c>
      <c r="E1817">
        <v>7962</v>
      </c>
      <c r="F1817">
        <f t="shared" si="427"/>
        <v>0</v>
      </c>
    </row>
    <row r="1818" spans="1:6" x14ac:dyDescent="0.25">
      <c r="A1818" t="str">
        <f t="shared" si="428"/>
        <v>Matt Kangas</v>
      </c>
      <c r="E1818">
        <f t="shared" ref="E1818:E1828" si="430">E1817</f>
        <v>7962</v>
      </c>
      <c r="F1818">
        <f t="shared" si="427"/>
        <v>0</v>
      </c>
    </row>
    <row r="1819" spans="1:6" x14ac:dyDescent="0.25">
      <c r="A1819" t="str">
        <f t="shared" si="428"/>
        <v>Matt Kangas</v>
      </c>
      <c r="C1819">
        <v>0.111</v>
      </c>
      <c r="D1819" t="s">
        <v>215</v>
      </c>
      <c r="E1819">
        <f t="shared" si="430"/>
        <v>7962</v>
      </c>
      <c r="F1819">
        <f t="shared" si="427"/>
        <v>883.78200000000004</v>
      </c>
    </row>
    <row r="1820" spans="1:6" x14ac:dyDescent="0.25">
      <c r="A1820" t="str">
        <f t="shared" si="428"/>
        <v>Matt Kangas</v>
      </c>
      <c r="C1820">
        <v>1.6E-2</v>
      </c>
      <c r="D1820" t="s">
        <v>216</v>
      </c>
      <c r="E1820">
        <f t="shared" si="430"/>
        <v>7962</v>
      </c>
      <c r="F1820">
        <f t="shared" si="427"/>
        <v>127.392</v>
      </c>
    </row>
    <row r="1821" spans="1:6" x14ac:dyDescent="0.25">
      <c r="A1821" t="str">
        <f t="shared" si="428"/>
        <v>Matt Kangas</v>
      </c>
      <c r="C1821">
        <v>9.5000000000000001E-2</v>
      </c>
      <c r="D1821" t="s">
        <v>217</v>
      </c>
      <c r="E1821">
        <f t="shared" si="430"/>
        <v>7962</v>
      </c>
      <c r="F1821">
        <f t="shared" si="427"/>
        <v>756.39</v>
      </c>
    </row>
    <row r="1822" spans="1:6" x14ac:dyDescent="0.25">
      <c r="A1822" t="str">
        <f t="shared" si="428"/>
        <v>Matt Kangas</v>
      </c>
      <c r="C1822">
        <v>0.24299999999999999</v>
      </c>
      <c r="D1822" t="s">
        <v>218</v>
      </c>
      <c r="E1822">
        <f t="shared" si="430"/>
        <v>7962</v>
      </c>
      <c r="F1822">
        <f t="shared" si="427"/>
        <v>1934.7659999999998</v>
      </c>
    </row>
    <row r="1823" spans="1:6" x14ac:dyDescent="0.25">
      <c r="A1823" t="str">
        <f t="shared" si="428"/>
        <v>Matt Kangas</v>
      </c>
      <c r="C1823">
        <v>5.0000000000000001E-3</v>
      </c>
      <c r="D1823" t="s">
        <v>219</v>
      </c>
      <c r="E1823">
        <f t="shared" si="430"/>
        <v>7962</v>
      </c>
      <c r="F1823">
        <f t="shared" si="427"/>
        <v>39.81</v>
      </c>
    </row>
    <row r="1824" spans="1:6" x14ac:dyDescent="0.25">
      <c r="A1824" t="str">
        <f t="shared" si="428"/>
        <v>Matt Kangas</v>
      </c>
      <c r="C1824">
        <v>0.193</v>
      </c>
      <c r="D1824" t="s">
        <v>220</v>
      </c>
      <c r="E1824">
        <f t="shared" si="430"/>
        <v>7962</v>
      </c>
      <c r="F1824">
        <f t="shared" si="427"/>
        <v>1536.6659999999999</v>
      </c>
    </row>
    <row r="1825" spans="1:6" x14ac:dyDescent="0.25">
      <c r="A1825" t="str">
        <f t="shared" si="428"/>
        <v>Matt Kangas</v>
      </c>
      <c r="C1825">
        <v>6.0000000000000001E-3</v>
      </c>
      <c r="D1825" t="s">
        <v>221</v>
      </c>
      <c r="E1825">
        <f t="shared" si="430"/>
        <v>7962</v>
      </c>
      <c r="F1825">
        <f t="shared" si="427"/>
        <v>47.771999999999998</v>
      </c>
    </row>
    <row r="1826" spans="1:6" x14ac:dyDescent="0.25">
      <c r="A1826" t="str">
        <f t="shared" si="428"/>
        <v>Matt Kangas</v>
      </c>
      <c r="C1826">
        <v>4.7E-2</v>
      </c>
      <c r="D1826" t="s">
        <v>222</v>
      </c>
      <c r="E1826">
        <f t="shared" si="430"/>
        <v>7962</v>
      </c>
      <c r="F1826">
        <f t="shared" si="427"/>
        <v>374.214</v>
      </c>
    </row>
    <row r="1827" spans="1:6" x14ac:dyDescent="0.25">
      <c r="A1827" t="str">
        <f t="shared" si="428"/>
        <v>Matt Kangas</v>
      </c>
      <c r="C1827">
        <v>0.27900000000000003</v>
      </c>
      <c r="D1827" t="s">
        <v>223</v>
      </c>
      <c r="E1827">
        <f t="shared" si="430"/>
        <v>7962</v>
      </c>
      <c r="F1827">
        <f t="shared" si="427"/>
        <v>2221.3980000000001</v>
      </c>
    </row>
    <row r="1828" spans="1:6" x14ac:dyDescent="0.25">
      <c r="A1828" t="str">
        <f t="shared" si="428"/>
        <v>Matt Kangas</v>
      </c>
      <c r="E1828">
        <f t="shared" si="430"/>
        <v>7962</v>
      </c>
      <c r="F1828">
        <f t="shared" si="427"/>
        <v>0</v>
      </c>
    </row>
    <row r="1829" spans="1:6" x14ac:dyDescent="0.25">
      <c r="A1829" t="str">
        <f t="shared" si="428"/>
        <v>Matt Kangas</v>
      </c>
      <c r="B1829" t="s">
        <v>525</v>
      </c>
      <c r="E1829">
        <v>6</v>
      </c>
      <c r="F1829">
        <f t="shared" si="427"/>
        <v>0</v>
      </c>
    </row>
    <row r="1830" spans="1:6" x14ac:dyDescent="0.25">
      <c r="A1830" t="str">
        <f t="shared" si="428"/>
        <v>Matt Kangas</v>
      </c>
      <c r="E1830">
        <f t="shared" ref="E1830:E1832" si="431">E1829</f>
        <v>6</v>
      </c>
      <c r="F1830">
        <f t="shared" si="427"/>
        <v>0</v>
      </c>
    </row>
    <row r="1831" spans="1:6" x14ac:dyDescent="0.25">
      <c r="A1831" t="str">
        <f t="shared" si="428"/>
        <v>Matt Kangas</v>
      </c>
      <c r="C1831">
        <v>1</v>
      </c>
      <c r="D1831" t="s">
        <v>91</v>
      </c>
      <c r="E1831">
        <f t="shared" si="431"/>
        <v>6</v>
      </c>
      <c r="F1831">
        <f t="shared" si="427"/>
        <v>6</v>
      </c>
    </row>
    <row r="1832" spans="1:6" x14ac:dyDescent="0.25">
      <c r="A1832" t="str">
        <f t="shared" si="428"/>
        <v>Matt Kangas</v>
      </c>
      <c r="E1832">
        <f t="shared" si="431"/>
        <v>6</v>
      </c>
      <c r="F1832">
        <f t="shared" si="427"/>
        <v>0</v>
      </c>
    </row>
    <row r="1833" spans="1:6" x14ac:dyDescent="0.25">
      <c r="A1833" t="str">
        <f t="shared" si="428"/>
        <v>Matt Kangas</v>
      </c>
      <c r="B1833" t="s">
        <v>526</v>
      </c>
      <c r="E1833">
        <v>50</v>
      </c>
      <c r="F1833">
        <f t="shared" si="427"/>
        <v>0</v>
      </c>
    </row>
    <row r="1834" spans="1:6" x14ac:dyDescent="0.25">
      <c r="A1834" t="str">
        <f t="shared" si="428"/>
        <v>Matt Kangas</v>
      </c>
      <c r="E1834">
        <f t="shared" ref="E1834:E1836" si="432">E1833</f>
        <v>50</v>
      </c>
      <c r="F1834">
        <f t="shared" si="427"/>
        <v>0</v>
      </c>
    </row>
    <row r="1835" spans="1:6" x14ac:dyDescent="0.25">
      <c r="A1835" t="str">
        <f t="shared" si="428"/>
        <v>Matt Kangas</v>
      </c>
      <c r="C1835">
        <v>1</v>
      </c>
      <c r="D1835" t="s">
        <v>91</v>
      </c>
      <c r="E1835">
        <f t="shared" si="432"/>
        <v>50</v>
      </c>
      <c r="F1835">
        <f t="shared" si="427"/>
        <v>50</v>
      </c>
    </row>
    <row r="1836" spans="1:6" x14ac:dyDescent="0.25">
      <c r="A1836" t="str">
        <f t="shared" si="428"/>
        <v>Matt Kangas</v>
      </c>
      <c r="E1836">
        <f t="shared" si="432"/>
        <v>50</v>
      </c>
      <c r="F1836">
        <f t="shared" si="427"/>
        <v>0</v>
      </c>
    </row>
    <row r="1837" spans="1:6" x14ac:dyDescent="0.25">
      <c r="A1837" t="str">
        <f t="shared" si="428"/>
        <v>Matt Kangas</v>
      </c>
      <c r="B1837" t="s">
        <v>527</v>
      </c>
      <c r="E1837">
        <v>2</v>
      </c>
      <c r="F1837">
        <f t="shared" si="427"/>
        <v>0</v>
      </c>
    </row>
    <row r="1838" spans="1:6" x14ac:dyDescent="0.25">
      <c r="A1838" t="str">
        <f t="shared" si="428"/>
        <v>Matt Kangas</v>
      </c>
      <c r="E1838">
        <f t="shared" ref="E1838:E1840" si="433">E1837</f>
        <v>2</v>
      </c>
      <c r="F1838">
        <f t="shared" si="427"/>
        <v>0</v>
      </c>
    </row>
    <row r="1839" spans="1:6" x14ac:dyDescent="0.25">
      <c r="A1839" t="str">
        <f t="shared" si="428"/>
        <v>Matt Kangas</v>
      </c>
      <c r="C1839">
        <v>1</v>
      </c>
      <c r="D1839" t="s">
        <v>85</v>
      </c>
      <c r="E1839">
        <f t="shared" si="433"/>
        <v>2</v>
      </c>
      <c r="F1839">
        <f t="shared" si="427"/>
        <v>2</v>
      </c>
    </row>
    <row r="1840" spans="1:6" x14ac:dyDescent="0.25">
      <c r="A1840" t="str">
        <f t="shared" si="428"/>
        <v>Matt Kangas</v>
      </c>
      <c r="E1840">
        <f t="shared" si="433"/>
        <v>2</v>
      </c>
      <c r="F1840">
        <f t="shared" si="427"/>
        <v>0</v>
      </c>
    </row>
    <row r="1841" spans="1:6" x14ac:dyDescent="0.25">
      <c r="A1841" t="str">
        <f t="shared" si="428"/>
        <v>Matt Kangas</v>
      </c>
      <c r="B1841" t="s">
        <v>528</v>
      </c>
      <c r="E1841">
        <v>14</v>
      </c>
      <c r="F1841">
        <f t="shared" si="427"/>
        <v>0</v>
      </c>
    </row>
    <row r="1842" spans="1:6" x14ac:dyDescent="0.25">
      <c r="A1842" t="str">
        <f t="shared" si="428"/>
        <v>Matt Kangas</v>
      </c>
      <c r="E1842">
        <f t="shared" ref="E1842:E1844" si="434">E1841</f>
        <v>14</v>
      </c>
      <c r="F1842">
        <f t="shared" si="427"/>
        <v>0</v>
      </c>
    </row>
    <row r="1843" spans="1:6" x14ac:dyDescent="0.25">
      <c r="A1843" t="str">
        <f t="shared" si="428"/>
        <v>Matt Kangas</v>
      </c>
      <c r="C1843">
        <v>1</v>
      </c>
      <c r="D1843" t="s">
        <v>85</v>
      </c>
      <c r="E1843">
        <f t="shared" si="434"/>
        <v>14</v>
      </c>
      <c r="F1843">
        <f t="shared" si="427"/>
        <v>14</v>
      </c>
    </row>
    <row r="1844" spans="1:6" x14ac:dyDescent="0.25">
      <c r="A1844" t="s">
        <v>641</v>
      </c>
      <c r="E1844">
        <f t="shared" si="434"/>
        <v>14</v>
      </c>
      <c r="F1844">
        <f t="shared" si="427"/>
        <v>0</v>
      </c>
    </row>
    <row r="1845" spans="1:6" x14ac:dyDescent="0.25">
      <c r="A1845" t="str">
        <f t="shared" ref="A1845:A1878" si="435">A1844</f>
        <v>Max Hirschhorn</v>
      </c>
      <c r="B1845" t="s">
        <v>531</v>
      </c>
      <c r="E1845">
        <v>21</v>
      </c>
      <c r="F1845">
        <f t="shared" si="427"/>
        <v>0</v>
      </c>
    </row>
    <row r="1846" spans="1:6" x14ac:dyDescent="0.25">
      <c r="A1846" t="str">
        <f t="shared" si="435"/>
        <v>Max Hirschhorn</v>
      </c>
      <c r="E1846">
        <f t="shared" ref="E1846:E1848" si="436">E1845</f>
        <v>21</v>
      </c>
      <c r="F1846">
        <f t="shared" si="427"/>
        <v>0</v>
      </c>
    </row>
    <row r="1847" spans="1:6" x14ac:dyDescent="0.25">
      <c r="A1847" t="str">
        <f t="shared" si="435"/>
        <v>Max Hirschhorn</v>
      </c>
      <c r="C1847">
        <v>1</v>
      </c>
      <c r="D1847" t="s">
        <v>273</v>
      </c>
      <c r="E1847">
        <f t="shared" si="436"/>
        <v>21</v>
      </c>
      <c r="F1847">
        <f t="shared" si="427"/>
        <v>21</v>
      </c>
    </row>
    <row r="1848" spans="1:6" x14ac:dyDescent="0.25">
      <c r="A1848" t="str">
        <f t="shared" si="435"/>
        <v>Max Hirschhorn</v>
      </c>
      <c r="E1848">
        <f t="shared" si="436"/>
        <v>21</v>
      </c>
      <c r="F1848">
        <f t="shared" si="427"/>
        <v>0</v>
      </c>
    </row>
    <row r="1849" spans="1:6" x14ac:dyDescent="0.25">
      <c r="A1849" t="str">
        <f t="shared" si="435"/>
        <v>Max Hirschhorn</v>
      </c>
      <c r="B1849" t="s">
        <v>532</v>
      </c>
      <c r="E1849">
        <v>102</v>
      </c>
      <c r="F1849">
        <f t="shared" si="427"/>
        <v>0</v>
      </c>
    </row>
    <row r="1850" spans="1:6" x14ac:dyDescent="0.25">
      <c r="A1850" t="str">
        <f t="shared" si="435"/>
        <v>Max Hirschhorn</v>
      </c>
      <c r="E1850">
        <f t="shared" ref="E1850:E1859" si="437">E1849</f>
        <v>102</v>
      </c>
      <c r="F1850">
        <f t="shared" si="427"/>
        <v>0</v>
      </c>
    </row>
    <row r="1851" spans="1:6" x14ac:dyDescent="0.25">
      <c r="A1851" t="str">
        <f t="shared" si="435"/>
        <v>Max Hirschhorn</v>
      </c>
      <c r="C1851">
        <v>0.03</v>
      </c>
      <c r="D1851" t="s">
        <v>101</v>
      </c>
      <c r="E1851">
        <f t="shared" si="437"/>
        <v>102</v>
      </c>
      <c r="F1851">
        <f t="shared" si="427"/>
        <v>3.06</v>
      </c>
    </row>
    <row r="1852" spans="1:6" x14ac:dyDescent="0.25">
      <c r="A1852" t="str">
        <f t="shared" si="435"/>
        <v>Max Hirschhorn</v>
      </c>
      <c r="C1852">
        <v>2.3E-2</v>
      </c>
      <c r="D1852" t="s">
        <v>113</v>
      </c>
      <c r="E1852">
        <f t="shared" si="437"/>
        <v>102</v>
      </c>
      <c r="F1852">
        <f t="shared" si="427"/>
        <v>2.3460000000000001</v>
      </c>
    </row>
    <row r="1853" spans="1:6" x14ac:dyDescent="0.25">
      <c r="A1853" t="str">
        <f t="shared" si="435"/>
        <v>Max Hirschhorn</v>
      </c>
      <c r="C1853">
        <v>2.5000000000000001E-2</v>
      </c>
      <c r="D1853" t="s">
        <v>194</v>
      </c>
      <c r="E1853">
        <f t="shared" si="437"/>
        <v>102</v>
      </c>
      <c r="F1853">
        <f t="shared" si="427"/>
        <v>2.5500000000000003</v>
      </c>
    </row>
    <row r="1854" spans="1:6" x14ac:dyDescent="0.25">
      <c r="A1854" t="str">
        <f t="shared" si="435"/>
        <v>Max Hirschhorn</v>
      </c>
      <c r="C1854">
        <v>2.1999999999999999E-2</v>
      </c>
      <c r="D1854" t="s">
        <v>127</v>
      </c>
      <c r="E1854">
        <f t="shared" si="437"/>
        <v>102</v>
      </c>
      <c r="F1854">
        <f t="shared" si="427"/>
        <v>2.2439999999999998</v>
      </c>
    </row>
    <row r="1855" spans="1:6" x14ac:dyDescent="0.25">
      <c r="A1855" t="str">
        <f t="shared" si="435"/>
        <v>Max Hirschhorn</v>
      </c>
      <c r="C1855">
        <v>2.4E-2</v>
      </c>
      <c r="D1855" t="s">
        <v>437</v>
      </c>
      <c r="E1855">
        <f t="shared" si="437"/>
        <v>102</v>
      </c>
      <c r="F1855">
        <f t="shared" si="427"/>
        <v>2.448</v>
      </c>
    </row>
    <row r="1856" spans="1:6" x14ac:dyDescent="0.25">
      <c r="A1856" t="str">
        <f t="shared" si="435"/>
        <v>Max Hirschhorn</v>
      </c>
      <c r="C1856">
        <v>0.77600000000000002</v>
      </c>
      <c r="D1856" t="s">
        <v>85</v>
      </c>
      <c r="E1856">
        <f t="shared" si="437"/>
        <v>102</v>
      </c>
      <c r="F1856">
        <f t="shared" si="427"/>
        <v>79.152000000000001</v>
      </c>
    </row>
    <row r="1857" spans="1:6" x14ac:dyDescent="0.25">
      <c r="A1857" t="str">
        <f t="shared" si="435"/>
        <v>Max Hirschhorn</v>
      </c>
      <c r="C1857">
        <v>6.3E-2</v>
      </c>
      <c r="D1857" t="s">
        <v>99</v>
      </c>
      <c r="E1857">
        <f t="shared" si="437"/>
        <v>102</v>
      </c>
      <c r="F1857">
        <f t="shared" si="427"/>
        <v>6.4260000000000002</v>
      </c>
    </row>
    <row r="1858" spans="1:6" x14ac:dyDescent="0.25">
      <c r="A1858" t="str">
        <f t="shared" si="435"/>
        <v>Max Hirschhorn</v>
      </c>
      <c r="C1858">
        <v>3.3000000000000002E-2</v>
      </c>
      <c r="D1858" t="s">
        <v>43</v>
      </c>
      <c r="E1858">
        <f t="shared" si="437"/>
        <v>102</v>
      </c>
      <c r="F1858">
        <f t="shared" si="427"/>
        <v>3.3660000000000001</v>
      </c>
    </row>
    <row r="1859" spans="1:6" x14ac:dyDescent="0.25">
      <c r="A1859" t="str">
        <f t="shared" si="435"/>
        <v>Max Hirschhorn</v>
      </c>
      <c r="E1859">
        <f t="shared" si="437"/>
        <v>102</v>
      </c>
      <c r="F1859">
        <f t="shared" ref="F1859:F1922" si="438">C1859*E1859</f>
        <v>0</v>
      </c>
    </row>
    <row r="1860" spans="1:6" x14ac:dyDescent="0.25">
      <c r="A1860" t="str">
        <f t="shared" si="435"/>
        <v>Max Hirschhorn</v>
      </c>
      <c r="B1860" t="s">
        <v>533</v>
      </c>
      <c r="E1860">
        <v>1797</v>
      </c>
      <c r="F1860">
        <f t="shared" si="438"/>
        <v>0</v>
      </c>
    </row>
    <row r="1861" spans="1:6" x14ac:dyDescent="0.25">
      <c r="A1861" t="str">
        <f t="shared" si="435"/>
        <v>Max Hirschhorn</v>
      </c>
      <c r="E1861">
        <f t="shared" ref="E1861:E1868" si="439">E1860</f>
        <v>1797</v>
      </c>
      <c r="F1861">
        <f t="shared" si="438"/>
        <v>0</v>
      </c>
    </row>
    <row r="1862" spans="1:6" x14ac:dyDescent="0.25">
      <c r="A1862" t="str">
        <f t="shared" si="435"/>
        <v>Max Hirschhorn</v>
      </c>
      <c r="C1862">
        <v>1.4999999999999999E-2</v>
      </c>
      <c r="D1862" t="s">
        <v>534</v>
      </c>
      <c r="E1862">
        <f t="shared" si="439"/>
        <v>1797</v>
      </c>
      <c r="F1862">
        <f t="shared" si="438"/>
        <v>26.954999999999998</v>
      </c>
    </row>
    <row r="1863" spans="1:6" x14ac:dyDescent="0.25">
      <c r="A1863" t="str">
        <f t="shared" si="435"/>
        <v>Max Hirschhorn</v>
      </c>
      <c r="C1863">
        <v>0.50900000000000001</v>
      </c>
      <c r="D1863" t="s">
        <v>535</v>
      </c>
      <c r="E1863">
        <f t="shared" si="439"/>
        <v>1797</v>
      </c>
      <c r="F1863">
        <f t="shared" si="438"/>
        <v>914.673</v>
      </c>
    </row>
    <row r="1864" spans="1:6" x14ac:dyDescent="0.25">
      <c r="A1864" t="str">
        <f t="shared" si="435"/>
        <v>Max Hirschhorn</v>
      </c>
      <c r="C1864">
        <v>7.0000000000000001E-3</v>
      </c>
      <c r="D1864" t="s">
        <v>536</v>
      </c>
      <c r="E1864">
        <f t="shared" si="439"/>
        <v>1797</v>
      </c>
      <c r="F1864">
        <f t="shared" si="438"/>
        <v>12.579000000000001</v>
      </c>
    </row>
    <row r="1865" spans="1:6" x14ac:dyDescent="0.25">
      <c r="A1865" t="str">
        <f t="shared" si="435"/>
        <v>Max Hirschhorn</v>
      </c>
      <c r="C1865">
        <v>0.27300000000000002</v>
      </c>
      <c r="D1865" t="s">
        <v>537</v>
      </c>
      <c r="E1865">
        <f t="shared" si="439"/>
        <v>1797</v>
      </c>
      <c r="F1865">
        <f t="shared" si="438"/>
        <v>490.58100000000002</v>
      </c>
    </row>
    <row r="1866" spans="1:6" x14ac:dyDescent="0.25">
      <c r="A1866" t="str">
        <f t="shared" si="435"/>
        <v>Max Hirschhorn</v>
      </c>
      <c r="C1866">
        <v>0.129</v>
      </c>
      <c r="D1866" t="s">
        <v>273</v>
      </c>
      <c r="E1866">
        <f t="shared" si="439"/>
        <v>1797</v>
      </c>
      <c r="F1866">
        <f t="shared" si="438"/>
        <v>231.81300000000002</v>
      </c>
    </row>
    <row r="1867" spans="1:6" x14ac:dyDescent="0.25">
      <c r="A1867" t="str">
        <f t="shared" si="435"/>
        <v>Max Hirschhorn</v>
      </c>
      <c r="C1867">
        <v>6.4000000000000001E-2</v>
      </c>
      <c r="D1867" t="s">
        <v>538</v>
      </c>
      <c r="E1867">
        <f t="shared" si="439"/>
        <v>1797</v>
      </c>
      <c r="F1867">
        <f t="shared" si="438"/>
        <v>115.008</v>
      </c>
    </row>
    <row r="1868" spans="1:6" x14ac:dyDescent="0.25">
      <c r="A1868" t="str">
        <f t="shared" si="435"/>
        <v>Max Hirschhorn</v>
      </c>
      <c r="E1868">
        <f t="shared" si="439"/>
        <v>1797</v>
      </c>
      <c r="F1868">
        <f t="shared" si="438"/>
        <v>0</v>
      </c>
    </row>
    <row r="1869" spans="1:6" x14ac:dyDescent="0.25">
      <c r="A1869" t="str">
        <f t="shared" si="435"/>
        <v>Max Hirschhorn</v>
      </c>
      <c r="B1869" t="s">
        <v>539</v>
      </c>
      <c r="E1869">
        <v>25</v>
      </c>
      <c r="F1869">
        <f t="shared" si="438"/>
        <v>0</v>
      </c>
    </row>
    <row r="1870" spans="1:6" x14ac:dyDescent="0.25">
      <c r="A1870" t="str">
        <f t="shared" si="435"/>
        <v>Max Hirschhorn</v>
      </c>
      <c r="E1870">
        <f t="shared" ref="E1870:E1872" si="440">E1869</f>
        <v>25</v>
      </c>
      <c r="F1870">
        <f t="shared" si="438"/>
        <v>0</v>
      </c>
    </row>
    <row r="1871" spans="1:6" x14ac:dyDescent="0.25">
      <c r="A1871" t="str">
        <f t="shared" si="435"/>
        <v>Max Hirschhorn</v>
      </c>
      <c r="C1871">
        <v>1</v>
      </c>
      <c r="D1871" t="s">
        <v>538</v>
      </c>
      <c r="E1871">
        <f t="shared" si="440"/>
        <v>25</v>
      </c>
      <c r="F1871">
        <f t="shared" si="438"/>
        <v>25</v>
      </c>
    </row>
    <row r="1872" spans="1:6" x14ac:dyDescent="0.25">
      <c r="A1872" t="str">
        <f t="shared" si="435"/>
        <v>Max Hirschhorn</v>
      </c>
      <c r="E1872">
        <f t="shared" si="440"/>
        <v>25</v>
      </c>
      <c r="F1872">
        <f t="shared" si="438"/>
        <v>0</v>
      </c>
    </row>
    <row r="1873" spans="1:6" x14ac:dyDescent="0.25">
      <c r="A1873" t="str">
        <f t="shared" si="435"/>
        <v>Max Hirschhorn</v>
      </c>
      <c r="B1873" t="s">
        <v>540</v>
      </c>
      <c r="E1873">
        <v>4237</v>
      </c>
      <c r="F1873">
        <f t="shared" si="438"/>
        <v>0</v>
      </c>
    </row>
    <row r="1874" spans="1:6" x14ac:dyDescent="0.25">
      <c r="A1874" t="str">
        <f t="shared" si="435"/>
        <v>Max Hirschhorn</v>
      </c>
      <c r="E1874">
        <f t="shared" ref="E1874:E1879" si="441">E1873</f>
        <v>4237</v>
      </c>
      <c r="F1874">
        <f t="shared" si="438"/>
        <v>0</v>
      </c>
    </row>
    <row r="1875" spans="1:6" x14ac:dyDescent="0.25">
      <c r="A1875" t="str">
        <f t="shared" si="435"/>
        <v>Max Hirschhorn</v>
      </c>
      <c r="C1875">
        <v>0.49199999999999999</v>
      </c>
      <c r="D1875" t="s">
        <v>147</v>
      </c>
      <c r="E1875">
        <f t="shared" si="441"/>
        <v>4237</v>
      </c>
      <c r="F1875">
        <f t="shared" si="438"/>
        <v>2084.6039999999998</v>
      </c>
    </row>
    <row r="1876" spans="1:6" x14ac:dyDescent="0.25">
      <c r="A1876" t="str">
        <f t="shared" si="435"/>
        <v>Max Hirschhorn</v>
      </c>
      <c r="C1876">
        <v>0.5</v>
      </c>
      <c r="D1876" t="s">
        <v>194</v>
      </c>
      <c r="E1876">
        <f t="shared" si="441"/>
        <v>4237</v>
      </c>
      <c r="F1876">
        <f t="shared" si="438"/>
        <v>2118.5</v>
      </c>
    </row>
    <row r="1877" spans="1:6" x14ac:dyDescent="0.25">
      <c r="A1877" t="str">
        <f t="shared" si="435"/>
        <v>Max Hirschhorn</v>
      </c>
      <c r="C1877">
        <v>5.0000000000000001E-3</v>
      </c>
      <c r="D1877" t="s">
        <v>99</v>
      </c>
      <c r="E1877">
        <f t="shared" si="441"/>
        <v>4237</v>
      </c>
      <c r="F1877">
        <f t="shared" si="438"/>
        <v>21.184999999999999</v>
      </c>
    </row>
    <row r="1878" spans="1:6" x14ac:dyDescent="0.25">
      <c r="A1878" t="str">
        <f t="shared" si="435"/>
        <v>Max Hirschhorn</v>
      </c>
      <c r="C1878">
        <v>1E-3</v>
      </c>
      <c r="D1878" t="s">
        <v>93</v>
      </c>
      <c r="E1878">
        <f t="shared" si="441"/>
        <v>4237</v>
      </c>
      <c r="F1878">
        <f t="shared" si="438"/>
        <v>4.2370000000000001</v>
      </c>
    </row>
    <row r="1879" spans="1:6" x14ac:dyDescent="0.25">
      <c r="A1879" t="s">
        <v>642</v>
      </c>
      <c r="E1879">
        <f t="shared" si="441"/>
        <v>4237</v>
      </c>
      <c r="F1879">
        <f t="shared" si="438"/>
        <v>0</v>
      </c>
    </row>
    <row r="1880" spans="1:6" x14ac:dyDescent="0.25">
      <c r="A1880" t="str">
        <f t="shared" ref="A1880:A1883" si="442">A1879</f>
        <v>Michael Ivanov</v>
      </c>
      <c r="B1880" t="s">
        <v>543</v>
      </c>
      <c r="E1880">
        <v>90</v>
      </c>
      <c r="F1880">
        <f t="shared" si="438"/>
        <v>0</v>
      </c>
    </row>
    <row r="1881" spans="1:6" x14ac:dyDescent="0.25">
      <c r="A1881" t="str">
        <f t="shared" si="442"/>
        <v>Michael Ivanov</v>
      </c>
      <c r="E1881">
        <f t="shared" ref="E1881:E1884" si="443">E1880</f>
        <v>90</v>
      </c>
      <c r="F1881">
        <f t="shared" si="438"/>
        <v>0</v>
      </c>
    </row>
    <row r="1882" spans="1:6" x14ac:dyDescent="0.25">
      <c r="A1882" t="str">
        <f t="shared" si="442"/>
        <v>Michael Ivanov</v>
      </c>
      <c r="C1882">
        <v>0.245</v>
      </c>
      <c r="D1882" t="s">
        <v>74</v>
      </c>
      <c r="E1882">
        <f t="shared" si="443"/>
        <v>90</v>
      </c>
      <c r="F1882">
        <f t="shared" si="438"/>
        <v>22.05</v>
      </c>
    </row>
    <row r="1883" spans="1:6" x14ac:dyDescent="0.25">
      <c r="A1883" t="str">
        <f t="shared" si="442"/>
        <v>Michael Ivanov</v>
      </c>
      <c r="C1883">
        <v>0.754</v>
      </c>
      <c r="D1883" t="s">
        <v>162</v>
      </c>
      <c r="E1883">
        <f t="shared" si="443"/>
        <v>90</v>
      </c>
      <c r="F1883">
        <f t="shared" si="438"/>
        <v>67.86</v>
      </c>
    </row>
    <row r="1884" spans="1:6" x14ac:dyDescent="0.25">
      <c r="A1884" t="s">
        <v>643</v>
      </c>
      <c r="E1884">
        <f t="shared" si="443"/>
        <v>90</v>
      </c>
      <c r="F1884">
        <f t="shared" si="438"/>
        <v>0</v>
      </c>
    </row>
    <row r="1885" spans="1:6" x14ac:dyDescent="0.25">
      <c r="A1885" t="str">
        <f t="shared" ref="A1885:A1887" si="444">A1884</f>
        <v>mike o'brien</v>
      </c>
      <c r="B1885" t="s">
        <v>546</v>
      </c>
      <c r="E1885">
        <v>26</v>
      </c>
      <c r="F1885">
        <f t="shared" si="438"/>
        <v>0</v>
      </c>
    </row>
    <row r="1886" spans="1:6" x14ac:dyDescent="0.25">
      <c r="A1886" t="str">
        <f t="shared" si="444"/>
        <v>mike o'brien</v>
      </c>
      <c r="E1886">
        <f t="shared" ref="E1886:E1888" si="445">E1885</f>
        <v>26</v>
      </c>
      <c r="F1886">
        <f t="shared" si="438"/>
        <v>0</v>
      </c>
    </row>
    <row r="1887" spans="1:6" x14ac:dyDescent="0.25">
      <c r="A1887" t="str">
        <f t="shared" si="444"/>
        <v>mike o'brien</v>
      </c>
      <c r="C1887">
        <v>1</v>
      </c>
      <c r="D1887" t="s">
        <v>28</v>
      </c>
      <c r="E1887">
        <f t="shared" si="445"/>
        <v>26</v>
      </c>
      <c r="F1887">
        <f t="shared" si="438"/>
        <v>26</v>
      </c>
    </row>
    <row r="1888" spans="1:6" x14ac:dyDescent="0.25">
      <c r="A1888" t="s">
        <v>644</v>
      </c>
      <c r="E1888">
        <f t="shared" si="445"/>
        <v>26</v>
      </c>
      <c r="F1888">
        <f t="shared" si="438"/>
        <v>0</v>
      </c>
    </row>
    <row r="1889" spans="1:6" x14ac:dyDescent="0.25">
      <c r="A1889" t="str">
        <f t="shared" ref="A1889:A1919" si="446">A1888</f>
        <v>Randolph Tan</v>
      </c>
      <c r="B1889" t="s">
        <v>549</v>
      </c>
      <c r="E1889">
        <v>5</v>
      </c>
      <c r="F1889">
        <f t="shared" si="438"/>
        <v>0</v>
      </c>
    </row>
    <row r="1890" spans="1:6" x14ac:dyDescent="0.25">
      <c r="A1890" t="str">
        <f t="shared" si="446"/>
        <v>Randolph Tan</v>
      </c>
      <c r="E1890">
        <f t="shared" ref="E1890:E1892" si="447">E1889</f>
        <v>5</v>
      </c>
      <c r="F1890">
        <f t="shared" si="438"/>
        <v>0</v>
      </c>
    </row>
    <row r="1891" spans="1:6" x14ac:dyDescent="0.25">
      <c r="A1891" t="str">
        <f t="shared" si="446"/>
        <v>Randolph Tan</v>
      </c>
      <c r="C1891">
        <v>1</v>
      </c>
      <c r="D1891" t="s">
        <v>13</v>
      </c>
      <c r="E1891">
        <f t="shared" si="447"/>
        <v>5</v>
      </c>
      <c r="F1891">
        <f t="shared" si="438"/>
        <v>5</v>
      </c>
    </row>
    <row r="1892" spans="1:6" x14ac:dyDescent="0.25">
      <c r="A1892" t="str">
        <f t="shared" si="446"/>
        <v>Randolph Tan</v>
      </c>
      <c r="E1892">
        <f t="shared" si="447"/>
        <v>5</v>
      </c>
      <c r="F1892">
        <f t="shared" si="438"/>
        <v>0</v>
      </c>
    </row>
    <row r="1893" spans="1:6" x14ac:dyDescent="0.25">
      <c r="A1893" t="str">
        <f t="shared" si="446"/>
        <v>Randolph Tan</v>
      </c>
      <c r="B1893" t="s">
        <v>550</v>
      </c>
      <c r="E1893">
        <v>101</v>
      </c>
      <c r="F1893">
        <f t="shared" si="438"/>
        <v>0</v>
      </c>
    </row>
    <row r="1894" spans="1:6" x14ac:dyDescent="0.25">
      <c r="A1894" t="str">
        <f t="shared" si="446"/>
        <v>Randolph Tan</v>
      </c>
      <c r="E1894">
        <f t="shared" ref="E1894:E1900" si="448">E1893</f>
        <v>101</v>
      </c>
      <c r="F1894">
        <f t="shared" si="438"/>
        <v>0</v>
      </c>
    </row>
    <row r="1895" spans="1:6" x14ac:dyDescent="0.25">
      <c r="A1895" t="str">
        <f t="shared" si="446"/>
        <v>Randolph Tan</v>
      </c>
      <c r="C1895">
        <v>1.7999999999999999E-2</v>
      </c>
      <c r="D1895" t="s">
        <v>91</v>
      </c>
      <c r="E1895">
        <f t="shared" si="448"/>
        <v>101</v>
      </c>
      <c r="F1895">
        <f t="shared" si="438"/>
        <v>1.8179999999999998</v>
      </c>
    </row>
    <row r="1896" spans="1:6" x14ac:dyDescent="0.25">
      <c r="A1896" t="str">
        <f t="shared" si="446"/>
        <v>Randolph Tan</v>
      </c>
      <c r="C1896">
        <v>0.11600000000000001</v>
      </c>
      <c r="D1896" t="s">
        <v>51</v>
      </c>
      <c r="E1896">
        <f t="shared" si="448"/>
        <v>101</v>
      </c>
      <c r="F1896">
        <f t="shared" si="438"/>
        <v>11.716000000000001</v>
      </c>
    </row>
    <row r="1897" spans="1:6" x14ac:dyDescent="0.25">
      <c r="A1897" t="str">
        <f t="shared" si="446"/>
        <v>Randolph Tan</v>
      </c>
      <c r="C1897">
        <v>0.17699999999999999</v>
      </c>
      <c r="D1897" t="s">
        <v>16</v>
      </c>
      <c r="E1897">
        <f t="shared" si="448"/>
        <v>101</v>
      </c>
      <c r="F1897">
        <f t="shared" si="438"/>
        <v>17.876999999999999</v>
      </c>
    </row>
    <row r="1898" spans="1:6" x14ac:dyDescent="0.25">
      <c r="A1898" t="str">
        <f t="shared" si="446"/>
        <v>Randolph Tan</v>
      </c>
      <c r="C1898">
        <v>0.42799999999999999</v>
      </c>
      <c r="D1898" t="s">
        <v>43</v>
      </c>
      <c r="E1898">
        <f t="shared" si="448"/>
        <v>101</v>
      </c>
      <c r="F1898">
        <f t="shared" si="438"/>
        <v>43.228000000000002</v>
      </c>
    </row>
    <row r="1899" spans="1:6" x14ac:dyDescent="0.25">
      <c r="A1899" t="str">
        <f t="shared" si="446"/>
        <v>Randolph Tan</v>
      </c>
      <c r="C1899">
        <v>0.25800000000000001</v>
      </c>
      <c r="D1899" t="s">
        <v>163</v>
      </c>
      <c r="E1899">
        <f t="shared" si="448"/>
        <v>101</v>
      </c>
      <c r="F1899">
        <f t="shared" si="438"/>
        <v>26.058</v>
      </c>
    </row>
    <row r="1900" spans="1:6" x14ac:dyDescent="0.25">
      <c r="A1900" t="str">
        <f t="shared" si="446"/>
        <v>Randolph Tan</v>
      </c>
      <c r="E1900">
        <f t="shared" si="448"/>
        <v>101</v>
      </c>
      <c r="F1900">
        <f t="shared" si="438"/>
        <v>0</v>
      </c>
    </row>
    <row r="1901" spans="1:6" x14ac:dyDescent="0.25">
      <c r="A1901" t="str">
        <f t="shared" si="446"/>
        <v>Randolph Tan</v>
      </c>
      <c r="B1901" t="s">
        <v>551</v>
      </c>
      <c r="E1901">
        <v>3</v>
      </c>
      <c r="F1901">
        <f t="shared" si="438"/>
        <v>0</v>
      </c>
    </row>
    <row r="1902" spans="1:6" x14ac:dyDescent="0.25">
      <c r="A1902" t="str">
        <f t="shared" si="446"/>
        <v>Randolph Tan</v>
      </c>
      <c r="E1902">
        <f t="shared" ref="E1902:E1904" si="449">E1901</f>
        <v>3</v>
      </c>
      <c r="F1902">
        <f t="shared" si="438"/>
        <v>0</v>
      </c>
    </row>
    <row r="1903" spans="1:6" x14ac:dyDescent="0.25">
      <c r="A1903" t="str">
        <f t="shared" si="446"/>
        <v>Randolph Tan</v>
      </c>
      <c r="C1903">
        <v>1</v>
      </c>
      <c r="D1903" t="s">
        <v>18</v>
      </c>
      <c r="E1903">
        <f t="shared" si="449"/>
        <v>3</v>
      </c>
      <c r="F1903">
        <f t="shared" si="438"/>
        <v>3</v>
      </c>
    </row>
    <row r="1904" spans="1:6" x14ac:dyDescent="0.25">
      <c r="A1904" t="str">
        <f t="shared" si="446"/>
        <v>Randolph Tan</v>
      </c>
      <c r="E1904">
        <f t="shared" si="449"/>
        <v>3</v>
      </c>
      <c r="F1904">
        <f t="shared" si="438"/>
        <v>0</v>
      </c>
    </row>
    <row r="1905" spans="1:6" x14ac:dyDescent="0.25">
      <c r="A1905" t="str">
        <f t="shared" si="446"/>
        <v>Randolph Tan</v>
      </c>
      <c r="B1905" t="s">
        <v>552</v>
      </c>
      <c r="E1905">
        <v>248</v>
      </c>
      <c r="F1905">
        <f t="shared" si="438"/>
        <v>0</v>
      </c>
    </row>
    <row r="1906" spans="1:6" x14ac:dyDescent="0.25">
      <c r="A1906" t="str">
        <f t="shared" si="446"/>
        <v>Randolph Tan</v>
      </c>
      <c r="E1906">
        <f t="shared" ref="E1906:E1912" si="450">E1905</f>
        <v>248</v>
      </c>
      <c r="F1906">
        <f t="shared" si="438"/>
        <v>0</v>
      </c>
    </row>
    <row r="1907" spans="1:6" x14ac:dyDescent="0.25">
      <c r="A1907" t="str">
        <f t="shared" si="446"/>
        <v>Randolph Tan</v>
      </c>
      <c r="C1907">
        <v>0.33</v>
      </c>
      <c r="D1907" t="s">
        <v>13</v>
      </c>
      <c r="E1907">
        <f t="shared" si="450"/>
        <v>248</v>
      </c>
      <c r="F1907">
        <f t="shared" si="438"/>
        <v>81.84</v>
      </c>
    </row>
    <row r="1908" spans="1:6" x14ac:dyDescent="0.25">
      <c r="A1908" t="str">
        <f t="shared" si="446"/>
        <v>Randolph Tan</v>
      </c>
      <c r="C1908">
        <v>3.1E-2</v>
      </c>
      <c r="D1908" t="s">
        <v>51</v>
      </c>
      <c r="E1908">
        <f t="shared" si="450"/>
        <v>248</v>
      </c>
      <c r="F1908">
        <f t="shared" si="438"/>
        <v>7.6879999999999997</v>
      </c>
    </row>
    <row r="1909" spans="1:6" x14ac:dyDescent="0.25">
      <c r="A1909" t="str">
        <f t="shared" si="446"/>
        <v>Randolph Tan</v>
      </c>
      <c r="C1909">
        <v>0.53600000000000003</v>
      </c>
      <c r="D1909" t="s">
        <v>18</v>
      </c>
      <c r="E1909">
        <f t="shared" si="450"/>
        <v>248</v>
      </c>
      <c r="F1909">
        <f t="shared" si="438"/>
        <v>132.928</v>
      </c>
    </row>
    <row r="1910" spans="1:6" x14ac:dyDescent="0.25">
      <c r="A1910" t="str">
        <f t="shared" si="446"/>
        <v>Randolph Tan</v>
      </c>
      <c r="C1910">
        <v>9.2999999999999999E-2</v>
      </c>
      <c r="D1910" t="s">
        <v>163</v>
      </c>
      <c r="E1910">
        <f t="shared" si="450"/>
        <v>248</v>
      </c>
      <c r="F1910">
        <f t="shared" si="438"/>
        <v>23.064</v>
      </c>
    </row>
    <row r="1911" spans="1:6" x14ac:dyDescent="0.25">
      <c r="A1911" t="str">
        <f t="shared" si="446"/>
        <v>Randolph Tan</v>
      </c>
      <c r="C1911">
        <v>7.0000000000000001E-3</v>
      </c>
      <c r="D1911" t="s">
        <v>93</v>
      </c>
      <c r="E1911">
        <f t="shared" si="450"/>
        <v>248</v>
      </c>
      <c r="F1911">
        <f t="shared" si="438"/>
        <v>1.736</v>
      </c>
    </row>
    <row r="1912" spans="1:6" x14ac:dyDescent="0.25">
      <c r="A1912" t="str">
        <f t="shared" si="446"/>
        <v>Randolph Tan</v>
      </c>
      <c r="E1912">
        <f t="shared" si="450"/>
        <v>248</v>
      </c>
      <c r="F1912">
        <f t="shared" si="438"/>
        <v>0</v>
      </c>
    </row>
    <row r="1913" spans="1:6" x14ac:dyDescent="0.25">
      <c r="A1913" t="str">
        <f t="shared" si="446"/>
        <v>Randolph Tan</v>
      </c>
      <c r="B1913" t="s">
        <v>553</v>
      </c>
      <c r="E1913">
        <v>24</v>
      </c>
      <c r="F1913">
        <f t="shared" si="438"/>
        <v>0</v>
      </c>
    </row>
    <row r="1914" spans="1:6" x14ac:dyDescent="0.25">
      <c r="A1914" t="str">
        <f t="shared" si="446"/>
        <v>Randolph Tan</v>
      </c>
      <c r="E1914">
        <f t="shared" ref="E1914:E1916" si="451">E1913</f>
        <v>24</v>
      </c>
      <c r="F1914">
        <f t="shared" si="438"/>
        <v>0</v>
      </c>
    </row>
    <row r="1915" spans="1:6" x14ac:dyDescent="0.25">
      <c r="A1915" t="str">
        <f t="shared" si="446"/>
        <v>Randolph Tan</v>
      </c>
      <c r="C1915">
        <v>1</v>
      </c>
      <c r="D1915" t="s">
        <v>16</v>
      </c>
      <c r="E1915">
        <f t="shared" si="451"/>
        <v>24</v>
      </c>
      <c r="F1915">
        <f t="shared" si="438"/>
        <v>24</v>
      </c>
    </row>
    <row r="1916" spans="1:6" x14ac:dyDescent="0.25">
      <c r="A1916" t="str">
        <f t="shared" si="446"/>
        <v>Randolph Tan</v>
      </c>
      <c r="E1916">
        <f t="shared" si="451"/>
        <v>24</v>
      </c>
      <c r="F1916">
        <f t="shared" si="438"/>
        <v>0</v>
      </c>
    </row>
    <row r="1917" spans="1:6" x14ac:dyDescent="0.25">
      <c r="A1917" t="str">
        <f t="shared" si="446"/>
        <v>Randolph Tan</v>
      </c>
      <c r="B1917" t="s">
        <v>554</v>
      </c>
      <c r="E1917">
        <v>56</v>
      </c>
      <c r="F1917">
        <f t="shared" si="438"/>
        <v>0</v>
      </c>
    </row>
    <row r="1918" spans="1:6" x14ac:dyDescent="0.25">
      <c r="A1918" t="str">
        <f t="shared" si="446"/>
        <v>Randolph Tan</v>
      </c>
      <c r="E1918">
        <f t="shared" ref="E1918:E1920" si="452">E1917</f>
        <v>56</v>
      </c>
      <c r="F1918">
        <f t="shared" si="438"/>
        <v>0</v>
      </c>
    </row>
    <row r="1919" spans="1:6" x14ac:dyDescent="0.25">
      <c r="A1919" t="str">
        <f t="shared" si="446"/>
        <v>Randolph Tan</v>
      </c>
      <c r="C1919">
        <v>1</v>
      </c>
      <c r="D1919" t="s">
        <v>101</v>
      </c>
      <c r="E1919">
        <f t="shared" si="452"/>
        <v>56</v>
      </c>
      <c r="F1919">
        <f t="shared" si="438"/>
        <v>56</v>
      </c>
    </row>
    <row r="1920" spans="1:6" x14ac:dyDescent="0.25">
      <c r="A1920" t="s">
        <v>645</v>
      </c>
      <c r="E1920">
        <f t="shared" si="452"/>
        <v>56</v>
      </c>
      <c r="F1920">
        <f t="shared" si="438"/>
        <v>0</v>
      </c>
    </row>
    <row r="1921" spans="1:6" x14ac:dyDescent="0.25">
      <c r="A1921" t="str">
        <f t="shared" ref="A1921:A1952" si="453">A1920</f>
        <v>Scott Hernandez</v>
      </c>
      <c r="B1921" t="s">
        <v>557</v>
      </c>
      <c r="E1921">
        <v>85</v>
      </c>
      <c r="F1921">
        <f t="shared" si="438"/>
        <v>0</v>
      </c>
    </row>
    <row r="1922" spans="1:6" x14ac:dyDescent="0.25">
      <c r="A1922" t="str">
        <f t="shared" si="453"/>
        <v>Scott Hernandez</v>
      </c>
      <c r="E1922">
        <f t="shared" ref="E1922:E1924" si="454">E1921</f>
        <v>85</v>
      </c>
      <c r="F1922">
        <f t="shared" si="438"/>
        <v>0</v>
      </c>
    </row>
    <row r="1923" spans="1:6" x14ac:dyDescent="0.25">
      <c r="A1923" t="str">
        <f t="shared" si="453"/>
        <v>Scott Hernandez</v>
      </c>
      <c r="C1923">
        <v>1</v>
      </c>
      <c r="D1923" t="s">
        <v>79</v>
      </c>
      <c r="E1923">
        <f t="shared" si="454"/>
        <v>85</v>
      </c>
      <c r="F1923">
        <f t="shared" ref="F1923:F1986" si="455">C1923*E1923</f>
        <v>85</v>
      </c>
    </row>
    <row r="1924" spans="1:6" x14ac:dyDescent="0.25">
      <c r="A1924" t="str">
        <f t="shared" si="453"/>
        <v>Scott Hernandez</v>
      </c>
      <c r="E1924">
        <f t="shared" si="454"/>
        <v>85</v>
      </c>
      <c r="F1924">
        <f t="shared" si="455"/>
        <v>0</v>
      </c>
    </row>
    <row r="1925" spans="1:6" x14ac:dyDescent="0.25">
      <c r="A1925" t="str">
        <f t="shared" si="453"/>
        <v>Scott Hernandez</v>
      </c>
      <c r="B1925" t="s">
        <v>558</v>
      </c>
      <c r="E1925">
        <v>34</v>
      </c>
      <c r="F1925">
        <f t="shared" si="455"/>
        <v>0</v>
      </c>
    </row>
    <row r="1926" spans="1:6" x14ac:dyDescent="0.25">
      <c r="A1926" t="str">
        <f t="shared" si="453"/>
        <v>Scott Hernandez</v>
      </c>
      <c r="E1926">
        <f t="shared" ref="E1926:E1928" si="456">E1925</f>
        <v>34</v>
      </c>
      <c r="F1926">
        <f t="shared" si="455"/>
        <v>0</v>
      </c>
    </row>
    <row r="1927" spans="1:6" x14ac:dyDescent="0.25">
      <c r="A1927" t="str">
        <f t="shared" si="453"/>
        <v>Scott Hernandez</v>
      </c>
      <c r="C1927">
        <v>1</v>
      </c>
      <c r="D1927" t="s">
        <v>79</v>
      </c>
      <c r="E1927">
        <f t="shared" si="456"/>
        <v>34</v>
      </c>
      <c r="F1927">
        <f t="shared" si="455"/>
        <v>34</v>
      </c>
    </row>
    <row r="1928" spans="1:6" x14ac:dyDescent="0.25">
      <c r="A1928" t="str">
        <f t="shared" si="453"/>
        <v>Scott Hernandez</v>
      </c>
      <c r="E1928">
        <f t="shared" si="456"/>
        <v>34</v>
      </c>
      <c r="F1928">
        <f t="shared" si="455"/>
        <v>0</v>
      </c>
    </row>
    <row r="1929" spans="1:6" x14ac:dyDescent="0.25">
      <c r="A1929" t="str">
        <f t="shared" si="453"/>
        <v>Scott Hernandez</v>
      </c>
      <c r="B1929" t="s">
        <v>559</v>
      </c>
      <c r="E1929">
        <v>10</v>
      </c>
      <c r="F1929">
        <f t="shared" si="455"/>
        <v>0</v>
      </c>
    </row>
    <row r="1930" spans="1:6" x14ac:dyDescent="0.25">
      <c r="A1930" t="str">
        <f t="shared" si="453"/>
        <v>Scott Hernandez</v>
      </c>
      <c r="E1930">
        <f t="shared" ref="E1930:E1932" si="457">E1929</f>
        <v>10</v>
      </c>
      <c r="F1930">
        <f t="shared" si="455"/>
        <v>0</v>
      </c>
    </row>
    <row r="1931" spans="1:6" x14ac:dyDescent="0.25">
      <c r="A1931" t="str">
        <f t="shared" si="453"/>
        <v>Scott Hernandez</v>
      </c>
      <c r="C1931">
        <v>1</v>
      </c>
      <c r="D1931" t="s">
        <v>79</v>
      </c>
      <c r="E1931">
        <f t="shared" si="457"/>
        <v>10</v>
      </c>
      <c r="F1931">
        <f t="shared" si="455"/>
        <v>10</v>
      </c>
    </row>
    <row r="1932" spans="1:6" x14ac:dyDescent="0.25">
      <c r="A1932" t="str">
        <f t="shared" si="453"/>
        <v>Scott Hernandez</v>
      </c>
      <c r="E1932">
        <f t="shared" si="457"/>
        <v>10</v>
      </c>
      <c r="F1932">
        <f t="shared" si="455"/>
        <v>0</v>
      </c>
    </row>
    <row r="1933" spans="1:6" x14ac:dyDescent="0.25">
      <c r="A1933" t="str">
        <f t="shared" si="453"/>
        <v>Scott Hernandez</v>
      </c>
      <c r="B1933" t="s">
        <v>560</v>
      </c>
      <c r="E1933">
        <v>8</v>
      </c>
      <c r="F1933">
        <f t="shared" si="455"/>
        <v>0</v>
      </c>
    </row>
    <row r="1934" spans="1:6" x14ac:dyDescent="0.25">
      <c r="A1934" t="str">
        <f t="shared" si="453"/>
        <v>Scott Hernandez</v>
      </c>
      <c r="E1934">
        <f t="shared" ref="E1934:E1936" si="458">E1933</f>
        <v>8</v>
      </c>
      <c r="F1934">
        <f t="shared" si="455"/>
        <v>0</v>
      </c>
    </row>
    <row r="1935" spans="1:6" x14ac:dyDescent="0.25">
      <c r="A1935" t="str">
        <f t="shared" si="453"/>
        <v>Scott Hernandez</v>
      </c>
      <c r="C1935">
        <v>1</v>
      </c>
      <c r="D1935" t="s">
        <v>79</v>
      </c>
      <c r="E1935">
        <f t="shared" si="458"/>
        <v>8</v>
      </c>
      <c r="F1935">
        <f t="shared" si="455"/>
        <v>8</v>
      </c>
    </row>
    <row r="1936" spans="1:6" x14ac:dyDescent="0.25">
      <c r="A1936" t="str">
        <f t="shared" si="453"/>
        <v>Scott Hernandez</v>
      </c>
      <c r="E1936">
        <f t="shared" si="458"/>
        <v>8</v>
      </c>
      <c r="F1936">
        <f t="shared" si="455"/>
        <v>0</v>
      </c>
    </row>
    <row r="1937" spans="1:6" x14ac:dyDescent="0.25">
      <c r="A1937" t="str">
        <f t="shared" si="453"/>
        <v>Scott Hernandez</v>
      </c>
      <c r="B1937" t="s">
        <v>561</v>
      </c>
      <c r="E1937">
        <v>45</v>
      </c>
      <c r="F1937">
        <f t="shared" si="455"/>
        <v>0</v>
      </c>
    </row>
    <row r="1938" spans="1:6" x14ac:dyDescent="0.25">
      <c r="A1938" t="str">
        <f t="shared" si="453"/>
        <v>Scott Hernandez</v>
      </c>
      <c r="E1938">
        <f t="shared" ref="E1938:E1940" si="459">E1937</f>
        <v>45</v>
      </c>
      <c r="F1938">
        <f t="shared" si="455"/>
        <v>0</v>
      </c>
    </row>
    <row r="1939" spans="1:6" x14ac:dyDescent="0.25">
      <c r="A1939" t="str">
        <f t="shared" si="453"/>
        <v>Scott Hernandez</v>
      </c>
      <c r="C1939">
        <v>1</v>
      </c>
      <c r="D1939" t="s">
        <v>79</v>
      </c>
      <c r="E1939">
        <f t="shared" si="459"/>
        <v>45</v>
      </c>
      <c r="F1939">
        <f t="shared" si="455"/>
        <v>45</v>
      </c>
    </row>
    <row r="1940" spans="1:6" x14ac:dyDescent="0.25">
      <c r="A1940" t="str">
        <f t="shared" si="453"/>
        <v>Scott Hernandez</v>
      </c>
      <c r="E1940">
        <f t="shared" si="459"/>
        <v>45</v>
      </c>
      <c r="F1940">
        <f t="shared" si="455"/>
        <v>0</v>
      </c>
    </row>
    <row r="1941" spans="1:6" x14ac:dyDescent="0.25">
      <c r="A1941" t="str">
        <f t="shared" si="453"/>
        <v>Scott Hernandez</v>
      </c>
      <c r="B1941" t="s">
        <v>562</v>
      </c>
      <c r="E1941">
        <v>35</v>
      </c>
      <c r="F1941">
        <f t="shared" si="455"/>
        <v>0</v>
      </c>
    </row>
    <row r="1942" spans="1:6" x14ac:dyDescent="0.25">
      <c r="A1942" t="str">
        <f t="shared" si="453"/>
        <v>Scott Hernandez</v>
      </c>
      <c r="E1942">
        <f t="shared" ref="E1942:E1944" si="460">E1941</f>
        <v>35</v>
      </c>
      <c r="F1942">
        <f t="shared" si="455"/>
        <v>0</v>
      </c>
    </row>
    <row r="1943" spans="1:6" x14ac:dyDescent="0.25">
      <c r="A1943" t="str">
        <f t="shared" si="453"/>
        <v>Scott Hernandez</v>
      </c>
      <c r="C1943">
        <v>1</v>
      </c>
      <c r="D1943" t="s">
        <v>79</v>
      </c>
      <c r="E1943">
        <f t="shared" si="460"/>
        <v>35</v>
      </c>
      <c r="F1943">
        <f t="shared" si="455"/>
        <v>35</v>
      </c>
    </row>
    <row r="1944" spans="1:6" x14ac:dyDescent="0.25">
      <c r="A1944" t="str">
        <f t="shared" si="453"/>
        <v>Scott Hernandez</v>
      </c>
      <c r="E1944">
        <f t="shared" si="460"/>
        <v>35</v>
      </c>
      <c r="F1944">
        <f t="shared" si="455"/>
        <v>0</v>
      </c>
    </row>
    <row r="1945" spans="1:6" x14ac:dyDescent="0.25">
      <c r="A1945" t="str">
        <f t="shared" si="453"/>
        <v>Scott Hernandez</v>
      </c>
      <c r="B1945" t="s">
        <v>563</v>
      </c>
      <c r="E1945">
        <v>24</v>
      </c>
      <c r="F1945">
        <f t="shared" si="455"/>
        <v>0</v>
      </c>
    </row>
    <row r="1946" spans="1:6" x14ac:dyDescent="0.25">
      <c r="A1946" t="str">
        <f t="shared" si="453"/>
        <v>Scott Hernandez</v>
      </c>
      <c r="E1946">
        <f t="shared" ref="E1946:E1948" si="461">E1945</f>
        <v>24</v>
      </c>
      <c r="F1946">
        <f t="shared" si="455"/>
        <v>0</v>
      </c>
    </row>
    <row r="1947" spans="1:6" x14ac:dyDescent="0.25">
      <c r="A1947" t="str">
        <f t="shared" si="453"/>
        <v>Scott Hernandez</v>
      </c>
      <c r="C1947">
        <v>1</v>
      </c>
      <c r="D1947" t="s">
        <v>79</v>
      </c>
      <c r="E1947">
        <f t="shared" si="461"/>
        <v>24</v>
      </c>
      <c r="F1947">
        <f t="shared" si="455"/>
        <v>24</v>
      </c>
    </row>
    <row r="1948" spans="1:6" x14ac:dyDescent="0.25">
      <c r="A1948" t="str">
        <f t="shared" si="453"/>
        <v>Scott Hernandez</v>
      </c>
      <c r="E1948">
        <f t="shared" si="461"/>
        <v>24</v>
      </c>
      <c r="F1948">
        <f t="shared" si="455"/>
        <v>0</v>
      </c>
    </row>
    <row r="1949" spans="1:6" x14ac:dyDescent="0.25">
      <c r="A1949" t="str">
        <f t="shared" si="453"/>
        <v>Scott Hernandez</v>
      </c>
      <c r="B1949" t="s">
        <v>564</v>
      </c>
      <c r="E1949">
        <v>5</v>
      </c>
      <c r="F1949">
        <f t="shared" si="455"/>
        <v>0</v>
      </c>
    </row>
    <row r="1950" spans="1:6" x14ac:dyDescent="0.25">
      <c r="A1950" t="str">
        <f t="shared" si="453"/>
        <v>Scott Hernandez</v>
      </c>
      <c r="E1950">
        <f t="shared" ref="E1950:E1952" si="462">E1949</f>
        <v>5</v>
      </c>
      <c r="F1950">
        <f t="shared" si="455"/>
        <v>0</v>
      </c>
    </row>
    <row r="1951" spans="1:6" x14ac:dyDescent="0.25">
      <c r="A1951" t="str">
        <f t="shared" si="453"/>
        <v>Scott Hernandez</v>
      </c>
      <c r="C1951">
        <v>1</v>
      </c>
      <c r="D1951" t="s">
        <v>43</v>
      </c>
      <c r="E1951">
        <f t="shared" si="462"/>
        <v>5</v>
      </c>
      <c r="F1951">
        <f t="shared" si="455"/>
        <v>5</v>
      </c>
    </row>
    <row r="1952" spans="1:6" x14ac:dyDescent="0.25">
      <c r="A1952" t="str">
        <f t="shared" si="453"/>
        <v>Scott Hernandez</v>
      </c>
      <c r="E1952">
        <f t="shared" si="462"/>
        <v>5</v>
      </c>
      <c r="F1952">
        <f t="shared" si="455"/>
        <v>0</v>
      </c>
    </row>
    <row r="1953" spans="1:6" x14ac:dyDescent="0.25">
      <c r="A1953" t="str">
        <f t="shared" ref="A1953:A1981" si="463">A1952</f>
        <v>Scott Hernandez</v>
      </c>
      <c r="B1953" t="s">
        <v>565</v>
      </c>
      <c r="E1953">
        <v>47</v>
      </c>
      <c r="F1953">
        <f t="shared" si="455"/>
        <v>0</v>
      </c>
    </row>
    <row r="1954" spans="1:6" x14ac:dyDescent="0.25">
      <c r="A1954" t="str">
        <f t="shared" si="463"/>
        <v>Scott Hernandez</v>
      </c>
      <c r="E1954">
        <f t="shared" ref="E1954:E1956" si="464">E1953</f>
        <v>47</v>
      </c>
      <c r="F1954">
        <f t="shared" si="455"/>
        <v>0</v>
      </c>
    </row>
    <row r="1955" spans="1:6" x14ac:dyDescent="0.25">
      <c r="A1955" t="str">
        <f t="shared" si="463"/>
        <v>Scott Hernandez</v>
      </c>
      <c r="C1955">
        <v>1</v>
      </c>
      <c r="D1955" t="s">
        <v>79</v>
      </c>
      <c r="E1955">
        <f t="shared" si="464"/>
        <v>47</v>
      </c>
      <c r="F1955">
        <f t="shared" si="455"/>
        <v>47</v>
      </c>
    </row>
    <row r="1956" spans="1:6" x14ac:dyDescent="0.25">
      <c r="A1956" t="str">
        <f t="shared" si="463"/>
        <v>Scott Hernandez</v>
      </c>
      <c r="E1956">
        <f t="shared" si="464"/>
        <v>47</v>
      </c>
      <c r="F1956">
        <f t="shared" si="455"/>
        <v>0</v>
      </c>
    </row>
    <row r="1957" spans="1:6" x14ac:dyDescent="0.25">
      <c r="A1957" t="str">
        <f t="shared" si="463"/>
        <v>Scott Hernandez</v>
      </c>
      <c r="B1957" t="s">
        <v>566</v>
      </c>
      <c r="E1957">
        <v>34</v>
      </c>
      <c r="F1957">
        <f t="shared" si="455"/>
        <v>0</v>
      </c>
    </row>
    <row r="1958" spans="1:6" x14ac:dyDescent="0.25">
      <c r="A1958" t="str">
        <f t="shared" si="463"/>
        <v>Scott Hernandez</v>
      </c>
      <c r="E1958">
        <f t="shared" ref="E1958:E1960" si="465">E1957</f>
        <v>34</v>
      </c>
      <c r="F1958">
        <f t="shared" si="455"/>
        <v>0</v>
      </c>
    </row>
    <row r="1959" spans="1:6" x14ac:dyDescent="0.25">
      <c r="A1959" t="str">
        <f t="shared" si="463"/>
        <v>Scott Hernandez</v>
      </c>
      <c r="C1959">
        <v>1</v>
      </c>
      <c r="D1959" t="s">
        <v>79</v>
      </c>
      <c r="E1959">
        <f t="shared" si="465"/>
        <v>34</v>
      </c>
      <c r="F1959">
        <f t="shared" si="455"/>
        <v>34</v>
      </c>
    </row>
    <row r="1960" spans="1:6" x14ac:dyDescent="0.25">
      <c r="A1960" t="str">
        <f t="shared" si="463"/>
        <v>Scott Hernandez</v>
      </c>
      <c r="E1960">
        <f t="shared" si="465"/>
        <v>34</v>
      </c>
      <c r="F1960">
        <f t="shared" si="455"/>
        <v>0</v>
      </c>
    </row>
    <row r="1961" spans="1:6" x14ac:dyDescent="0.25">
      <c r="A1961" t="str">
        <f t="shared" si="463"/>
        <v>Scott Hernandez</v>
      </c>
      <c r="B1961" t="s">
        <v>567</v>
      </c>
      <c r="E1961">
        <v>35</v>
      </c>
      <c r="F1961">
        <f t="shared" si="455"/>
        <v>0</v>
      </c>
    </row>
    <row r="1962" spans="1:6" x14ac:dyDescent="0.25">
      <c r="A1962" t="str">
        <f t="shared" si="463"/>
        <v>Scott Hernandez</v>
      </c>
      <c r="E1962">
        <f t="shared" ref="E1962:E1964" si="466">E1961</f>
        <v>35</v>
      </c>
      <c r="F1962">
        <f t="shared" si="455"/>
        <v>0</v>
      </c>
    </row>
    <row r="1963" spans="1:6" x14ac:dyDescent="0.25">
      <c r="A1963" t="str">
        <f t="shared" si="463"/>
        <v>Scott Hernandez</v>
      </c>
      <c r="C1963">
        <v>1</v>
      </c>
      <c r="D1963" t="s">
        <v>79</v>
      </c>
      <c r="E1963">
        <f t="shared" si="466"/>
        <v>35</v>
      </c>
      <c r="F1963">
        <f t="shared" si="455"/>
        <v>35</v>
      </c>
    </row>
    <row r="1964" spans="1:6" x14ac:dyDescent="0.25">
      <c r="A1964" t="str">
        <f t="shared" si="463"/>
        <v>Scott Hernandez</v>
      </c>
      <c r="E1964">
        <f t="shared" si="466"/>
        <v>35</v>
      </c>
      <c r="F1964">
        <f t="shared" si="455"/>
        <v>0</v>
      </c>
    </row>
    <row r="1965" spans="1:6" x14ac:dyDescent="0.25">
      <c r="A1965" t="str">
        <f t="shared" si="463"/>
        <v>Scott Hernandez</v>
      </c>
      <c r="B1965" t="s">
        <v>568</v>
      </c>
      <c r="E1965">
        <v>34</v>
      </c>
      <c r="F1965">
        <f t="shared" si="455"/>
        <v>0</v>
      </c>
    </row>
    <row r="1966" spans="1:6" x14ac:dyDescent="0.25">
      <c r="A1966" t="str">
        <f t="shared" si="463"/>
        <v>Scott Hernandez</v>
      </c>
      <c r="E1966">
        <f t="shared" ref="E1966:E1968" si="467">E1965</f>
        <v>34</v>
      </c>
      <c r="F1966">
        <f t="shared" si="455"/>
        <v>0</v>
      </c>
    </row>
    <row r="1967" spans="1:6" x14ac:dyDescent="0.25">
      <c r="A1967" t="str">
        <f t="shared" si="463"/>
        <v>Scott Hernandez</v>
      </c>
      <c r="C1967">
        <v>1</v>
      </c>
      <c r="D1967" t="s">
        <v>79</v>
      </c>
      <c r="E1967">
        <f t="shared" si="467"/>
        <v>34</v>
      </c>
      <c r="F1967">
        <f t="shared" si="455"/>
        <v>34</v>
      </c>
    </row>
    <row r="1968" spans="1:6" x14ac:dyDescent="0.25">
      <c r="A1968" t="str">
        <f t="shared" si="463"/>
        <v>Scott Hernandez</v>
      </c>
      <c r="E1968">
        <f t="shared" si="467"/>
        <v>34</v>
      </c>
      <c r="F1968">
        <f t="shared" si="455"/>
        <v>0</v>
      </c>
    </row>
    <row r="1969" spans="1:6" x14ac:dyDescent="0.25">
      <c r="A1969" t="str">
        <f t="shared" si="463"/>
        <v>Scott Hernandez</v>
      </c>
      <c r="B1969" t="s">
        <v>569</v>
      </c>
      <c r="E1969">
        <v>19</v>
      </c>
      <c r="F1969">
        <f t="shared" si="455"/>
        <v>0</v>
      </c>
    </row>
    <row r="1970" spans="1:6" x14ac:dyDescent="0.25">
      <c r="A1970" t="str">
        <f t="shared" si="463"/>
        <v>Scott Hernandez</v>
      </c>
      <c r="E1970">
        <f t="shared" ref="E1970:E1972" si="468">E1969</f>
        <v>19</v>
      </c>
      <c r="F1970">
        <f t="shared" si="455"/>
        <v>0</v>
      </c>
    </row>
    <row r="1971" spans="1:6" x14ac:dyDescent="0.25">
      <c r="A1971" t="str">
        <f t="shared" si="463"/>
        <v>Scott Hernandez</v>
      </c>
      <c r="C1971">
        <v>1</v>
      </c>
      <c r="D1971" t="s">
        <v>79</v>
      </c>
      <c r="E1971">
        <f t="shared" si="468"/>
        <v>19</v>
      </c>
      <c r="F1971">
        <f t="shared" si="455"/>
        <v>19</v>
      </c>
    </row>
    <row r="1972" spans="1:6" x14ac:dyDescent="0.25">
      <c r="A1972" t="str">
        <f t="shared" si="463"/>
        <v>Scott Hernandez</v>
      </c>
      <c r="E1972">
        <f t="shared" si="468"/>
        <v>19</v>
      </c>
      <c r="F1972">
        <f t="shared" si="455"/>
        <v>0</v>
      </c>
    </row>
    <row r="1973" spans="1:6" x14ac:dyDescent="0.25">
      <c r="A1973" t="str">
        <f t="shared" si="463"/>
        <v>Scott Hernandez</v>
      </c>
      <c r="B1973" t="s">
        <v>570</v>
      </c>
      <c r="E1973">
        <v>69</v>
      </c>
      <c r="F1973">
        <f t="shared" si="455"/>
        <v>0</v>
      </c>
    </row>
    <row r="1974" spans="1:6" x14ac:dyDescent="0.25">
      <c r="A1974" t="str">
        <f t="shared" si="463"/>
        <v>Scott Hernandez</v>
      </c>
      <c r="E1974">
        <f t="shared" ref="E1974:E1976" si="469">E1973</f>
        <v>69</v>
      </c>
      <c r="F1974">
        <f t="shared" si="455"/>
        <v>0</v>
      </c>
    </row>
    <row r="1975" spans="1:6" x14ac:dyDescent="0.25">
      <c r="A1975" t="str">
        <f t="shared" si="463"/>
        <v>Scott Hernandez</v>
      </c>
      <c r="C1975">
        <v>1</v>
      </c>
      <c r="D1975" t="s">
        <v>79</v>
      </c>
      <c r="E1975">
        <f t="shared" si="469"/>
        <v>69</v>
      </c>
      <c r="F1975">
        <f t="shared" si="455"/>
        <v>69</v>
      </c>
    </row>
    <row r="1976" spans="1:6" x14ac:dyDescent="0.25">
      <c r="A1976" t="str">
        <f t="shared" si="463"/>
        <v>Scott Hernandez</v>
      </c>
      <c r="E1976">
        <f t="shared" si="469"/>
        <v>69</v>
      </c>
      <c r="F1976">
        <f t="shared" si="455"/>
        <v>0</v>
      </c>
    </row>
    <row r="1977" spans="1:6" x14ac:dyDescent="0.25">
      <c r="A1977" t="str">
        <f t="shared" si="463"/>
        <v>Scott Hernandez</v>
      </c>
      <c r="B1977" t="s">
        <v>571</v>
      </c>
      <c r="E1977">
        <v>95</v>
      </c>
      <c r="F1977">
        <f t="shared" si="455"/>
        <v>0</v>
      </c>
    </row>
    <row r="1978" spans="1:6" x14ac:dyDescent="0.25">
      <c r="A1978" t="str">
        <f t="shared" si="463"/>
        <v>Scott Hernandez</v>
      </c>
      <c r="E1978">
        <f t="shared" ref="E1978:E1982" si="470">E1977</f>
        <v>95</v>
      </c>
      <c r="F1978">
        <f t="shared" si="455"/>
        <v>0</v>
      </c>
    </row>
    <row r="1979" spans="1:6" x14ac:dyDescent="0.25">
      <c r="A1979" t="str">
        <f t="shared" si="463"/>
        <v>Scott Hernandez</v>
      </c>
      <c r="C1979">
        <v>0.53800000000000003</v>
      </c>
      <c r="D1979" t="s">
        <v>79</v>
      </c>
      <c r="E1979">
        <f t="shared" si="470"/>
        <v>95</v>
      </c>
      <c r="F1979">
        <f t="shared" si="455"/>
        <v>51.110000000000007</v>
      </c>
    </row>
    <row r="1980" spans="1:6" x14ac:dyDescent="0.25">
      <c r="A1980" t="str">
        <f t="shared" si="463"/>
        <v>Scott Hernandez</v>
      </c>
      <c r="C1980">
        <v>7.2999999999999995E-2</v>
      </c>
      <c r="D1980" t="s">
        <v>43</v>
      </c>
      <c r="E1980">
        <f t="shared" si="470"/>
        <v>95</v>
      </c>
      <c r="F1980">
        <f t="shared" si="455"/>
        <v>6.9349999999999996</v>
      </c>
    </row>
    <row r="1981" spans="1:6" x14ac:dyDescent="0.25">
      <c r="A1981" t="str">
        <f t="shared" si="463"/>
        <v>Scott Hernandez</v>
      </c>
      <c r="C1981">
        <v>0.38700000000000001</v>
      </c>
      <c r="D1981" t="s">
        <v>572</v>
      </c>
      <c r="E1981">
        <f t="shared" si="470"/>
        <v>95</v>
      </c>
      <c r="F1981">
        <f t="shared" si="455"/>
        <v>36.765000000000001</v>
      </c>
    </row>
    <row r="1982" spans="1:6" x14ac:dyDescent="0.25">
      <c r="A1982" t="s">
        <v>646</v>
      </c>
      <c r="E1982">
        <f t="shared" si="470"/>
        <v>95</v>
      </c>
      <c r="F1982">
        <f t="shared" si="455"/>
        <v>0</v>
      </c>
    </row>
    <row r="1983" spans="1:6" x14ac:dyDescent="0.25">
      <c r="A1983" t="str">
        <f t="shared" ref="A1983:A2001" si="471">A1982</f>
        <v xml:space="preserve">sdong </v>
      </c>
      <c r="B1983" t="s">
        <v>574</v>
      </c>
      <c r="E1983">
        <v>30</v>
      </c>
      <c r="F1983">
        <f t="shared" si="455"/>
        <v>0</v>
      </c>
    </row>
    <row r="1984" spans="1:6" x14ac:dyDescent="0.25">
      <c r="A1984" t="str">
        <f t="shared" si="471"/>
        <v xml:space="preserve">sdong </v>
      </c>
      <c r="E1984">
        <f t="shared" ref="E1984:E1986" si="472">E1983</f>
        <v>30</v>
      </c>
      <c r="F1984">
        <f t="shared" si="455"/>
        <v>0</v>
      </c>
    </row>
    <row r="1985" spans="1:6" x14ac:dyDescent="0.25">
      <c r="A1985" t="str">
        <f t="shared" si="471"/>
        <v xml:space="preserve">sdong </v>
      </c>
      <c r="C1985">
        <v>1</v>
      </c>
      <c r="D1985" t="s">
        <v>437</v>
      </c>
      <c r="E1985">
        <f t="shared" si="472"/>
        <v>30</v>
      </c>
      <c r="F1985">
        <f t="shared" si="455"/>
        <v>30</v>
      </c>
    </row>
    <row r="1986" spans="1:6" x14ac:dyDescent="0.25">
      <c r="A1986" t="str">
        <f t="shared" si="471"/>
        <v xml:space="preserve">sdong </v>
      </c>
      <c r="E1986">
        <f t="shared" si="472"/>
        <v>30</v>
      </c>
      <c r="F1986">
        <f t="shared" si="455"/>
        <v>0</v>
      </c>
    </row>
    <row r="1987" spans="1:6" x14ac:dyDescent="0.25">
      <c r="A1987" t="str">
        <f t="shared" si="471"/>
        <v xml:space="preserve">sdong </v>
      </c>
      <c r="B1987" t="s">
        <v>575</v>
      </c>
      <c r="E1987">
        <v>31</v>
      </c>
      <c r="F1987">
        <f t="shared" ref="F1987:F2050" si="473">C1987*E1987</f>
        <v>0</v>
      </c>
    </row>
    <row r="1988" spans="1:6" x14ac:dyDescent="0.25">
      <c r="A1988" t="str">
        <f t="shared" si="471"/>
        <v xml:space="preserve">sdong </v>
      </c>
      <c r="E1988">
        <f t="shared" ref="E1988:E1990" si="474">E1987</f>
        <v>31</v>
      </c>
      <c r="F1988">
        <f t="shared" si="473"/>
        <v>0</v>
      </c>
    </row>
    <row r="1989" spans="1:6" x14ac:dyDescent="0.25">
      <c r="A1989" t="str">
        <f t="shared" si="471"/>
        <v xml:space="preserve">sdong </v>
      </c>
      <c r="C1989">
        <v>1</v>
      </c>
      <c r="D1989" t="s">
        <v>437</v>
      </c>
      <c r="E1989">
        <f t="shared" si="474"/>
        <v>31</v>
      </c>
      <c r="F1989">
        <f t="shared" si="473"/>
        <v>31</v>
      </c>
    </row>
    <row r="1990" spans="1:6" x14ac:dyDescent="0.25">
      <c r="A1990" t="str">
        <f t="shared" si="471"/>
        <v xml:space="preserve">sdong </v>
      </c>
      <c r="E1990">
        <f t="shared" si="474"/>
        <v>31</v>
      </c>
      <c r="F1990">
        <f t="shared" si="473"/>
        <v>0</v>
      </c>
    </row>
    <row r="1991" spans="1:6" x14ac:dyDescent="0.25">
      <c r="A1991" t="str">
        <f t="shared" si="471"/>
        <v xml:space="preserve">sdong </v>
      </c>
      <c r="B1991" t="s">
        <v>576</v>
      </c>
      <c r="E1991">
        <v>11</v>
      </c>
      <c r="F1991">
        <f t="shared" si="473"/>
        <v>0</v>
      </c>
    </row>
    <row r="1992" spans="1:6" x14ac:dyDescent="0.25">
      <c r="A1992" t="str">
        <f t="shared" si="471"/>
        <v xml:space="preserve">sdong </v>
      </c>
      <c r="E1992">
        <f t="shared" ref="E1992:E1994" si="475">E1991</f>
        <v>11</v>
      </c>
      <c r="F1992">
        <f t="shared" si="473"/>
        <v>0</v>
      </c>
    </row>
    <row r="1993" spans="1:6" x14ac:dyDescent="0.25">
      <c r="A1993" t="str">
        <f t="shared" si="471"/>
        <v xml:space="preserve">sdong </v>
      </c>
      <c r="C1993">
        <v>1</v>
      </c>
      <c r="D1993" t="s">
        <v>437</v>
      </c>
      <c r="E1993">
        <f t="shared" si="475"/>
        <v>11</v>
      </c>
      <c r="F1993">
        <f t="shared" si="473"/>
        <v>11</v>
      </c>
    </row>
    <row r="1994" spans="1:6" x14ac:dyDescent="0.25">
      <c r="A1994" t="str">
        <f t="shared" si="471"/>
        <v xml:space="preserve">sdong </v>
      </c>
      <c r="E1994">
        <f t="shared" si="475"/>
        <v>11</v>
      </c>
      <c r="F1994">
        <f t="shared" si="473"/>
        <v>0</v>
      </c>
    </row>
    <row r="1995" spans="1:6" x14ac:dyDescent="0.25">
      <c r="A1995" t="str">
        <f t="shared" si="471"/>
        <v xml:space="preserve">sdong </v>
      </c>
      <c r="B1995" t="s">
        <v>577</v>
      </c>
      <c r="E1995">
        <v>6</v>
      </c>
      <c r="F1995">
        <f t="shared" si="473"/>
        <v>0</v>
      </c>
    </row>
    <row r="1996" spans="1:6" x14ac:dyDescent="0.25">
      <c r="A1996" t="str">
        <f t="shared" si="471"/>
        <v xml:space="preserve">sdong </v>
      </c>
      <c r="E1996">
        <f t="shared" ref="E1996:E1998" si="476">E1995</f>
        <v>6</v>
      </c>
      <c r="F1996">
        <f t="shared" si="473"/>
        <v>0</v>
      </c>
    </row>
    <row r="1997" spans="1:6" x14ac:dyDescent="0.25">
      <c r="A1997" t="str">
        <f t="shared" si="471"/>
        <v xml:space="preserve">sdong </v>
      </c>
      <c r="C1997">
        <v>1</v>
      </c>
      <c r="D1997" t="s">
        <v>437</v>
      </c>
      <c r="E1997">
        <f t="shared" si="476"/>
        <v>6</v>
      </c>
      <c r="F1997">
        <f t="shared" si="473"/>
        <v>6</v>
      </c>
    </row>
    <row r="1998" spans="1:6" x14ac:dyDescent="0.25">
      <c r="A1998" t="str">
        <f t="shared" si="471"/>
        <v xml:space="preserve">sdong </v>
      </c>
      <c r="E1998">
        <f t="shared" si="476"/>
        <v>6</v>
      </c>
      <c r="F1998">
        <f t="shared" si="473"/>
        <v>0</v>
      </c>
    </row>
    <row r="1999" spans="1:6" x14ac:dyDescent="0.25">
      <c r="A1999" t="str">
        <f t="shared" si="471"/>
        <v xml:space="preserve">sdong </v>
      </c>
      <c r="B1999" t="s">
        <v>578</v>
      </c>
      <c r="E1999">
        <v>13</v>
      </c>
      <c r="F1999">
        <f t="shared" si="473"/>
        <v>0</v>
      </c>
    </row>
    <row r="2000" spans="1:6" x14ac:dyDescent="0.25">
      <c r="A2000" t="str">
        <f t="shared" si="471"/>
        <v xml:space="preserve">sdong </v>
      </c>
      <c r="E2000">
        <f t="shared" ref="E2000:E2002" si="477">E1999</f>
        <v>13</v>
      </c>
      <c r="F2000">
        <f t="shared" si="473"/>
        <v>0</v>
      </c>
    </row>
    <row r="2001" spans="1:6" x14ac:dyDescent="0.25">
      <c r="A2001" t="str">
        <f t="shared" si="471"/>
        <v xml:space="preserve">sdong </v>
      </c>
      <c r="C2001">
        <v>1</v>
      </c>
      <c r="D2001" t="s">
        <v>437</v>
      </c>
      <c r="E2001">
        <f t="shared" si="477"/>
        <v>13</v>
      </c>
      <c r="F2001">
        <f t="shared" si="473"/>
        <v>13</v>
      </c>
    </row>
    <row r="2002" spans="1:6" x14ac:dyDescent="0.25">
      <c r="A2002" t="s">
        <v>647</v>
      </c>
      <c r="E2002">
        <f t="shared" si="477"/>
        <v>13</v>
      </c>
      <c r="F2002">
        <f t="shared" si="473"/>
        <v>0</v>
      </c>
    </row>
    <row r="2003" spans="1:6" x14ac:dyDescent="0.25">
      <c r="A2003" t="str">
        <f t="shared" ref="A2003:A2013" si="478">A2002</f>
        <v>Siyuan Zhou</v>
      </c>
      <c r="B2003" t="s">
        <v>581</v>
      </c>
      <c r="E2003">
        <v>87</v>
      </c>
      <c r="F2003">
        <f t="shared" si="473"/>
        <v>0</v>
      </c>
    </row>
    <row r="2004" spans="1:6" x14ac:dyDescent="0.25">
      <c r="A2004" t="str">
        <f t="shared" si="478"/>
        <v>Siyuan Zhou</v>
      </c>
      <c r="E2004">
        <f t="shared" ref="E2004:E2006" si="479">E2003</f>
        <v>87</v>
      </c>
      <c r="F2004">
        <f t="shared" si="473"/>
        <v>0</v>
      </c>
    </row>
    <row r="2005" spans="1:6" x14ac:dyDescent="0.25">
      <c r="A2005" t="str">
        <f t="shared" si="478"/>
        <v>Siyuan Zhou</v>
      </c>
      <c r="C2005">
        <v>1</v>
      </c>
      <c r="D2005" t="s">
        <v>582</v>
      </c>
      <c r="E2005">
        <f t="shared" si="479"/>
        <v>87</v>
      </c>
      <c r="F2005">
        <f t="shared" si="473"/>
        <v>87</v>
      </c>
    </row>
    <row r="2006" spans="1:6" x14ac:dyDescent="0.25">
      <c r="A2006" t="str">
        <f t="shared" si="478"/>
        <v>Siyuan Zhou</v>
      </c>
      <c r="E2006">
        <f t="shared" si="479"/>
        <v>87</v>
      </c>
      <c r="F2006">
        <f t="shared" si="473"/>
        <v>0</v>
      </c>
    </row>
    <row r="2007" spans="1:6" x14ac:dyDescent="0.25">
      <c r="A2007" t="str">
        <f t="shared" si="478"/>
        <v>Siyuan Zhou</v>
      </c>
      <c r="B2007" t="s">
        <v>583</v>
      </c>
      <c r="E2007">
        <v>4</v>
      </c>
      <c r="F2007">
        <f t="shared" si="473"/>
        <v>0</v>
      </c>
    </row>
    <row r="2008" spans="1:6" x14ac:dyDescent="0.25">
      <c r="A2008" t="str">
        <f t="shared" si="478"/>
        <v>Siyuan Zhou</v>
      </c>
      <c r="E2008">
        <f t="shared" ref="E2008:E2010" si="480">E2007</f>
        <v>4</v>
      </c>
      <c r="F2008">
        <f t="shared" si="473"/>
        <v>0</v>
      </c>
    </row>
    <row r="2009" spans="1:6" x14ac:dyDescent="0.25">
      <c r="A2009" t="str">
        <f t="shared" si="478"/>
        <v>Siyuan Zhou</v>
      </c>
      <c r="C2009">
        <v>1</v>
      </c>
      <c r="D2009" t="s">
        <v>74</v>
      </c>
      <c r="E2009">
        <f t="shared" si="480"/>
        <v>4</v>
      </c>
      <c r="F2009">
        <f t="shared" si="473"/>
        <v>4</v>
      </c>
    </row>
    <row r="2010" spans="1:6" x14ac:dyDescent="0.25">
      <c r="A2010" t="str">
        <f t="shared" si="478"/>
        <v>Siyuan Zhou</v>
      </c>
      <c r="E2010">
        <f t="shared" si="480"/>
        <v>4</v>
      </c>
      <c r="F2010">
        <f t="shared" si="473"/>
        <v>0</v>
      </c>
    </row>
    <row r="2011" spans="1:6" x14ac:dyDescent="0.25">
      <c r="A2011" t="str">
        <f t="shared" si="478"/>
        <v>Siyuan Zhou</v>
      </c>
      <c r="B2011" t="s">
        <v>584</v>
      </c>
      <c r="E2011">
        <v>33</v>
      </c>
      <c r="F2011">
        <f t="shared" si="473"/>
        <v>0</v>
      </c>
    </row>
    <row r="2012" spans="1:6" x14ac:dyDescent="0.25">
      <c r="A2012" t="str">
        <f t="shared" si="478"/>
        <v>Siyuan Zhou</v>
      </c>
      <c r="E2012">
        <f t="shared" ref="E2012:E2014" si="481">E2011</f>
        <v>33</v>
      </c>
      <c r="F2012">
        <f t="shared" si="473"/>
        <v>0</v>
      </c>
    </row>
    <row r="2013" spans="1:6" x14ac:dyDescent="0.25">
      <c r="A2013" t="str">
        <f t="shared" si="478"/>
        <v>Siyuan Zhou</v>
      </c>
      <c r="C2013">
        <v>1</v>
      </c>
      <c r="D2013" t="s">
        <v>74</v>
      </c>
      <c r="E2013">
        <f t="shared" si="481"/>
        <v>33</v>
      </c>
      <c r="F2013">
        <f t="shared" si="473"/>
        <v>33</v>
      </c>
    </row>
    <row r="2014" spans="1:6" x14ac:dyDescent="0.25">
      <c r="A2014" t="s">
        <v>648</v>
      </c>
      <c r="E2014">
        <f t="shared" si="481"/>
        <v>33</v>
      </c>
      <c r="F2014">
        <f t="shared" si="473"/>
        <v>0</v>
      </c>
    </row>
    <row r="2015" spans="1:6" x14ac:dyDescent="0.25">
      <c r="A2015" t="str">
        <f t="shared" ref="A2015:A2046" si="482">A2014</f>
        <v>Spencer T</v>
      </c>
      <c r="B2015" t="s">
        <v>588</v>
      </c>
      <c r="E2015">
        <v>61</v>
      </c>
      <c r="F2015">
        <f t="shared" si="473"/>
        <v>0</v>
      </c>
    </row>
    <row r="2016" spans="1:6" x14ac:dyDescent="0.25">
      <c r="A2016" t="str">
        <f t="shared" si="482"/>
        <v>Spencer T</v>
      </c>
      <c r="E2016">
        <f t="shared" ref="E2016:E2019" si="483">E2015</f>
        <v>61</v>
      </c>
      <c r="F2016">
        <f t="shared" si="473"/>
        <v>0</v>
      </c>
    </row>
    <row r="2017" spans="1:6" x14ac:dyDescent="0.25">
      <c r="A2017" t="str">
        <f t="shared" si="482"/>
        <v>Spencer T</v>
      </c>
      <c r="C2017">
        <v>4.7E-2</v>
      </c>
      <c r="D2017" t="s">
        <v>14</v>
      </c>
      <c r="E2017">
        <f t="shared" si="483"/>
        <v>61</v>
      </c>
      <c r="F2017">
        <f t="shared" si="473"/>
        <v>2.867</v>
      </c>
    </row>
    <row r="2018" spans="1:6" x14ac:dyDescent="0.25">
      <c r="A2018" t="str">
        <f t="shared" si="482"/>
        <v>Spencer T</v>
      </c>
      <c r="C2018">
        <v>0.95199999999999996</v>
      </c>
      <c r="D2018" t="s">
        <v>79</v>
      </c>
      <c r="E2018">
        <f t="shared" si="483"/>
        <v>61</v>
      </c>
      <c r="F2018">
        <f t="shared" si="473"/>
        <v>58.071999999999996</v>
      </c>
    </row>
    <row r="2019" spans="1:6" x14ac:dyDescent="0.25">
      <c r="A2019" t="str">
        <f t="shared" si="482"/>
        <v>Spencer T</v>
      </c>
      <c r="E2019">
        <f t="shared" si="483"/>
        <v>61</v>
      </c>
      <c r="F2019">
        <f t="shared" si="473"/>
        <v>0</v>
      </c>
    </row>
    <row r="2020" spans="1:6" x14ac:dyDescent="0.25">
      <c r="A2020" t="str">
        <f t="shared" si="482"/>
        <v>Spencer T</v>
      </c>
      <c r="B2020" t="s">
        <v>589</v>
      </c>
      <c r="E2020">
        <v>6</v>
      </c>
      <c r="F2020">
        <f t="shared" si="473"/>
        <v>0</v>
      </c>
    </row>
    <row r="2021" spans="1:6" x14ac:dyDescent="0.25">
      <c r="A2021" t="str">
        <f t="shared" si="482"/>
        <v>Spencer T</v>
      </c>
      <c r="E2021">
        <f t="shared" ref="E2021:E2023" si="484">E2020</f>
        <v>6</v>
      </c>
      <c r="F2021">
        <f t="shared" si="473"/>
        <v>0</v>
      </c>
    </row>
    <row r="2022" spans="1:6" x14ac:dyDescent="0.25">
      <c r="A2022" t="str">
        <f t="shared" si="482"/>
        <v>Spencer T</v>
      </c>
      <c r="C2022">
        <v>1</v>
      </c>
      <c r="D2022" t="s">
        <v>43</v>
      </c>
      <c r="E2022">
        <f t="shared" si="484"/>
        <v>6</v>
      </c>
      <c r="F2022">
        <f t="shared" si="473"/>
        <v>6</v>
      </c>
    </row>
    <row r="2023" spans="1:6" x14ac:dyDescent="0.25">
      <c r="A2023" t="str">
        <f t="shared" si="482"/>
        <v>Spencer T</v>
      </c>
      <c r="E2023">
        <f t="shared" si="484"/>
        <v>6</v>
      </c>
      <c r="F2023">
        <f t="shared" si="473"/>
        <v>0</v>
      </c>
    </row>
    <row r="2024" spans="1:6" x14ac:dyDescent="0.25">
      <c r="A2024" t="str">
        <f t="shared" si="482"/>
        <v>Spencer T</v>
      </c>
      <c r="B2024" t="s">
        <v>590</v>
      </c>
      <c r="E2024">
        <v>10</v>
      </c>
      <c r="F2024">
        <f t="shared" si="473"/>
        <v>0</v>
      </c>
    </row>
    <row r="2025" spans="1:6" x14ac:dyDescent="0.25">
      <c r="A2025" t="str">
        <f t="shared" si="482"/>
        <v>Spencer T</v>
      </c>
      <c r="E2025">
        <f t="shared" ref="E2025:E2027" si="485">E2024</f>
        <v>10</v>
      </c>
      <c r="F2025">
        <f t="shared" si="473"/>
        <v>0</v>
      </c>
    </row>
    <row r="2026" spans="1:6" x14ac:dyDescent="0.25">
      <c r="A2026" t="str">
        <f t="shared" si="482"/>
        <v>Spencer T</v>
      </c>
      <c r="C2026">
        <v>1</v>
      </c>
      <c r="D2026" t="s">
        <v>79</v>
      </c>
      <c r="E2026">
        <f t="shared" si="485"/>
        <v>10</v>
      </c>
      <c r="F2026">
        <f t="shared" si="473"/>
        <v>10</v>
      </c>
    </row>
    <row r="2027" spans="1:6" x14ac:dyDescent="0.25">
      <c r="A2027" t="str">
        <f t="shared" si="482"/>
        <v>Spencer T</v>
      </c>
      <c r="E2027">
        <f t="shared" si="485"/>
        <v>10</v>
      </c>
      <c r="F2027">
        <f t="shared" si="473"/>
        <v>0</v>
      </c>
    </row>
    <row r="2028" spans="1:6" x14ac:dyDescent="0.25">
      <c r="A2028" t="str">
        <f t="shared" si="482"/>
        <v>Spencer T</v>
      </c>
      <c r="B2028" t="s">
        <v>591</v>
      </c>
      <c r="E2028">
        <v>163</v>
      </c>
      <c r="F2028">
        <f t="shared" si="473"/>
        <v>0</v>
      </c>
    </row>
    <row r="2029" spans="1:6" x14ac:dyDescent="0.25">
      <c r="A2029" t="str">
        <f t="shared" si="482"/>
        <v>Spencer T</v>
      </c>
      <c r="E2029">
        <f t="shared" ref="E2029:E2032" si="486">E2028</f>
        <v>163</v>
      </c>
      <c r="F2029">
        <f t="shared" si="473"/>
        <v>0</v>
      </c>
    </row>
    <row r="2030" spans="1:6" x14ac:dyDescent="0.25">
      <c r="A2030" t="str">
        <f t="shared" si="482"/>
        <v>Spencer T</v>
      </c>
      <c r="C2030">
        <v>0.63100000000000001</v>
      </c>
      <c r="D2030" t="s">
        <v>14</v>
      </c>
      <c r="E2030">
        <f t="shared" si="486"/>
        <v>163</v>
      </c>
      <c r="F2030">
        <f t="shared" si="473"/>
        <v>102.85299999999999</v>
      </c>
    </row>
    <row r="2031" spans="1:6" x14ac:dyDescent="0.25">
      <c r="A2031" t="str">
        <f t="shared" si="482"/>
        <v>Spencer T</v>
      </c>
      <c r="C2031">
        <v>0.36799999999999999</v>
      </c>
      <c r="D2031" t="s">
        <v>79</v>
      </c>
      <c r="E2031">
        <f t="shared" si="486"/>
        <v>163</v>
      </c>
      <c r="F2031">
        <f t="shared" si="473"/>
        <v>59.984000000000002</v>
      </c>
    </row>
    <row r="2032" spans="1:6" x14ac:dyDescent="0.25">
      <c r="A2032" t="str">
        <f t="shared" si="482"/>
        <v>Spencer T</v>
      </c>
      <c r="E2032">
        <f t="shared" si="486"/>
        <v>163</v>
      </c>
      <c r="F2032">
        <f t="shared" si="473"/>
        <v>0</v>
      </c>
    </row>
    <row r="2033" spans="1:6" x14ac:dyDescent="0.25">
      <c r="A2033" t="str">
        <f t="shared" si="482"/>
        <v>Spencer T</v>
      </c>
      <c r="B2033" t="s">
        <v>592</v>
      </c>
      <c r="E2033">
        <v>21</v>
      </c>
      <c r="F2033">
        <f t="shared" si="473"/>
        <v>0</v>
      </c>
    </row>
    <row r="2034" spans="1:6" x14ac:dyDescent="0.25">
      <c r="A2034" t="str">
        <f t="shared" si="482"/>
        <v>Spencer T</v>
      </c>
      <c r="E2034">
        <f t="shared" ref="E2034:E2036" si="487">E2033</f>
        <v>21</v>
      </c>
      <c r="F2034">
        <f t="shared" si="473"/>
        <v>0</v>
      </c>
    </row>
    <row r="2035" spans="1:6" x14ac:dyDescent="0.25">
      <c r="A2035" t="str">
        <f t="shared" si="482"/>
        <v>Spencer T</v>
      </c>
      <c r="C2035">
        <v>1</v>
      </c>
      <c r="D2035" t="s">
        <v>79</v>
      </c>
      <c r="E2035">
        <f t="shared" si="487"/>
        <v>21</v>
      </c>
      <c r="F2035">
        <f t="shared" si="473"/>
        <v>21</v>
      </c>
    </row>
    <row r="2036" spans="1:6" x14ac:dyDescent="0.25">
      <c r="A2036" t="str">
        <f t="shared" si="482"/>
        <v>Spencer T</v>
      </c>
      <c r="E2036">
        <f t="shared" si="487"/>
        <v>21</v>
      </c>
      <c r="F2036">
        <f t="shared" si="473"/>
        <v>0</v>
      </c>
    </row>
    <row r="2037" spans="1:6" x14ac:dyDescent="0.25">
      <c r="A2037" t="str">
        <f t="shared" si="482"/>
        <v>Spencer T</v>
      </c>
      <c r="B2037" t="s">
        <v>593</v>
      </c>
      <c r="E2037">
        <v>165</v>
      </c>
      <c r="F2037">
        <f t="shared" si="473"/>
        <v>0</v>
      </c>
    </row>
    <row r="2038" spans="1:6" x14ac:dyDescent="0.25">
      <c r="A2038" t="str">
        <f t="shared" si="482"/>
        <v>Spencer T</v>
      </c>
      <c r="E2038">
        <f t="shared" ref="E2038:E2040" si="488">E2037</f>
        <v>165</v>
      </c>
      <c r="F2038">
        <f t="shared" si="473"/>
        <v>0</v>
      </c>
    </row>
    <row r="2039" spans="1:6" x14ac:dyDescent="0.25">
      <c r="A2039" t="str">
        <f t="shared" si="482"/>
        <v>Spencer T</v>
      </c>
      <c r="C2039">
        <v>1</v>
      </c>
      <c r="D2039" t="s">
        <v>79</v>
      </c>
      <c r="E2039">
        <f t="shared" si="488"/>
        <v>165</v>
      </c>
      <c r="F2039">
        <f t="shared" si="473"/>
        <v>165</v>
      </c>
    </row>
    <row r="2040" spans="1:6" x14ac:dyDescent="0.25">
      <c r="A2040" t="str">
        <f t="shared" si="482"/>
        <v>Spencer T</v>
      </c>
      <c r="E2040">
        <f t="shared" si="488"/>
        <v>165</v>
      </c>
      <c r="F2040">
        <f t="shared" si="473"/>
        <v>0</v>
      </c>
    </row>
    <row r="2041" spans="1:6" x14ac:dyDescent="0.25">
      <c r="A2041" t="str">
        <f t="shared" si="482"/>
        <v>Spencer T</v>
      </c>
      <c r="B2041" t="s">
        <v>594</v>
      </c>
      <c r="E2041">
        <v>7619</v>
      </c>
      <c r="F2041">
        <f t="shared" si="473"/>
        <v>0</v>
      </c>
    </row>
    <row r="2042" spans="1:6" x14ac:dyDescent="0.25">
      <c r="A2042" t="str">
        <f t="shared" si="482"/>
        <v>Spencer T</v>
      </c>
      <c r="E2042">
        <f t="shared" ref="E2042:E2048" si="489">E2041</f>
        <v>7619</v>
      </c>
      <c r="F2042">
        <f t="shared" si="473"/>
        <v>0</v>
      </c>
    </row>
    <row r="2043" spans="1:6" x14ac:dyDescent="0.25">
      <c r="A2043" t="str">
        <f t="shared" si="482"/>
        <v>Spencer T</v>
      </c>
      <c r="C2043">
        <v>0</v>
      </c>
      <c r="D2043" t="s">
        <v>18</v>
      </c>
      <c r="E2043">
        <f t="shared" si="489"/>
        <v>7619</v>
      </c>
      <c r="F2043">
        <f t="shared" si="473"/>
        <v>0</v>
      </c>
    </row>
    <row r="2044" spans="1:6" x14ac:dyDescent="0.25">
      <c r="A2044" t="str">
        <f t="shared" si="482"/>
        <v>Spencer T</v>
      </c>
      <c r="C2044">
        <v>0.99299999999999999</v>
      </c>
      <c r="D2044" t="s">
        <v>79</v>
      </c>
      <c r="E2044">
        <f t="shared" si="489"/>
        <v>7619</v>
      </c>
      <c r="F2044">
        <f t="shared" si="473"/>
        <v>7565.6670000000004</v>
      </c>
    </row>
    <row r="2045" spans="1:6" x14ac:dyDescent="0.25">
      <c r="A2045" t="str">
        <f t="shared" si="482"/>
        <v>Spencer T</v>
      </c>
      <c r="C2045">
        <v>2E-3</v>
      </c>
      <c r="D2045" t="s">
        <v>43</v>
      </c>
      <c r="E2045">
        <f t="shared" si="489"/>
        <v>7619</v>
      </c>
      <c r="F2045">
        <f t="shared" si="473"/>
        <v>15.238</v>
      </c>
    </row>
    <row r="2046" spans="1:6" x14ac:dyDescent="0.25">
      <c r="A2046" t="str">
        <f t="shared" si="482"/>
        <v>Spencer T</v>
      </c>
      <c r="C2046">
        <v>0</v>
      </c>
      <c r="D2046" t="s">
        <v>163</v>
      </c>
      <c r="E2046">
        <f t="shared" si="489"/>
        <v>7619</v>
      </c>
      <c r="F2046">
        <f t="shared" si="473"/>
        <v>0</v>
      </c>
    </row>
    <row r="2047" spans="1:6" x14ac:dyDescent="0.25">
      <c r="A2047" t="str">
        <f t="shared" ref="A2047:A2078" si="490">A2046</f>
        <v>Spencer T</v>
      </c>
      <c r="C2047">
        <v>2E-3</v>
      </c>
      <c r="D2047" t="s">
        <v>93</v>
      </c>
      <c r="E2047">
        <f t="shared" si="489"/>
        <v>7619</v>
      </c>
      <c r="F2047">
        <f t="shared" si="473"/>
        <v>15.238</v>
      </c>
    </row>
    <row r="2048" spans="1:6" x14ac:dyDescent="0.25">
      <c r="A2048" t="str">
        <f t="shared" si="490"/>
        <v>Spencer T</v>
      </c>
      <c r="E2048">
        <f t="shared" si="489"/>
        <v>7619</v>
      </c>
      <c r="F2048">
        <f t="shared" si="473"/>
        <v>0</v>
      </c>
    </row>
    <row r="2049" spans="1:6" x14ac:dyDescent="0.25">
      <c r="A2049" t="str">
        <f t="shared" si="490"/>
        <v>Spencer T</v>
      </c>
      <c r="B2049" t="s">
        <v>595</v>
      </c>
      <c r="E2049">
        <v>300</v>
      </c>
      <c r="F2049">
        <f t="shared" si="473"/>
        <v>0</v>
      </c>
    </row>
    <row r="2050" spans="1:6" x14ac:dyDescent="0.25">
      <c r="A2050" t="str">
        <f t="shared" si="490"/>
        <v>Spencer T</v>
      </c>
      <c r="E2050">
        <f t="shared" ref="E2050:E2055" si="491">E2049</f>
        <v>300</v>
      </c>
      <c r="F2050">
        <f t="shared" si="473"/>
        <v>0</v>
      </c>
    </row>
    <row r="2051" spans="1:6" x14ac:dyDescent="0.25">
      <c r="A2051" t="str">
        <f t="shared" si="490"/>
        <v>Spencer T</v>
      </c>
      <c r="C2051">
        <v>0.25800000000000001</v>
      </c>
      <c r="D2051" t="s">
        <v>16</v>
      </c>
      <c r="E2051">
        <f t="shared" si="491"/>
        <v>300</v>
      </c>
      <c r="F2051">
        <f t="shared" ref="F2051:F2114" si="492">C2051*E2051</f>
        <v>77.400000000000006</v>
      </c>
    </row>
    <row r="2052" spans="1:6" x14ac:dyDescent="0.25">
      <c r="A2052" t="str">
        <f t="shared" si="490"/>
        <v>Spencer T</v>
      </c>
      <c r="C2052">
        <v>0.318</v>
      </c>
      <c r="D2052" t="s">
        <v>596</v>
      </c>
      <c r="E2052">
        <f t="shared" si="491"/>
        <v>300</v>
      </c>
      <c r="F2052">
        <f t="shared" si="492"/>
        <v>95.4</v>
      </c>
    </row>
    <row r="2053" spans="1:6" x14ac:dyDescent="0.25">
      <c r="A2053" t="str">
        <f t="shared" si="490"/>
        <v>Spencer T</v>
      </c>
      <c r="C2053">
        <v>0.41499999999999998</v>
      </c>
      <c r="D2053" t="s">
        <v>89</v>
      </c>
      <c r="E2053">
        <f t="shared" si="491"/>
        <v>300</v>
      </c>
      <c r="F2053">
        <f t="shared" si="492"/>
        <v>124.5</v>
      </c>
    </row>
    <row r="2054" spans="1:6" x14ac:dyDescent="0.25">
      <c r="A2054" t="str">
        <f t="shared" si="490"/>
        <v>Spencer T</v>
      </c>
      <c r="C2054">
        <v>7.0000000000000001E-3</v>
      </c>
      <c r="D2054" t="s">
        <v>93</v>
      </c>
      <c r="E2054">
        <f t="shared" si="491"/>
        <v>300</v>
      </c>
      <c r="F2054">
        <f t="shared" si="492"/>
        <v>2.1</v>
      </c>
    </row>
    <row r="2055" spans="1:6" x14ac:dyDescent="0.25">
      <c r="A2055" t="str">
        <f t="shared" si="490"/>
        <v>Spencer T</v>
      </c>
      <c r="E2055">
        <f t="shared" si="491"/>
        <v>300</v>
      </c>
      <c r="F2055">
        <f t="shared" si="492"/>
        <v>0</v>
      </c>
    </row>
    <row r="2056" spans="1:6" x14ac:dyDescent="0.25">
      <c r="A2056" t="str">
        <f t="shared" si="490"/>
        <v>Spencer T</v>
      </c>
      <c r="B2056" t="s">
        <v>597</v>
      </c>
      <c r="E2056">
        <v>42</v>
      </c>
      <c r="F2056">
        <f t="shared" si="492"/>
        <v>0</v>
      </c>
    </row>
    <row r="2057" spans="1:6" x14ac:dyDescent="0.25">
      <c r="A2057" t="str">
        <f t="shared" si="490"/>
        <v>Spencer T</v>
      </c>
      <c r="E2057">
        <f t="shared" ref="E2057:E2059" si="493">E2056</f>
        <v>42</v>
      </c>
      <c r="F2057">
        <f t="shared" si="492"/>
        <v>0</v>
      </c>
    </row>
    <row r="2058" spans="1:6" x14ac:dyDescent="0.25">
      <c r="A2058" t="str">
        <f t="shared" si="490"/>
        <v>Spencer T</v>
      </c>
      <c r="C2058">
        <v>1</v>
      </c>
      <c r="D2058" t="s">
        <v>79</v>
      </c>
      <c r="E2058">
        <f t="shared" si="493"/>
        <v>42</v>
      </c>
      <c r="F2058">
        <f t="shared" si="492"/>
        <v>42</v>
      </c>
    </row>
    <row r="2059" spans="1:6" x14ac:dyDescent="0.25">
      <c r="A2059" t="str">
        <f t="shared" si="490"/>
        <v>Spencer T</v>
      </c>
      <c r="E2059">
        <f t="shared" si="493"/>
        <v>42</v>
      </c>
      <c r="F2059">
        <f t="shared" si="492"/>
        <v>0</v>
      </c>
    </row>
    <row r="2060" spans="1:6" x14ac:dyDescent="0.25">
      <c r="A2060" t="str">
        <f t="shared" si="490"/>
        <v>Spencer T</v>
      </c>
      <c r="B2060" t="s">
        <v>598</v>
      </c>
      <c r="E2060">
        <v>27</v>
      </c>
      <c r="F2060">
        <f t="shared" si="492"/>
        <v>0</v>
      </c>
    </row>
    <row r="2061" spans="1:6" x14ac:dyDescent="0.25">
      <c r="A2061" t="str">
        <f t="shared" si="490"/>
        <v>Spencer T</v>
      </c>
      <c r="E2061">
        <f t="shared" ref="E2061:E2063" si="494">E2060</f>
        <v>27</v>
      </c>
      <c r="F2061">
        <f t="shared" si="492"/>
        <v>0</v>
      </c>
    </row>
    <row r="2062" spans="1:6" x14ac:dyDescent="0.25">
      <c r="A2062" t="str">
        <f t="shared" si="490"/>
        <v>Spencer T</v>
      </c>
      <c r="C2062">
        <v>1</v>
      </c>
      <c r="D2062" t="s">
        <v>79</v>
      </c>
      <c r="E2062">
        <f t="shared" si="494"/>
        <v>27</v>
      </c>
      <c r="F2062">
        <f t="shared" si="492"/>
        <v>27</v>
      </c>
    </row>
    <row r="2063" spans="1:6" x14ac:dyDescent="0.25">
      <c r="A2063" t="str">
        <f t="shared" si="490"/>
        <v>Spencer T</v>
      </c>
      <c r="E2063">
        <f t="shared" si="494"/>
        <v>27</v>
      </c>
      <c r="F2063">
        <f t="shared" si="492"/>
        <v>0</v>
      </c>
    </row>
    <row r="2064" spans="1:6" x14ac:dyDescent="0.25">
      <c r="A2064" t="str">
        <f t="shared" si="490"/>
        <v>Spencer T</v>
      </c>
      <c r="B2064" t="s">
        <v>599</v>
      </c>
      <c r="E2064">
        <v>83</v>
      </c>
      <c r="F2064">
        <f t="shared" si="492"/>
        <v>0</v>
      </c>
    </row>
    <row r="2065" spans="1:6" x14ac:dyDescent="0.25">
      <c r="A2065" t="str">
        <f t="shared" si="490"/>
        <v>Spencer T</v>
      </c>
      <c r="E2065">
        <f t="shared" ref="E2065:E2067" si="495">E2064</f>
        <v>83</v>
      </c>
      <c r="F2065">
        <f t="shared" si="492"/>
        <v>0</v>
      </c>
    </row>
    <row r="2066" spans="1:6" x14ac:dyDescent="0.25">
      <c r="A2066" t="str">
        <f t="shared" si="490"/>
        <v>Spencer T</v>
      </c>
      <c r="C2066">
        <v>1</v>
      </c>
      <c r="D2066" t="s">
        <v>79</v>
      </c>
      <c r="E2066">
        <f t="shared" si="495"/>
        <v>83</v>
      </c>
      <c r="F2066">
        <f t="shared" si="492"/>
        <v>83</v>
      </c>
    </row>
    <row r="2067" spans="1:6" x14ac:dyDescent="0.25">
      <c r="A2067" t="str">
        <f t="shared" si="490"/>
        <v>Spencer T</v>
      </c>
      <c r="E2067">
        <f t="shared" si="495"/>
        <v>83</v>
      </c>
      <c r="F2067">
        <f t="shared" si="492"/>
        <v>0</v>
      </c>
    </row>
    <row r="2068" spans="1:6" x14ac:dyDescent="0.25">
      <c r="A2068" t="str">
        <f t="shared" si="490"/>
        <v>Spencer T</v>
      </c>
      <c r="B2068" t="s">
        <v>600</v>
      </c>
      <c r="E2068">
        <v>83</v>
      </c>
      <c r="F2068">
        <f t="shared" si="492"/>
        <v>0</v>
      </c>
    </row>
    <row r="2069" spans="1:6" x14ac:dyDescent="0.25">
      <c r="A2069" t="str">
        <f t="shared" si="490"/>
        <v>Spencer T</v>
      </c>
      <c r="E2069">
        <f t="shared" ref="E2069:E2071" si="496">E2068</f>
        <v>83</v>
      </c>
      <c r="F2069">
        <f t="shared" si="492"/>
        <v>0</v>
      </c>
    </row>
    <row r="2070" spans="1:6" x14ac:dyDescent="0.25">
      <c r="A2070" t="str">
        <f t="shared" si="490"/>
        <v>Spencer T</v>
      </c>
      <c r="C2070">
        <v>1</v>
      </c>
      <c r="D2070" t="s">
        <v>79</v>
      </c>
      <c r="E2070">
        <f t="shared" si="496"/>
        <v>83</v>
      </c>
      <c r="F2070">
        <f t="shared" si="492"/>
        <v>83</v>
      </c>
    </row>
    <row r="2071" spans="1:6" x14ac:dyDescent="0.25">
      <c r="A2071" t="str">
        <f t="shared" si="490"/>
        <v>Spencer T</v>
      </c>
      <c r="E2071">
        <f t="shared" si="496"/>
        <v>83</v>
      </c>
      <c r="F2071">
        <f t="shared" si="492"/>
        <v>0</v>
      </c>
    </row>
    <row r="2072" spans="1:6" x14ac:dyDescent="0.25">
      <c r="A2072" t="str">
        <f t="shared" si="490"/>
        <v>Spencer T</v>
      </c>
      <c r="B2072" t="s">
        <v>601</v>
      </c>
      <c r="E2072">
        <v>7</v>
      </c>
      <c r="F2072">
        <f t="shared" si="492"/>
        <v>0</v>
      </c>
    </row>
    <row r="2073" spans="1:6" x14ac:dyDescent="0.25">
      <c r="A2073" t="str">
        <f t="shared" si="490"/>
        <v>Spencer T</v>
      </c>
      <c r="E2073">
        <f t="shared" ref="E2073:E2075" si="497">E2072</f>
        <v>7</v>
      </c>
      <c r="F2073">
        <f t="shared" si="492"/>
        <v>0</v>
      </c>
    </row>
    <row r="2074" spans="1:6" x14ac:dyDescent="0.25">
      <c r="A2074" t="str">
        <f t="shared" si="490"/>
        <v>Spencer T</v>
      </c>
      <c r="C2074">
        <v>1</v>
      </c>
      <c r="D2074" t="s">
        <v>24</v>
      </c>
      <c r="E2074">
        <f t="shared" si="497"/>
        <v>7</v>
      </c>
      <c r="F2074">
        <f t="shared" si="492"/>
        <v>7</v>
      </c>
    </row>
    <row r="2075" spans="1:6" x14ac:dyDescent="0.25">
      <c r="A2075" t="str">
        <f t="shared" si="490"/>
        <v>Spencer T</v>
      </c>
      <c r="E2075">
        <f t="shared" si="497"/>
        <v>7</v>
      </c>
      <c r="F2075">
        <f t="shared" si="492"/>
        <v>0</v>
      </c>
    </row>
    <row r="2076" spans="1:6" x14ac:dyDescent="0.25">
      <c r="A2076" t="str">
        <f t="shared" si="490"/>
        <v>Spencer T</v>
      </c>
      <c r="B2076" t="s">
        <v>602</v>
      </c>
      <c r="E2076">
        <v>42</v>
      </c>
      <c r="F2076">
        <f t="shared" si="492"/>
        <v>0</v>
      </c>
    </row>
    <row r="2077" spans="1:6" x14ac:dyDescent="0.25">
      <c r="A2077" t="str">
        <f t="shared" si="490"/>
        <v>Spencer T</v>
      </c>
      <c r="E2077">
        <f t="shared" ref="E2077:E2080" si="498">E2076</f>
        <v>42</v>
      </c>
      <c r="F2077">
        <f t="shared" si="492"/>
        <v>0</v>
      </c>
    </row>
    <row r="2078" spans="1:6" x14ac:dyDescent="0.25">
      <c r="A2078" t="str">
        <f t="shared" si="490"/>
        <v>Spencer T</v>
      </c>
      <c r="C2078">
        <v>0.29599999999999999</v>
      </c>
      <c r="D2078" t="s">
        <v>79</v>
      </c>
      <c r="E2078">
        <f t="shared" si="498"/>
        <v>42</v>
      </c>
      <c r="F2078">
        <f t="shared" si="492"/>
        <v>12.431999999999999</v>
      </c>
    </row>
    <row r="2079" spans="1:6" x14ac:dyDescent="0.25">
      <c r="A2079" t="str">
        <f t="shared" ref="A2079:A2110" si="499">A2078</f>
        <v>Spencer T</v>
      </c>
      <c r="C2079">
        <v>0.70299999999999996</v>
      </c>
      <c r="D2079" t="s">
        <v>43</v>
      </c>
      <c r="E2079">
        <f t="shared" si="498"/>
        <v>42</v>
      </c>
      <c r="F2079">
        <f t="shared" si="492"/>
        <v>29.526</v>
      </c>
    </row>
    <row r="2080" spans="1:6" x14ac:dyDescent="0.25">
      <c r="A2080" t="str">
        <f t="shared" si="499"/>
        <v>Spencer T</v>
      </c>
      <c r="E2080">
        <f t="shared" si="498"/>
        <v>42</v>
      </c>
      <c r="F2080">
        <f t="shared" si="492"/>
        <v>0</v>
      </c>
    </row>
    <row r="2081" spans="1:6" x14ac:dyDescent="0.25">
      <c r="A2081" t="str">
        <f t="shared" si="499"/>
        <v>Spencer T</v>
      </c>
      <c r="B2081" t="s">
        <v>603</v>
      </c>
      <c r="E2081">
        <v>67</v>
      </c>
      <c r="F2081">
        <f t="shared" si="492"/>
        <v>0</v>
      </c>
    </row>
    <row r="2082" spans="1:6" x14ac:dyDescent="0.25">
      <c r="A2082" t="str">
        <f t="shared" si="499"/>
        <v>Spencer T</v>
      </c>
      <c r="E2082">
        <f t="shared" ref="E2082:E2084" si="500">E2081</f>
        <v>67</v>
      </c>
      <c r="F2082">
        <f t="shared" si="492"/>
        <v>0</v>
      </c>
    </row>
    <row r="2083" spans="1:6" x14ac:dyDescent="0.25">
      <c r="A2083" t="str">
        <f t="shared" si="499"/>
        <v>Spencer T</v>
      </c>
      <c r="C2083">
        <v>1</v>
      </c>
      <c r="D2083" t="s">
        <v>79</v>
      </c>
      <c r="E2083">
        <f t="shared" si="500"/>
        <v>67</v>
      </c>
      <c r="F2083">
        <f t="shared" si="492"/>
        <v>67</v>
      </c>
    </row>
    <row r="2084" spans="1:6" x14ac:dyDescent="0.25">
      <c r="A2084" t="str">
        <f t="shared" si="499"/>
        <v>Spencer T</v>
      </c>
      <c r="E2084">
        <f t="shared" si="500"/>
        <v>67</v>
      </c>
      <c r="F2084">
        <f t="shared" si="492"/>
        <v>0</v>
      </c>
    </row>
    <row r="2085" spans="1:6" x14ac:dyDescent="0.25">
      <c r="A2085" t="str">
        <f t="shared" si="499"/>
        <v>Spencer T</v>
      </c>
      <c r="B2085" t="s">
        <v>604</v>
      </c>
      <c r="E2085">
        <v>119</v>
      </c>
      <c r="F2085">
        <f t="shared" si="492"/>
        <v>0</v>
      </c>
    </row>
    <row r="2086" spans="1:6" x14ac:dyDescent="0.25">
      <c r="A2086" t="str">
        <f t="shared" si="499"/>
        <v>Spencer T</v>
      </c>
      <c r="E2086">
        <f t="shared" ref="E2086:E2088" si="501">E2085</f>
        <v>119</v>
      </c>
      <c r="F2086">
        <f t="shared" si="492"/>
        <v>0</v>
      </c>
    </row>
    <row r="2087" spans="1:6" x14ac:dyDescent="0.25">
      <c r="A2087" t="str">
        <f t="shared" si="499"/>
        <v>Spencer T</v>
      </c>
      <c r="C2087">
        <v>1</v>
      </c>
      <c r="D2087" t="s">
        <v>79</v>
      </c>
      <c r="E2087">
        <f t="shared" si="501"/>
        <v>119</v>
      </c>
      <c r="F2087">
        <f t="shared" si="492"/>
        <v>119</v>
      </c>
    </row>
    <row r="2088" spans="1:6" x14ac:dyDescent="0.25">
      <c r="A2088" t="str">
        <f t="shared" si="499"/>
        <v>Spencer T</v>
      </c>
      <c r="E2088">
        <f t="shared" si="501"/>
        <v>119</v>
      </c>
      <c r="F2088">
        <f t="shared" si="492"/>
        <v>0</v>
      </c>
    </row>
    <row r="2089" spans="1:6" x14ac:dyDescent="0.25">
      <c r="A2089" t="str">
        <f t="shared" si="499"/>
        <v>Spencer T</v>
      </c>
      <c r="B2089" t="s">
        <v>605</v>
      </c>
      <c r="E2089">
        <v>3</v>
      </c>
      <c r="F2089">
        <f t="shared" si="492"/>
        <v>0</v>
      </c>
    </row>
    <row r="2090" spans="1:6" x14ac:dyDescent="0.25">
      <c r="A2090" t="str">
        <f t="shared" si="499"/>
        <v>Spencer T</v>
      </c>
      <c r="E2090">
        <f t="shared" ref="E2090:E2092" si="502">E2089</f>
        <v>3</v>
      </c>
      <c r="F2090">
        <f t="shared" si="492"/>
        <v>0</v>
      </c>
    </row>
    <row r="2091" spans="1:6" x14ac:dyDescent="0.25">
      <c r="A2091" t="str">
        <f t="shared" si="499"/>
        <v>Spencer T</v>
      </c>
      <c r="C2091">
        <v>1</v>
      </c>
      <c r="D2091" t="s">
        <v>490</v>
      </c>
      <c r="E2091">
        <f t="shared" si="502"/>
        <v>3</v>
      </c>
      <c r="F2091">
        <f t="shared" si="492"/>
        <v>3</v>
      </c>
    </row>
    <row r="2092" spans="1:6" x14ac:dyDescent="0.25">
      <c r="A2092" t="str">
        <f t="shared" si="499"/>
        <v>Spencer T</v>
      </c>
      <c r="E2092">
        <f t="shared" si="502"/>
        <v>3</v>
      </c>
      <c r="F2092">
        <f t="shared" si="492"/>
        <v>0</v>
      </c>
    </row>
    <row r="2093" spans="1:6" x14ac:dyDescent="0.25">
      <c r="A2093" t="str">
        <f t="shared" si="499"/>
        <v>Spencer T</v>
      </c>
      <c r="B2093" t="s">
        <v>606</v>
      </c>
      <c r="E2093">
        <v>2</v>
      </c>
      <c r="F2093">
        <f t="shared" si="492"/>
        <v>0</v>
      </c>
    </row>
    <row r="2094" spans="1:6" x14ac:dyDescent="0.25">
      <c r="A2094" t="str">
        <f t="shared" si="499"/>
        <v>Spencer T</v>
      </c>
      <c r="E2094">
        <f t="shared" ref="E2094:E2096" si="503">E2093</f>
        <v>2</v>
      </c>
      <c r="F2094">
        <f t="shared" si="492"/>
        <v>0</v>
      </c>
    </row>
    <row r="2095" spans="1:6" x14ac:dyDescent="0.25">
      <c r="A2095" t="str">
        <f t="shared" si="499"/>
        <v>Spencer T</v>
      </c>
      <c r="C2095">
        <v>1</v>
      </c>
      <c r="D2095" t="s">
        <v>14</v>
      </c>
      <c r="E2095">
        <f t="shared" si="503"/>
        <v>2</v>
      </c>
      <c r="F2095">
        <f t="shared" si="492"/>
        <v>2</v>
      </c>
    </row>
    <row r="2096" spans="1:6" x14ac:dyDescent="0.25">
      <c r="A2096" t="str">
        <f t="shared" si="499"/>
        <v>Spencer T</v>
      </c>
      <c r="E2096">
        <f t="shared" si="503"/>
        <v>2</v>
      </c>
      <c r="F2096">
        <f t="shared" si="492"/>
        <v>0</v>
      </c>
    </row>
    <row r="2097" spans="1:6" x14ac:dyDescent="0.25">
      <c r="A2097" t="str">
        <f t="shared" si="499"/>
        <v>Spencer T</v>
      </c>
      <c r="B2097" t="s">
        <v>607</v>
      </c>
      <c r="E2097">
        <v>16</v>
      </c>
      <c r="F2097">
        <f t="shared" si="492"/>
        <v>0</v>
      </c>
    </row>
    <row r="2098" spans="1:6" x14ac:dyDescent="0.25">
      <c r="A2098" t="str">
        <f t="shared" si="499"/>
        <v>Spencer T</v>
      </c>
      <c r="E2098">
        <f t="shared" ref="E2098:E2100" si="504">E2097</f>
        <v>16</v>
      </c>
      <c r="F2098">
        <f t="shared" si="492"/>
        <v>0</v>
      </c>
    </row>
    <row r="2099" spans="1:6" x14ac:dyDescent="0.25">
      <c r="A2099" t="str">
        <f t="shared" si="499"/>
        <v>Spencer T</v>
      </c>
      <c r="C2099">
        <v>1</v>
      </c>
      <c r="D2099" t="s">
        <v>79</v>
      </c>
      <c r="E2099">
        <f t="shared" si="504"/>
        <v>16</v>
      </c>
      <c r="F2099">
        <f t="shared" si="492"/>
        <v>16</v>
      </c>
    </row>
    <row r="2100" spans="1:6" x14ac:dyDescent="0.25">
      <c r="A2100" t="str">
        <f t="shared" si="499"/>
        <v>Spencer T</v>
      </c>
      <c r="E2100">
        <f t="shared" si="504"/>
        <v>16</v>
      </c>
      <c r="F2100">
        <f t="shared" si="492"/>
        <v>0</v>
      </c>
    </row>
    <row r="2101" spans="1:6" x14ac:dyDescent="0.25">
      <c r="A2101" t="str">
        <f t="shared" si="499"/>
        <v>Spencer T</v>
      </c>
      <c r="B2101" t="s">
        <v>608</v>
      </c>
      <c r="E2101">
        <v>19</v>
      </c>
      <c r="F2101">
        <f t="shared" si="492"/>
        <v>0</v>
      </c>
    </row>
    <row r="2102" spans="1:6" x14ac:dyDescent="0.25">
      <c r="A2102" t="str">
        <f t="shared" si="499"/>
        <v>Spencer T</v>
      </c>
      <c r="E2102">
        <f t="shared" ref="E2102:E2104" si="505">E2101</f>
        <v>19</v>
      </c>
      <c r="F2102">
        <f t="shared" si="492"/>
        <v>0</v>
      </c>
    </row>
    <row r="2103" spans="1:6" x14ac:dyDescent="0.25">
      <c r="A2103" t="str">
        <f t="shared" si="499"/>
        <v>Spencer T</v>
      </c>
      <c r="C2103">
        <v>1</v>
      </c>
      <c r="D2103" t="s">
        <v>79</v>
      </c>
      <c r="E2103">
        <f t="shared" si="505"/>
        <v>19</v>
      </c>
      <c r="F2103">
        <f t="shared" si="492"/>
        <v>19</v>
      </c>
    </row>
    <row r="2104" spans="1:6" x14ac:dyDescent="0.25">
      <c r="A2104" t="str">
        <f t="shared" si="499"/>
        <v>Spencer T</v>
      </c>
      <c r="E2104">
        <f t="shared" si="505"/>
        <v>19</v>
      </c>
      <c r="F2104">
        <f t="shared" si="492"/>
        <v>0</v>
      </c>
    </row>
    <row r="2105" spans="1:6" x14ac:dyDescent="0.25">
      <c r="A2105" t="str">
        <f t="shared" si="499"/>
        <v>Spencer T</v>
      </c>
      <c r="B2105" t="s">
        <v>609</v>
      </c>
      <c r="E2105">
        <v>19</v>
      </c>
      <c r="F2105">
        <f t="shared" si="492"/>
        <v>0</v>
      </c>
    </row>
    <row r="2106" spans="1:6" x14ac:dyDescent="0.25">
      <c r="A2106" t="str">
        <f t="shared" si="499"/>
        <v>Spencer T</v>
      </c>
      <c r="E2106">
        <f t="shared" ref="E2106:E2108" si="506">E2105</f>
        <v>19</v>
      </c>
      <c r="F2106">
        <f t="shared" si="492"/>
        <v>0</v>
      </c>
    </row>
    <row r="2107" spans="1:6" x14ac:dyDescent="0.25">
      <c r="A2107" t="str">
        <f t="shared" si="499"/>
        <v>Spencer T</v>
      </c>
      <c r="C2107">
        <v>1</v>
      </c>
      <c r="D2107" t="s">
        <v>79</v>
      </c>
      <c r="E2107">
        <f t="shared" si="506"/>
        <v>19</v>
      </c>
      <c r="F2107">
        <f t="shared" si="492"/>
        <v>19</v>
      </c>
    </row>
    <row r="2108" spans="1:6" x14ac:dyDescent="0.25">
      <c r="A2108" t="str">
        <f t="shared" si="499"/>
        <v>Spencer T</v>
      </c>
      <c r="E2108">
        <f t="shared" si="506"/>
        <v>19</v>
      </c>
      <c r="F2108">
        <f t="shared" si="492"/>
        <v>0</v>
      </c>
    </row>
    <row r="2109" spans="1:6" x14ac:dyDescent="0.25">
      <c r="A2109" t="str">
        <f t="shared" si="499"/>
        <v>Spencer T</v>
      </c>
      <c r="B2109" t="s">
        <v>610</v>
      </c>
      <c r="E2109">
        <v>41</v>
      </c>
      <c r="F2109">
        <f t="shared" si="492"/>
        <v>0</v>
      </c>
    </row>
    <row r="2110" spans="1:6" x14ac:dyDescent="0.25">
      <c r="A2110" t="str">
        <f t="shared" si="499"/>
        <v>Spencer T</v>
      </c>
      <c r="E2110">
        <f t="shared" ref="E2110:E2113" si="507">E2109</f>
        <v>41</v>
      </c>
      <c r="F2110">
        <f t="shared" si="492"/>
        <v>0</v>
      </c>
    </row>
    <row r="2111" spans="1:6" x14ac:dyDescent="0.25">
      <c r="A2111" t="str">
        <f t="shared" ref="A2111:A2116" si="508">A2110</f>
        <v>Spencer T</v>
      </c>
      <c r="C2111">
        <v>0.223</v>
      </c>
      <c r="D2111" t="s">
        <v>79</v>
      </c>
      <c r="E2111">
        <f t="shared" si="507"/>
        <v>41</v>
      </c>
      <c r="F2111">
        <f t="shared" si="492"/>
        <v>9.1430000000000007</v>
      </c>
    </row>
    <row r="2112" spans="1:6" x14ac:dyDescent="0.25">
      <c r="A2112" t="str">
        <f t="shared" si="508"/>
        <v>Spencer T</v>
      </c>
      <c r="C2112">
        <v>0.77600000000000002</v>
      </c>
      <c r="D2112" t="s">
        <v>509</v>
      </c>
      <c r="E2112">
        <f t="shared" si="507"/>
        <v>41</v>
      </c>
      <c r="F2112">
        <f t="shared" si="492"/>
        <v>31.816000000000003</v>
      </c>
    </row>
    <row r="2113" spans="1:6" x14ac:dyDescent="0.25">
      <c r="A2113" t="str">
        <f t="shared" si="508"/>
        <v>Spencer T</v>
      </c>
      <c r="E2113">
        <f t="shared" si="507"/>
        <v>41</v>
      </c>
      <c r="F2113">
        <f t="shared" si="492"/>
        <v>0</v>
      </c>
    </row>
    <row r="2114" spans="1:6" x14ac:dyDescent="0.25">
      <c r="A2114" t="str">
        <f t="shared" si="508"/>
        <v>Spencer T</v>
      </c>
      <c r="B2114" t="s">
        <v>611</v>
      </c>
      <c r="E2114">
        <v>5</v>
      </c>
      <c r="F2114">
        <f t="shared" si="492"/>
        <v>0</v>
      </c>
    </row>
    <row r="2115" spans="1:6" x14ac:dyDescent="0.25">
      <c r="A2115" t="str">
        <f t="shared" si="508"/>
        <v>Spencer T</v>
      </c>
      <c r="E2115">
        <f t="shared" ref="E2115:E2117" si="509">E2114</f>
        <v>5</v>
      </c>
      <c r="F2115">
        <f t="shared" ref="F2115:F2120" si="510">C2115*E2115</f>
        <v>0</v>
      </c>
    </row>
    <row r="2116" spans="1:6" x14ac:dyDescent="0.25">
      <c r="A2116" t="str">
        <f t="shared" si="508"/>
        <v>Spencer T</v>
      </c>
      <c r="C2116">
        <v>1</v>
      </c>
      <c r="D2116" t="s">
        <v>14</v>
      </c>
      <c r="E2116">
        <f t="shared" si="509"/>
        <v>5</v>
      </c>
      <c r="F2116">
        <f t="shared" si="510"/>
        <v>5</v>
      </c>
    </row>
    <row r="2117" spans="1:6" x14ac:dyDescent="0.25">
      <c r="A2117" t="s">
        <v>649</v>
      </c>
      <c r="E2117">
        <f t="shared" si="509"/>
        <v>5</v>
      </c>
      <c r="F2117">
        <f t="shared" si="510"/>
        <v>0</v>
      </c>
    </row>
    <row r="2118" spans="1:6" x14ac:dyDescent="0.25">
      <c r="A2118" t="str">
        <f t="shared" ref="A2118:A2120" si="511">A2117</f>
        <v>Stephen Lin</v>
      </c>
      <c r="B2118" t="s">
        <v>614</v>
      </c>
      <c r="E2118">
        <v>4</v>
      </c>
      <c r="F2118">
        <f t="shared" si="510"/>
        <v>0</v>
      </c>
    </row>
    <row r="2119" spans="1:6" x14ac:dyDescent="0.25">
      <c r="A2119" t="str">
        <f t="shared" si="511"/>
        <v>Stephen Lin</v>
      </c>
      <c r="E2119">
        <f t="shared" ref="E2119:E2120" si="512">E2118</f>
        <v>4</v>
      </c>
      <c r="F2119">
        <f t="shared" si="510"/>
        <v>0</v>
      </c>
    </row>
    <row r="2120" spans="1:6" x14ac:dyDescent="0.25">
      <c r="A2120" t="str">
        <f t="shared" si="511"/>
        <v>Stephen Lin</v>
      </c>
      <c r="C2120">
        <v>1</v>
      </c>
      <c r="D2120" t="s">
        <v>20</v>
      </c>
      <c r="E2120">
        <f t="shared" si="512"/>
        <v>4</v>
      </c>
      <c r="F2120">
        <f t="shared" si="510"/>
        <v>4</v>
      </c>
    </row>
  </sheetData>
  <autoFilter ref="A1:F212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Y2119"/>
  <sheetViews>
    <sheetView workbookViewId="0">
      <selection activeCell="G2119" sqref="A1:G2119"/>
    </sheetView>
  </sheetViews>
  <sheetFormatPr defaultRowHeight="15" x14ac:dyDescent="0.25"/>
  <cols>
    <col min="1" max="1" width="43.7109375" bestFit="1" customWidth="1"/>
    <col min="2" max="2" width="9.42578125" bestFit="1" customWidth="1"/>
    <col min="3" max="3" width="65" bestFit="1" customWidth="1"/>
    <col min="4" max="4" width="6.140625" bestFit="1" customWidth="1"/>
    <col min="5" max="5" width="5.7109375" bestFit="1" customWidth="1"/>
  </cols>
  <sheetData>
    <row r="1" spans="1:415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415" x14ac:dyDescent="0.25">
      <c r="A2" t="s">
        <v>11</v>
      </c>
      <c r="G2" s="3">
        <f>IFERROR(HLOOKUP($A2,$H$2:$OZ$3,2,FALSE),"")</f>
        <v>258</v>
      </c>
      <c r="H2" t="s">
        <v>182</v>
      </c>
      <c r="I2" t="s">
        <v>183</v>
      </c>
      <c r="J2" t="s">
        <v>493</v>
      </c>
      <c r="K2" t="s">
        <v>184</v>
      </c>
      <c r="L2" t="s">
        <v>185</v>
      </c>
      <c r="M2" t="s">
        <v>186</v>
      </c>
      <c r="N2" t="s">
        <v>188</v>
      </c>
      <c r="O2" t="s">
        <v>436</v>
      </c>
      <c r="P2" t="s">
        <v>438</v>
      </c>
      <c r="Q2" t="s">
        <v>189</v>
      </c>
      <c r="R2" t="s">
        <v>418</v>
      </c>
      <c r="S2" t="s">
        <v>419</v>
      </c>
      <c r="T2" t="s">
        <v>494</v>
      </c>
      <c r="U2" t="s">
        <v>495</v>
      </c>
      <c r="V2" t="s">
        <v>381</v>
      </c>
      <c r="W2" t="s">
        <v>531</v>
      </c>
      <c r="X2" t="s">
        <v>358</v>
      </c>
      <c r="Y2" t="s">
        <v>359</v>
      </c>
      <c r="Z2" t="s">
        <v>133</v>
      </c>
      <c r="AA2" t="s">
        <v>360</v>
      </c>
      <c r="AB2" s="2" t="s">
        <v>549</v>
      </c>
      <c r="AC2" t="s">
        <v>58</v>
      </c>
      <c r="AD2" t="s">
        <v>550</v>
      </c>
      <c r="AE2" t="s">
        <v>382</v>
      </c>
      <c r="AF2" t="s">
        <v>383</v>
      </c>
      <c r="AG2" t="s">
        <v>496</v>
      </c>
      <c r="AH2" t="s">
        <v>78</v>
      </c>
      <c r="AI2" t="s">
        <v>287</v>
      </c>
      <c r="AJ2" t="s">
        <v>384</v>
      </c>
      <c r="AK2" t="s">
        <v>551</v>
      </c>
      <c r="AL2" t="s">
        <v>552</v>
      </c>
      <c r="AM2" t="s">
        <v>553</v>
      </c>
      <c r="AN2" t="s">
        <v>97</v>
      </c>
      <c r="AO2" t="s">
        <v>98</v>
      </c>
      <c r="AP2" t="s">
        <v>588</v>
      </c>
      <c r="AQ2" t="s">
        <v>159</v>
      </c>
      <c r="AR2" t="s">
        <v>497</v>
      </c>
      <c r="AS2" t="s">
        <v>499</v>
      </c>
      <c r="AT2" t="s">
        <v>385</v>
      </c>
      <c r="AU2" t="s">
        <v>386</v>
      </c>
      <c r="AV2" t="s">
        <v>387</v>
      </c>
      <c r="AW2" t="s">
        <v>388</v>
      </c>
      <c r="AX2" t="s">
        <v>470</v>
      </c>
      <c r="AY2" t="s">
        <v>471</v>
      </c>
      <c r="AZ2" t="s">
        <v>135</v>
      </c>
      <c r="BA2" t="s">
        <v>137</v>
      </c>
      <c r="BB2" t="s">
        <v>138</v>
      </c>
      <c r="BC2" t="s">
        <v>139</v>
      </c>
      <c r="BD2" t="s">
        <v>546</v>
      </c>
      <c r="BE2" t="s">
        <v>323</v>
      </c>
      <c r="BF2" t="s">
        <v>532</v>
      </c>
      <c r="BG2" t="s">
        <v>288</v>
      </c>
      <c r="BH2" t="s">
        <v>439</v>
      </c>
      <c r="BI2" t="s">
        <v>440</v>
      </c>
      <c r="BJ2" t="s">
        <v>389</v>
      </c>
      <c r="BK2" t="s">
        <v>333</v>
      </c>
      <c r="BL2" t="s">
        <v>557</v>
      </c>
      <c r="BM2" t="s">
        <v>140</v>
      </c>
      <c r="BN2" s="2" t="s">
        <v>141</v>
      </c>
      <c r="BO2" t="s">
        <v>589</v>
      </c>
      <c r="BP2" t="s">
        <v>590</v>
      </c>
      <c r="BQ2" t="s">
        <v>100</v>
      </c>
      <c r="BR2" t="s">
        <v>102</v>
      </c>
      <c r="BS2" t="s">
        <v>591</v>
      </c>
      <c r="BT2" t="s">
        <v>60</v>
      </c>
      <c r="BU2" t="s">
        <v>472</v>
      </c>
      <c r="BV2" t="s">
        <v>473</v>
      </c>
      <c r="BW2" t="s">
        <v>361</v>
      </c>
      <c r="BX2" t="s">
        <v>362</v>
      </c>
      <c r="BY2" t="s">
        <v>363</v>
      </c>
      <c r="BZ2" t="s">
        <v>592</v>
      </c>
      <c r="CA2" t="s">
        <v>593</v>
      </c>
      <c r="CB2" t="s">
        <v>594</v>
      </c>
      <c r="CC2" t="s">
        <v>595</v>
      </c>
      <c r="CD2" t="s">
        <v>597</v>
      </c>
      <c r="CE2" t="s">
        <v>500</v>
      </c>
      <c r="CF2" t="s">
        <v>364</v>
      </c>
      <c r="CG2" t="s">
        <v>289</v>
      </c>
      <c r="CH2" t="s">
        <v>574</v>
      </c>
      <c r="CI2" t="s">
        <v>474</v>
      </c>
      <c r="CJ2" t="s">
        <v>290</v>
      </c>
      <c r="CK2" t="s">
        <v>291</v>
      </c>
      <c r="CL2" t="s">
        <v>292</v>
      </c>
      <c r="CM2" t="s">
        <v>293</v>
      </c>
      <c r="CN2" t="s">
        <v>390</v>
      </c>
      <c r="CO2" t="s">
        <v>391</v>
      </c>
      <c r="CP2" t="s">
        <v>324</v>
      </c>
      <c r="CQ2" t="s">
        <v>533</v>
      </c>
      <c r="CR2" t="s">
        <v>441</v>
      </c>
      <c r="CS2" s="2" t="s">
        <v>558</v>
      </c>
      <c r="CT2" t="s">
        <v>559</v>
      </c>
      <c r="CU2" t="s">
        <v>80</v>
      </c>
      <c r="CV2" t="s">
        <v>501</v>
      </c>
      <c r="CW2" t="s">
        <v>502</v>
      </c>
      <c r="CX2" t="s">
        <v>503</v>
      </c>
      <c r="CY2" t="s">
        <v>420</v>
      </c>
      <c r="CZ2" t="s">
        <v>504</v>
      </c>
      <c r="DA2" t="s">
        <v>575</v>
      </c>
      <c r="DB2" t="s">
        <v>392</v>
      </c>
      <c r="DC2" t="s">
        <v>393</v>
      </c>
      <c r="DD2" t="s">
        <v>506</v>
      </c>
      <c r="DE2" t="s">
        <v>507</v>
      </c>
      <c r="DF2" t="s">
        <v>508</v>
      </c>
      <c r="DG2" t="s">
        <v>510</v>
      </c>
      <c r="DH2" t="s">
        <v>511</v>
      </c>
      <c r="DI2" s="2" t="s">
        <v>513</v>
      </c>
      <c r="DJ2" t="s">
        <v>421</v>
      </c>
      <c r="DK2" t="s">
        <v>554</v>
      </c>
      <c r="DL2" t="s">
        <v>422</v>
      </c>
      <c r="DM2" t="s">
        <v>366</v>
      </c>
      <c r="DN2" t="s">
        <v>344</v>
      </c>
      <c r="DO2" t="s">
        <v>442</v>
      </c>
      <c r="DP2" t="s">
        <v>443</v>
      </c>
      <c r="DQ2" t="s">
        <v>444</v>
      </c>
      <c r="DR2" t="s">
        <v>445</v>
      </c>
      <c r="DS2" t="s">
        <v>446</v>
      </c>
      <c r="DT2" t="s">
        <v>447</v>
      </c>
      <c r="DU2" t="s">
        <v>423</v>
      </c>
      <c r="DV2" t="s">
        <v>62</v>
      </c>
      <c r="DW2" t="s">
        <v>64</v>
      </c>
      <c r="DX2" t="s">
        <v>345</v>
      </c>
      <c r="DY2" t="s">
        <v>66</v>
      </c>
      <c r="DZ2" t="s">
        <v>67</v>
      </c>
      <c r="EA2" t="s">
        <v>69</v>
      </c>
      <c r="EB2" t="s">
        <v>70</v>
      </c>
      <c r="EC2" t="s">
        <v>142</v>
      </c>
      <c r="ED2" t="s">
        <v>190</v>
      </c>
      <c r="EE2" t="s">
        <v>161</v>
      </c>
      <c r="EF2" t="s">
        <v>475</v>
      </c>
      <c r="EG2" t="s">
        <v>560</v>
      </c>
      <c r="EH2" t="s">
        <v>367</v>
      </c>
      <c r="EI2" t="s">
        <v>191</v>
      </c>
      <c r="EJ2" t="s">
        <v>192</v>
      </c>
      <c r="EK2" t="s">
        <v>193</v>
      </c>
      <c r="EL2" t="s">
        <v>514</v>
      </c>
      <c r="EM2" t="s">
        <v>539</v>
      </c>
      <c r="EN2" t="s">
        <v>347</v>
      </c>
      <c r="EO2" t="s">
        <v>348</v>
      </c>
      <c r="EP2" t="s">
        <v>349</v>
      </c>
      <c r="EQ2" t="s">
        <v>36</v>
      </c>
      <c r="ER2" t="s">
        <v>103</v>
      </c>
      <c r="ES2" t="s">
        <v>561</v>
      </c>
      <c r="ET2" t="s">
        <v>562</v>
      </c>
      <c r="EU2" t="s">
        <v>40</v>
      </c>
      <c r="EV2" t="s">
        <v>41</v>
      </c>
      <c r="EW2" t="s">
        <v>476</v>
      </c>
      <c r="EX2" t="s">
        <v>368</v>
      </c>
      <c r="EY2" t="s">
        <v>369</v>
      </c>
      <c r="EZ2" s="2" t="s">
        <v>370</v>
      </c>
      <c r="FA2" t="s">
        <v>130</v>
      </c>
      <c r="FB2" t="s">
        <v>394</v>
      </c>
      <c r="FC2" t="s">
        <v>563</v>
      </c>
      <c r="FD2" t="s">
        <v>334</v>
      </c>
      <c r="FE2" t="s">
        <v>371</v>
      </c>
      <c r="FF2" t="s">
        <v>335</v>
      </c>
      <c r="FG2" t="s">
        <v>336</v>
      </c>
      <c r="FH2" t="s">
        <v>337</v>
      </c>
      <c r="FI2" t="s">
        <v>395</v>
      </c>
      <c r="FJ2" t="s">
        <v>543</v>
      </c>
      <c r="FK2" t="s">
        <v>105</v>
      </c>
      <c r="FL2" t="s">
        <v>564</v>
      </c>
      <c r="FM2" t="s">
        <v>576</v>
      </c>
      <c r="FN2" t="s">
        <v>477</v>
      </c>
      <c r="FO2" t="s">
        <v>565</v>
      </c>
      <c r="FP2" t="s">
        <v>164</v>
      </c>
      <c r="FQ2" t="s">
        <v>478</v>
      </c>
      <c r="FR2" t="s">
        <v>294</v>
      </c>
      <c r="FS2" t="s">
        <v>72</v>
      </c>
      <c r="FT2" t="s">
        <v>598</v>
      </c>
      <c r="FU2" t="s">
        <v>516</v>
      </c>
      <c r="FV2" t="s">
        <v>195</v>
      </c>
      <c r="FW2" t="s">
        <v>396</v>
      </c>
      <c r="FX2" t="s">
        <v>397</v>
      </c>
      <c r="FY2" t="s">
        <v>196</v>
      </c>
      <c r="FZ2" t="s">
        <v>197</v>
      </c>
      <c r="GA2" s="2" t="s">
        <v>540</v>
      </c>
      <c r="GB2" t="s">
        <v>106</v>
      </c>
      <c r="GC2" t="s">
        <v>198</v>
      </c>
      <c r="GD2" t="s">
        <v>398</v>
      </c>
      <c r="GE2" t="s">
        <v>81</v>
      </c>
      <c r="GF2" t="s">
        <v>82</v>
      </c>
      <c r="GG2" t="s">
        <v>479</v>
      </c>
      <c r="GH2" t="s">
        <v>480</v>
      </c>
      <c r="GI2" t="s">
        <v>481</v>
      </c>
      <c r="GJ2" t="s">
        <v>482</v>
      </c>
      <c r="GK2" t="s">
        <v>424</v>
      </c>
      <c r="GL2" t="s">
        <v>83</v>
      </c>
      <c r="GM2" t="s">
        <v>566</v>
      </c>
      <c r="GN2" t="s">
        <v>425</v>
      </c>
      <c r="GO2" t="s">
        <v>426</v>
      </c>
      <c r="GP2" t="s">
        <v>42</v>
      </c>
      <c r="GQ2" t="s">
        <v>599</v>
      </c>
      <c r="GR2" t="s">
        <v>108</v>
      </c>
      <c r="GS2" t="s">
        <v>517</v>
      </c>
      <c r="GT2" t="s">
        <v>518</v>
      </c>
      <c r="GU2" t="s">
        <v>325</v>
      </c>
      <c r="GV2" t="s">
        <v>567</v>
      </c>
      <c r="GW2" t="s">
        <v>568</v>
      </c>
      <c r="GX2" t="s">
        <v>44</v>
      </c>
      <c r="GY2" t="s">
        <v>199</v>
      </c>
      <c r="GZ2" t="s">
        <v>600</v>
      </c>
      <c r="HA2" t="s">
        <v>601</v>
      </c>
      <c r="HB2" t="s">
        <v>602</v>
      </c>
      <c r="HC2" t="s">
        <v>603</v>
      </c>
      <c r="HD2" t="s">
        <v>326</v>
      </c>
      <c r="HE2" t="s">
        <v>581</v>
      </c>
      <c r="HF2" t="s">
        <v>583</v>
      </c>
      <c r="HG2" t="s">
        <v>584</v>
      </c>
      <c r="HH2" t="s">
        <v>46</v>
      </c>
      <c r="HI2" t="s">
        <v>165</v>
      </c>
      <c r="HJ2" t="s">
        <v>166</v>
      </c>
      <c r="HK2" t="s">
        <v>168</v>
      </c>
      <c r="HL2" t="s">
        <v>169</v>
      </c>
      <c r="HM2" t="s">
        <v>170</v>
      </c>
      <c r="HN2" t="s">
        <v>171</v>
      </c>
      <c r="HO2" t="s">
        <v>519</v>
      </c>
      <c r="HP2" t="s">
        <v>399</v>
      </c>
      <c r="HQ2" t="s">
        <v>400</v>
      </c>
      <c r="HR2" t="s">
        <v>11</v>
      </c>
      <c r="HS2" t="s">
        <v>109</v>
      </c>
      <c r="HT2" t="s">
        <v>111</v>
      </c>
      <c r="HU2" t="s">
        <v>47</v>
      </c>
      <c r="HV2" t="s">
        <v>112</v>
      </c>
      <c r="HW2" t="s">
        <v>114</v>
      </c>
      <c r="HX2" t="s">
        <v>295</v>
      </c>
      <c r="HY2" t="s">
        <v>84</v>
      </c>
      <c r="HZ2" t="s">
        <v>200</v>
      </c>
      <c r="IA2" t="s">
        <v>201</v>
      </c>
      <c r="IB2" t="s">
        <v>202</v>
      </c>
      <c r="IC2" t="s">
        <v>203</v>
      </c>
      <c r="ID2" t="s">
        <v>48</v>
      </c>
      <c r="IE2" s="2" t="s">
        <v>297</v>
      </c>
      <c r="IF2" t="s">
        <v>298</v>
      </c>
      <c r="IG2" t="s">
        <v>299</v>
      </c>
      <c r="IH2" t="s">
        <v>327</v>
      </c>
      <c r="II2" t="s">
        <v>144</v>
      </c>
      <c r="IJ2" t="s">
        <v>448</v>
      </c>
      <c r="IK2" s="2" t="s">
        <v>483</v>
      </c>
      <c r="IL2" t="s">
        <v>484</v>
      </c>
      <c r="IM2" t="s">
        <v>485</v>
      </c>
      <c r="IN2" t="s">
        <v>350</v>
      </c>
      <c r="IO2" t="s">
        <v>328</v>
      </c>
      <c r="IP2" t="s">
        <v>300</v>
      </c>
      <c r="IQ2" t="s">
        <v>301</v>
      </c>
      <c r="IR2" t="s">
        <v>302</v>
      </c>
      <c r="IS2" t="s">
        <v>204</v>
      </c>
      <c r="IT2" t="s">
        <v>205</v>
      </c>
      <c r="IU2" t="s">
        <v>206</v>
      </c>
      <c r="IV2" t="s">
        <v>303</v>
      </c>
      <c r="IW2" t="s">
        <v>304</v>
      </c>
      <c r="IX2" t="s">
        <v>372</v>
      </c>
      <c r="IY2" t="s">
        <v>449</v>
      </c>
      <c r="IZ2" t="s">
        <v>305</v>
      </c>
      <c r="JA2" t="s">
        <v>145</v>
      </c>
      <c r="JB2" t="s">
        <v>207</v>
      </c>
      <c r="JC2" t="s">
        <v>208</v>
      </c>
      <c r="JD2" t="s">
        <v>209</v>
      </c>
      <c r="JE2" t="s">
        <v>172</v>
      </c>
      <c r="JF2" t="s">
        <v>450</v>
      </c>
      <c r="JG2" t="s">
        <v>427</v>
      </c>
      <c r="JH2" t="s">
        <v>86</v>
      </c>
      <c r="JI2" t="s">
        <v>451</v>
      </c>
      <c r="JJ2" t="s">
        <v>338</v>
      </c>
      <c r="JK2" t="s">
        <v>210</v>
      </c>
      <c r="JL2" t="s">
        <v>452</v>
      </c>
      <c r="JM2" s="2" t="s">
        <v>453</v>
      </c>
      <c r="JN2" t="s">
        <v>146</v>
      </c>
      <c r="JO2" t="s">
        <v>173</v>
      </c>
      <c r="JP2" s="2" t="s">
        <v>306</v>
      </c>
      <c r="JQ2" t="s">
        <v>520</v>
      </c>
      <c r="JR2" t="s">
        <v>521</v>
      </c>
      <c r="JS2" t="s">
        <v>211</v>
      </c>
      <c r="JT2" t="s">
        <v>148</v>
      </c>
      <c r="JU2" t="s">
        <v>522</v>
      </c>
      <c r="JV2" t="s">
        <v>149</v>
      </c>
      <c r="JW2" t="s">
        <v>150</v>
      </c>
      <c r="JX2" t="s">
        <v>339</v>
      </c>
      <c r="JY2" t="s">
        <v>486</v>
      </c>
      <c r="JZ2" t="s">
        <v>604</v>
      </c>
      <c r="KA2" t="s">
        <v>307</v>
      </c>
      <c r="KB2" t="s">
        <v>308</v>
      </c>
      <c r="KC2" t="s">
        <v>351</v>
      </c>
      <c r="KD2" t="s">
        <v>151</v>
      </c>
      <c r="KE2" t="s">
        <v>174</v>
      </c>
      <c r="KF2" t="s">
        <v>115</v>
      </c>
      <c r="KG2" t="s">
        <v>49</v>
      </c>
      <c r="KH2" t="s">
        <v>352</v>
      </c>
      <c r="KI2" t="s">
        <v>157</v>
      </c>
      <c r="KJ2" t="s">
        <v>454</v>
      </c>
      <c r="KK2" t="s">
        <v>455</v>
      </c>
      <c r="KL2" t="s">
        <v>27</v>
      </c>
      <c r="KM2" t="s">
        <v>401</v>
      </c>
      <c r="KN2" t="s">
        <v>175</v>
      </c>
      <c r="KO2" t="s">
        <v>523</v>
      </c>
      <c r="KP2" t="s">
        <v>577</v>
      </c>
      <c r="KQ2" t="s">
        <v>29</v>
      </c>
      <c r="KR2" t="s">
        <v>30</v>
      </c>
      <c r="KS2" t="s">
        <v>15</v>
      </c>
      <c r="KT2" t="s">
        <v>17</v>
      </c>
      <c r="KU2" t="s">
        <v>19</v>
      </c>
      <c r="KV2" t="s">
        <v>428</v>
      </c>
      <c r="KW2" t="s">
        <v>373</v>
      </c>
      <c r="KX2" t="s">
        <v>355</v>
      </c>
      <c r="KY2" t="s">
        <v>152</v>
      </c>
      <c r="KZ2" t="s">
        <v>31</v>
      </c>
      <c r="LA2" t="s">
        <v>32</v>
      </c>
      <c r="LB2" t="s">
        <v>524</v>
      </c>
      <c r="LC2" t="s">
        <v>525</v>
      </c>
      <c r="LD2" t="s">
        <v>429</v>
      </c>
      <c r="LE2" t="s">
        <v>402</v>
      </c>
      <c r="LF2" t="s">
        <v>403</v>
      </c>
      <c r="LG2" t="s">
        <v>153</v>
      </c>
      <c r="LH2" t="s">
        <v>526</v>
      </c>
      <c r="LI2" t="s">
        <v>329</v>
      </c>
      <c r="LJ2" t="s">
        <v>404</v>
      </c>
      <c r="LK2" t="s">
        <v>87</v>
      </c>
      <c r="LL2" t="s">
        <v>88</v>
      </c>
      <c r="LM2" t="s">
        <v>309</v>
      </c>
      <c r="LN2" t="s">
        <v>527</v>
      </c>
      <c r="LO2" t="s">
        <v>528</v>
      </c>
      <c r="LP2" t="s">
        <v>456</v>
      </c>
      <c r="LQ2" t="s">
        <v>310</v>
      </c>
      <c r="LR2" t="s">
        <v>432</v>
      </c>
      <c r="LS2" t="s">
        <v>433</v>
      </c>
      <c r="LT2" t="s">
        <v>605</v>
      </c>
      <c r="LU2" t="s">
        <v>606</v>
      </c>
      <c r="LV2" t="s">
        <v>607</v>
      </c>
      <c r="LW2" t="s">
        <v>212</v>
      </c>
      <c r="LX2" t="s">
        <v>214</v>
      </c>
      <c r="LY2" t="s">
        <v>487</v>
      </c>
      <c r="LZ2" t="s">
        <v>488</v>
      </c>
      <c r="MA2" t="s">
        <v>311</v>
      </c>
      <c r="MB2" t="s">
        <v>33</v>
      </c>
      <c r="MC2" t="s">
        <v>90</v>
      </c>
      <c r="MD2" t="s">
        <v>94</v>
      </c>
      <c r="ME2" t="s">
        <v>457</v>
      </c>
      <c r="MF2" t="s">
        <v>458</v>
      </c>
      <c r="MG2" t="s">
        <v>312</v>
      </c>
      <c r="MH2" t="s">
        <v>340</v>
      </c>
      <c r="MI2" t="s">
        <v>459</v>
      </c>
      <c r="MJ2" t="s">
        <v>460</v>
      </c>
      <c r="MK2" t="s">
        <v>461</v>
      </c>
      <c r="ML2" t="s">
        <v>50</v>
      </c>
      <c r="MM2" t="s">
        <v>489</v>
      </c>
      <c r="MN2" t="s">
        <v>462</v>
      </c>
      <c r="MO2" s="2" t="s">
        <v>116</v>
      </c>
      <c r="MP2" t="s">
        <v>272</v>
      </c>
      <c r="MQ2" t="s">
        <v>463</v>
      </c>
      <c r="MR2" t="s">
        <v>608</v>
      </c>
      <c r="MS2" t="s">
        <v>569</v>
      </c>
      <c r="MT2" t="s">
        <v>464</v>
      </c>
      <c r="MU2" t="s">
        <v>176</v>
      </c>
      <c r="MV2" t="s">
        <v>465</v>
      </c>
      <c r="MW2" t="s">
        <v>467</v>
      </c>
      <c r="MX2" t="s">
        <v>274</v>
      </c>
      <c r="MY2" t="s">
        <v>275</v>
      </c>
      <c r="MZ2" t="s">
        <v>276</v>
      </c>
      <c r="NA2" t="s">
        <v>313</v>
      </c>
      <c r="NB2" t="s">
        <v>570</v>
      </c>
      <c r="NC2" t="s">
        <v>571</v>
      </c>
      <c r="ND2" t="s">
        <v>378</v>
      </c>
      <c r="NE2" t="s">
        <v>52</v>
      </c>
      <c r="NF2" t="s">
        <v>21</v>
      </c>
      <c r="NG2" t="s">
        <v>374</v>
      </c>
      <c r="NH2" t="s">
        <v>314</v>
      </c>
      <c r="NI2" t="s">
        <v>405</v>
      </c>
      <c r="NJ2" t="s">
        <v>178</v>
      </c>
      <c r="NK2" t="s">
        <v>415</v>
      </c>
      <c r="NL2" t="s">
        <v>578</v>
      </c>
      <c r="NM2" t="s">
        <v>406</v>
      </c>
      <c r="NN2" t="s">
        <v>407</v>
      </c>
      <c r="NO2" t="s">
        <v>117</v>
      </c>
      <c r="NP2" t="s">
        <v>408</v>
      </c>
      <c r="NQ2" t="s">
        <v>409</v>
      </c>
      <c r="NR2" t="s">
        <v>154</v>
      </c>
      <c r="NS2" t="s">
        <v>609</v>
      </c>
      <c r="NT2" t="s">
        <v>614</v>
      </c>
      <c r="NU2" t="s">
        <v>610</v>
      </c>
      <c r="NV2" t="s">
        <v>277</v>
      </c>
      <c r="NW2" t="s">
        <v>278</v>
      </c>
      <c r="NX2" t="s">
        <v>330</v>
      </c>
      <c r="NY2" t="s">
        <v>410</v>
      </c>
      <c r="NZ2" t="s">
        <v>411</v>
      </c>
      <c r="OA2" t="s">
        <v>412</v>
      </c>
      <c r="OB2" t="s">
        <v>22</v>
      </c>
      <c r="OC2" t="s">
        <v>23</v>
      </c>
      <c r="OD2" t="s">
        <v>118</v>
      </c>
      <c r="OE2" t="s">
        <v>120</v>
      </c>
      <c r="OF2" t="s">
        <v>123</v>
      </c>
      <c r="OG2" t="s">
        <v>125</v>
      </c>
      <c r="OH2" t="s">
        <v>179</v>
      </c>
      <c r="OI2" t="s">
        <v>279</v>
      </c>
      <c r="OJ2" t="s">
        <v>280</v>
      </c>
      <c r="OK2" t="s">
        <v>281</v>
      </c>
      <c r="OL2" t="s">
        <v>282</v>
      </c>
      <c r="OM2" t="s">
        <v>283</v>
      </c>
      <c r="ON2" s="2" t="s">
        <v>284</v>
      </c>
      <c r="OO2" t="s">
        <v>55</v>
      </c>
      <c r="OP2" t="s">
        <v>611</v>
      </c>
      <c r="OQ2" t="s">
        <v>315</v>
      </c>
      <c r="OR2" t="s">
        <v>316</v>
      </c>
      <c r="OS2" t="s">
        <v>317</v>
      </c>
      <c r="OT2" t="s">
        <v>318</v>
      </c>
      <c r="OU2" t="s">
        <v>37</v>
      </c>
      <c r="OV2" t="s">
        <v>375</v>
      </c>
      <c r="OW2" t="s">
        <v>341</v>
      </c>
      <c r="OX2" t="s">
        <v>73</v>
      </c>
      <c r="OY2" t="s">
        <v>75</v>
      </c>
    </row>
    <row r="3" spans="1:415" x14ac:dyDescent="0.25">
      <c r="G3" s="3" t="str">
        <f t="shared" ref="G3:G66" si="0">IFERROR(HLOOKUP($A3,$H$2:$OZ$3,2,FALSE),"")</f>
        <v/>
      </c>
      <c r="H3">
        <v>4</v>
      </c>
      <c r="I3">
        <v>47</v>
      </c>
      <c r="J3">
        <v>1</v>
      </c>
      <c r="K3">
        <v>58</v>
      </c>
      <c r="L3">
        <v>58</v>
      </c>
      <c r="M3">
        <v>78</v>
      </c>
      <c r="N3">
        <v>47</v>
      </c>
      <c r="O3">
        <v>2762</v>
      </c>
      <c r="P3">
        <v>712</v>
      </c>
      <c r="Q3">
        <v>73</v>
      </c>
      <c r="R3">
        <v>2</v>
      </c>
      <c r="S3">
        <v>18</v>
      </c>
      <c r="T3">
        <v>124</v>
      </c>
      <c r="U3">
        <v>6</v>
      </c>
      <c r="V3">
        <v>93</v>
      </c>
      <c r="W3">
        <v>21</v>
      </c>
      <c r="X3">
        <v>340</v>
      </c>
      <c r="Y3">
        <v>3</v>
      </c>
      <c r="Z3">
        <v>67</v>
      </c>
      <c r="AA3">
        <v>8</v>
      </c>
      <c r="AB3">
        <v>5</v>
      </c>
      <c r="AC3">
        <v>22</v>
      </c>
      <c r="AD3">
        <v>101</v>
      </c>
      <c r="AE3">
        <v>118</v>
      </c>
      <c r="AF3">
        <v>7</v>
      </c>
      <c r="AG3">
        <v>2</v>
      </c>
      <c r="AH3">
        <v>22</v>
      </c>
      <c r="AI3">
        <v>72</v>
      </c>
      <c r="AJ3">
        <v>49</v>
      </c>
      <c r="AK3">
        <v>3</v>
      </c>
      <c r="AL3">
        <v>248</v>
      </c>
      <c r="AM3">
        <v>24</v>
      </c>
      <c r="AN3">
        <v>2</v>
      </c>
      <c r="AO3">
        <v>115</v>
      </c>
      <c r="AP3">
        <v>61</v>
      </c>
      <c r="AQ3">
        <v>48</v>
      </c>
      <c r="AR3">
        <v>20</v>
      </c>
      <c r="AS3">
        <v>448</v>
      </c>
      <c r="AT3">
        <v>49</v>
      </c>
      <c r="AU3">
        <v>101</v>
      </c>
      <c r="AV3">
        <v>171</v>
      </c>
      <c r="AW3">
        <v>444</v>
      </c>
      <c r="AX3">
        <v>210</v>
      </c>
      <c r="AY3">
        <v>53</v>
      </c>
      <c r="AZ3">
        <v>14</v>
      </c>
      <c r="BA3">
        <v>14</v>
      </c>
      <c r="BB3">
        <v>2</v>
      </c>
      <c r="BC3">
        <v>14</v>
      </c>
      <c r="BD3">
        <v>26</v>
      </c>
      <c r="BE3">
        <v>14</v>
      </c>
      <c r="BF3">
        <v>102</v>
      </c>
      <c r="BG3">
        <v>48</v>
      </c>
      <c r="BH3">
        <v>236</v>
      </c>
      <c r="BI3">
        <v>40</v>
      </c>
      <c r="BJ3">
        <v>34</v>
      </c>
      <c r="BK3">
        <v>168</v>
      </c>
      <c r="BL3">
        <v>85</v>
      </c>
      <c r="BM3">
        <v>8</v>
      </c>
      <c r="BN3">
        <v>64</v>
      </c>
      <c r="BO3">
        <v>6</v>
      </c>
      <c r="BP3">
        <v>10</v>
      </c>
      <c r="BQ3">
        <v>45</v>
      </c>
      <c r="BR3">
        <v>623</v>
      </c>
      <c r="BS3">
        <v>163</v>
      </c>
      <c r="BT3">
        <v>6</v>
      </c>
      <c r="BU3">
        <v>82</v>
      </c>
      <c r="BV3">
        <v>52</v>
      </c>
      <c r="BW3">
        <v>48</v>
      </c>
      <c r="BX3">
        <v>419</v>
      </c>
      <c r="BY3">
        <v>214</v>
      </c>
      <c r="BZ3">
        <v>21</v>
      </c>
      <c r="CA3">
        <v>165</v>
      </c>
      <c r="CB3">
        <v>7619</v>
      </c>
      <c r="CC3">
        <v>300</v>
      </c>
      <c r="CD3">
        <v>42</v>
      </c>
      <c r="CE3">
        <v>544</v>
      </c>
      <c r="CF3">
        <v>114</v>
      </c>
      <c r="CG3">
        <v>45</v>
      </c>
      <c r="CH3">
        <v>30</v>
      </c>
      <c r="CI3">
        <v>45</v>
      </c>
      <c r="CJ3">
        <v>1</v>
      </c>
      <c r="CK3">
        <v>71</v>
      </c>
      <c r="CL3">
        <v>50</v>
      </c>
      <c r="CM3">
        <v>45</v>
      </c>
      <c r="CN3">
        <v>34</v>
      </c>
      <c r="CO3">
        <v>315</v>
      </c>
      <c r="CP3">
        <v>58</v>
      </c>
      <c r="CQ3">
        <v>1797</v>
      </c>
      <c r="CR3">
        <v>197</v>
      </c>
      <c r="CS3">
        <v>34</v>
      </c>
      <c r="CT3">
        <v>10</v>
      </c>
      <c r="CU3">
        <v>41</v>
      </c>
      <c r="CV3">
        <v>1584</v>
      </c>
      <c r="CW3">
        <v>2</v>
      </c>
      <c r="CX3">
        <v>32</v>
      </c>
      <c r="CY3">
        <v>2</v>
      </c>
      <c r="CZ3">
        <v>8</v>
      </c>
      <c r="DA3">
        <v>31</v>
      </c>
      <c r="DB3">
        <v>212</v>
      </c>
      <c r="DC3">
        <v>2</v>
      </c>
      <c r="DD3">
        <v>26</v>
      </c>
      <c r="DE3">
        <v>24</v>
      </c>
      <c r="DF3">
        <v>46</v>
      </c>
      <c r="DG3">
        <v>36</v>
      </c>
      <c r="DH3">
        <v>68</v>
      </c>
      <c r="DI3">
        <v>18</v>
      </c>
      <c r="DJ3">
        <v>10</v>
      </c>
      <c r="DK3">
        <v>56</v>
      </c>
      <c r="DL3">
        <v>186</v>
      </c>
      <c r="DM3">
        <v>121</v>
      </c>
      <c r="DN3">
        <v>39</v>
      </c>
      <c r="DO3">
        <v>197</v>
      </c>
      <c r="DP3">
        <v>48</v>
      </c>
      <c r="DQ3">
        <v>153</v>
      </c>
      <c r="DR3">
        <v>36</v>
      </c>
      <c r="DS3">
        <v>12</v>
      </c>
      <c r="DT3">
        <v>19</v>
      </c>
      <c r="DU3">
        <v>9</v>
      </c>
      <c r="DV3">
        <v>1</v>
      </c>
      <c r="DW3">
        <v>1</v>
      </c>
      <c r="DX3">
        <v>1126</v>
      </c>
      <c r="DY3">
        <v>2</v>
      </c>
      <c r="DZ3">
        <v>8</v>
      </c>
      <c r="EA3">
        <v>4</v>
      </c>
      <c r="EB3">
        <v>19</v>
      </c>
      <c r="EC3">
        <v>1</v>
      </c>
      <c r="ED3">
        <v>7</v>
      </c>
      <c r="EE3">
        <v>38</v>
      </c>
      <c r="EF3">
        <v>30</v>
      </c>
      <c r="EG3">
        <v>8</v>
      </c>
      <c r="EH3">
        <v>2</v>
      </c>
      <c r="EI3">
        <v>101</v>
      </c>
      <c r="EJ3">
        <v>37</v>
      </c>
      <c r="EK3">
        <v>266</v>
      </c>
      <c r="EL3">
        <v>69</v>
      </c>
      <c r="EM3">
        <v>25</v>
      </c>
      <c r="EN3">
        <v>24</v>
      </c>
      <c r="EO3">
        <v>40</v>
      </c>
      <c r="EP3">
        <v>91</v>
      </c>
      <c r="EQ3">
        <v>47</v>
      </c>
      <c r="ER3">
        <v>2440</v>
      </c>
      <c r="ES3">
        <v>45</v>
      </c>
      <c r="ET3">
        <v>35</v>
      </c>
      <c r="EU3">
        <v>3</v>
      </c>
      <c r="EV3">
        <v>2</v>
      </c>
      <c r="EW3">
        <v>59</v>
      </c>
      <c r="EX3">
        <v>27</v>
      </c>
      <c r="EY3">
        <v>36</v>
      </c>
      <c r="EZ3">
        <v>38</v>
      </c>
      <c r="FA3">
        <v>4</v>
      </c>
      <c r="FB3">
        <v>105</v>
      </c>
      <c r="FC3">
        <v>24</v>
      </c>
      <c r="FD3">
        <v>6</v>
      </c>
      <c r="FE3">
        <v>8</v>
      </c>
      <c r="FF3">
        <v>12</v>
      </c>
      <c r="FG3">
        <v>150</v>
      </c>
      <c r="FH3">
        <v>63</v>
      </c>
      <c r="FI3">
        <v>127</v>
      </c>
      <c r="FJ3">
        <v>90</v>
      </c>
      <c r="FK3">
        <v>6</v>
      </c>
      <c r="FL3">
        <v>5</v>
      </c>
      <c r="FM3">
        <v>11</v>
      </c>
      <c r="FN3">
        <v>6</v>
      </c>
      <c r="FO3">
        <v>47</v>
      </c>
      <c r="FP3">
        <v>232</v>
      </c>
      <c r="FQ3">
        <v>70</v>
      </c>
      <c r="FR3">
        <v>6</v>
      </c>
      <c r="FS3">
        <v>158</v>
      </c>
      <c r="FT3">
        <v>27</v>
      </c>
      <c r="FU3">
        <v>2</v>
      </c>
      <c r="FV3">
        <v>10</v>
      </c>
      <c r="FW3">
        <v>358</v>
      </c>
      <c r="FX3">
        <v>243</v>
      </c>
      <c r="FY3">
        <v>13</v>
      </c>
      <c r="FZ3">
        <v>1</v>
      </c>
      <c r="GA3">
        <v>4237</v>
      </c>
      <c r="GB3">
        <v>40</v>
      </c>
      <c r="GC3">
        <v>160</v>
      </c>
      <c r="GD3">
        <v>261</v>
      </c>
      <c r="GE3">
        <v>9</v>
      </c>
      <c r="GF3">
        <v>6</v>
      </c>
      <c r="GG3">
        <v>163</v>
      </c>
      <c r="GH3">
        <v>62</v>
      </c>
      <c r="GI3">
        <v>5</v>
      </c>
      <c r="GJ3">
        <v>26</v>
      </c>
      <c r="GK3">
        <v>8</v>
      </c>
      <c r="GL3">
        <v>54</v>
      </c>
      <c r="GM3">
        <v>34</v>
      </c>
      <c r="GN3">
        <v>3</v>
      </c>
      <c r="GO3">
        <v>10</v>
      </c>
      <c r="GP3">
        <v>61</v>
      </c>
      <c r="GQ3">
        <v>83</v>
      </c>
      <c r="GR3">
        <v>8</v>
      </c>
      <c r="GS3">
        <v>8450</v>
      </c>
      <c r="GT3">
        <v>3</v>
      </c>
      <c r="GU3">
        <v>2</v>
      </c>
      <c r="GV3">
        <v>35</v>
      </c>
      <c r="GW3">
        <v>34</v>
      </c>
      <c r="GX3">
        <v>1</v>
      </c>
      <c r="GY3">
        <v>10</v>
      </c>
      <c r="GZ3">
        <v>83</v>
      </c>
      <c r="HA3">
        <v>7</v>
      </c>
      <c r="HB3">
        <v>42</v>
      </c>
      <c r="HC3">
        <v>67</v>
      </c>
      <c r="HD3">
        <v>20</v>
      </c>
      <c r="HE3">
        <v>87</v>
      </c>
      <c r="HF3">
        <v>4</v>
      </c>
      <c r="HG3">
        <v>33</v>
      </c>
      <c r="HH3">
        <v>20</v>
      </c>
      <c r="HI3">
        <v>31</v>
      </c>
      <c r="HJ3">
        <v>9</v>
      </c>
      <c r="HK3">
        <v>133</v>
      </c>
      <c r="HL3">
        <v>216</v>
      </c>
      <c r="HM3">
        <v>22</v>
      </c>
      <c r="HN3">
        <v>48</v>
      </c>
      <c r="HO3">
        <v>15</v>
      </c>
      <c r="HP3">
        <v>96</v>
      </c>
      <c r="HQ3">
        <v>263</v>
      </c>
      <c r="HR3">
        <v>258</v>
      </c>
      <c r="HS3">
        <v>92</v>
      </c>
      <c r="HT3">
        <v>31</v>
      </c>
      <c r="HU3">
        <v>6</v>
      </c>
      <c r="HV3">
        <v>341</v>
      </c>
      <c r="HW3">
        <v>36</v>
      </c>
      <c r="HX3">
        <v>81</v>
      </c>
      <c r="HY3">
        <v>52</v>
      </c>
      <c r="HZ3">
        <v>14</v>
      </c>
      <c r="IA3">
        <v>2</v>
      </c>
      <c r="IB3">
        <v>101</v>
      </c>
      <c r="IC3">
        <v>74</v>
      </c>
      <c r="ID3">
        <v>22</v>
      </c>
      <c r="IE3">
        <v>6</v>
      </c>
      <c r="IF3">
        <v>22</v>
      </c>
      <c r="IG3">
        <v>5</v>
      </c>
      <c r="IH3">
        <v>14</v>
      </c>
      <c r="II3">
        <v>14</v>
      </c>
      <c r="IJ3">
        <v>107</v>
      </c>
      <c r="IK3">
        <v>55</v>
      </c>
      <c r="IL3">
        <v>37</v>
      </c>
      <c r="IM3">
        <v>2</v>
      </c>
      <c r="IN3">
        <v>26</v>
      </c>
      <c r="IO3">
        <v>12</v>
      </c>
      <c r="IP3">
        <v>152</v>
      </c>
      <c r="IQ3">
        <v>2</v>
      </c>
      <c r="IR3">
        <v>17</v>
      </c>
      <c r="IS3">
        <v>9</v>
      </c>
      <c r="IT3">
        <v>5</v>
      </c>
      <c r="IU3">
        <v>4</v>
      </c>
      <c r="IV3">
        <v>6</v>
      </c>
      <c r="IW3">
        <v>117</v>
      </c>
      <c r="IX3">
        <v>3</v>
      </c>
      <c r="IY3">
        <v>17</v>
      </c>
      <c r="IZ3">
        <v>67</v>
      </c>
      <c r="JA3">
        <v>2</v>
      </c>
      <c r="JB3">
        <v>6</v>
      </c>
      <c r="JC3">
        <v>549</v>
      </c>
      <c r="JD3">
        <v>36</v>
      </c>
      <c r="JE3">
        <v>81</v>
      </c>
      <c r="JF3">
        <v>2</v>
      </c>
      <c r="JG3">
        <v>41</v>
      </c>
      <c r="JH3">
        <v>5</v>
      </c>
      <c r="JI3">
        <v>242</v>
      </c>
      <c r="JJ3">
        <v>52</v>
      </c>
      <c r="JK3">
        <v>109</v>
      </c>
      <c r="JL3">
        <v>69</v>
      </c>
      <c r="JM3">
        <v>152</v>
      </c>
      <c r="JN3">
        <v>2</v>
      </c>
      <c r="JO3">
        <v>44</v>
      </c>
      <c r="JP3">
        <v>2</v>
      </c>
      <c r="JQ3">
        <v>164</v>
      </c>
      <c r="JR3">
        <v>2</v>
      </c>
      <c r="JS3">
        <v>3</v>
      </c>
      <c r="JT3">
        <v>2</v>
      </c>
      <c r="JU3">
        <v>528</v>
      </c>
      <c r="JV3">
        <v>14</v>
      </c>
      <c r="JW3">
        <v>12</v>
      </c>
      <c r="JX3">
        <v>2</v>
      </c>
      <c r="JY3">
        <v>2</v>
      </c>
      <c r="JZ3">
        <v>119</v>
      </c>
      <c r="KA3">
        <v>9</v>
      </c>
      <c r="KB3">
        <v>40</v>
      </c>
      <c r="KC3">
        <v>9</v>
      </c>
      <c r="KD3">
        <v>4</v>
      </c>
      <c r="KE3">
        <v>19</v>
      </c>
      <c r="KF3">
        <v>12</v>
      </c>
      <c r="KG3">
        <v>6</v>
      </c>
      <c r="KH3">
        <v>24</v>
      </c>
      <c r="KI3">
        <v>711</v>
      </c>
      <c r="KJ3">
        <v>180</v>
      </c>
      <c r="KK3">
        <v>25</v>
      </c>
      <c r="KL3">
        <v>30</v>
      </c>
      <c r="KM3">
        <v>48</v>
      </c>
      <c r="KN3">
        <v>10</v>
      </c>
      <c r="KO3">
        <v>79</v>
      </c>
      <c r="KP3">
        <v>6</v>
      </c>
      <c r="KQ3">
        <v>20</v>
      </c>
      <c r="KR3">
        <v>3</v>
      </c>
      <c r="KS3">
        <v>2</v>
      </c>
      <c r="KT3">
        <v>2</v>
      </c>
      <c r="KU3">
        <v>2</v>
      </c>
      <c r="KV3">
        <v>2690</v>
      </c>
      <c r="KW3">
        <v>2</v>
      </c>
      <c r="KX3">
        <v>2</v>
      </c>
      <c r="KY3">
        <v>515</v>
      </c>
      <c r="KZ3">
        <v>2</v>
      </c>
      <c r="LA3">
        <v>66</v>
      </c>
      <c r="LB3">
        <v>7962</v>
      </c>
      <c r="LC3">
        <v>6</v>
      </c>
      <c r="LD3">
        <v>11069</v>
      </c>
      <c r="LE3">
        <v>2</v>
      </c>
      <c r="LF3">
        <v>433</v>
      </c>
      <c r="LG3">
        <v>493</v>
      </c>
      <c r="LH3">
        <v>50</v>
      </c>
      <c r="LI3">
        <v>2</v>
      </c>
      <c r="LJ3">
        <v>331</v>
      </c>
      <c r="LK3">
        <v>225</v>
      </c>
      <c r="LL3">
        <v>420</v>
      </c>
      <c r="LM3">
        <v>38</v>
      </c>
      <c r="LN3">
        <v>2</v>
      </c>
      <c r="LO3">
        <v>14</v>
      </c>
      <c r="LP3">
        <v>1</v>
      </c>
      <c r="LQ3">
        <v>4</v>
      </c>
      <c r="LR3">
        <v>6</v>
      </c>
      <c r="LS3">
        <v>2</v>
      </c>
      <c r="LT3">
        <v>3</v>
      </c>
      <c r="LU3">
        <v>2</v>
      </c>
      <c r="LV3">
        <v>16</v>
      </c>
      <c r="LW3">
        <v>5160</v>
      </c>
      <c r="LX3">
        <v>130811</v>
      </c>
      <c r="LY3">
        <v>129</v>
      </c>
      <c r="LZ3">
        <v>59</v>
      </c>
      <c r="MA3">
        <v>4</v>
      </c>
      <c r="MB3">
        <v>17</v>
      </c>
      <c r="MC3">
        <v>1293</v>
      </c>
      <c r="MD3">
        <v>142</v>
      </c>
      <c r="ME3">
        <v>5</v>
      </c>
      <c r="MF3">
        <v>23</v>
      </c>
      <c r="MG3">
        <v>258</v>
      </c>
      <c r="MH3">
        <v>3</v>
      </c>
      <c r="MI3">
        <v>4</v>
      </c>
      <c r="MJ3">
        <v>4</v>
      </c>
      <c r="MK3">
        <v>2</v>
      </c>
      <c r="ML3">
        <v>11</v>
      </c>
      <c r="MM3">
        <v>310</v>
      </c>
      <c r="MN3">
        <v>1</v>
      </c>
      <c r="MO3">
        <v>37</v>
      </c>
      <c r="MP3">
        <v>50</v>
      </c>
      <c r="MQ3">
        <v>4</v>
      </c>
      <c r="MR3">
        <v>19</v>
      </c>
      <c r="MS3">
        <v>19</v>
      </c>
      <c r="MT3">
        <v>132</v>
      </c>
      <c r="MU3">
        <v>827</v>
      </c>
      <c r="MV3">
        <v>289</v>
      </c>
      <c r="MW3">
        <v>5</v>
      </c>
      <c r="MX3">
        <v>55</v>
      </c>
      <c r="MY3">
        <v>24</v>
      </c>
      <c r="MZ3">
        <v>4</v>
      </c>
      <c r="NA3">
        <v>3</v>
      </c>
      <c r="NB3">
        <v>69</v>
      </c>
      <c r="NC3">
        <v>95</v>
      </c>
      <c r="ND3">
        <v>10</v>
      </c>
      <c r="NE3">
        <v>204</v>
      </c>
      <c r="NF3">
        <v>258</v>
      </c>
      <c r="NG3">
        <v>253</v>
      </c>
      <c r="NH3">
        <v>48</v>
      </c>
      <c r="NI3">
        <v>10</v>
      </c>
      <c r="NJ3">
        <v>25</v>
      </c>
      <c r="NK3">
        <v>53</v>
      </c>
      <c r="NL3">
        <v>13</v>
      </c>
      <c r="NM3">
        <v>519</v>
      </c>
      <c r="NN3">
        <v>519</v>
      </c>
      <c r="NO3">
        <v>5</v>
      </c>
      <c r="NP3">
        <v>519</v>
      </c>
      <c r="NQ3">
        <v>14</v>
      </c>
      <c r="NR3">
        <v>64</v>
      </c>
      <c r="NS3">
        <v>19</v>
      </c>
      <c r="NT3">
        <v>4</v>
      </c>
      <c r="NU3">
        <v>41</v>
      </c>
      <c r="NV3">
        <v>4</v>
      </c>
      <c r="NW3">
        <v>125</v>
      </c>
      <c r="NX3">
        <v>5</v>
      </c>
      <c r="NY3">
        <v>67</v>
      </c>
      <c r="NZ3">
        <v>10</v>
      </c>
      <c r="OA3">
        <v>33</v>
      </c>
      <c r="OB3">
        <v>24</v>
      </c>
      <c r="OC3">
        <v>27</v>
      </c>
      <c r="OD3">
        <v>64</v>
      </c>
      <c r="OE3">
        <v>147</v>
      </c>
      <c r="OF3">
        <v>314</v>
      </c>
      <c r="OG3">
        <v>532</v>
      </c>
      <c r="OH3">
        <v>25</v>
      </c>
      <c r="OI3">
        <v>20</v>
      </c>
      <c r="OJ3">
        <v>12</v>
      </c>
      <c r="OK3">
        <v>28</v>
      </c>
      <c r="OL3">
        <v>1</v>
      </c>
      <c r="OM3">
        <v>73</v>
      </c>
      <c r="ON3">
        <v>17</v>
      </c>
      <c r="OO3">
        <v>5</v>
      </c>
      <c r="OP3">
        <v>5</v>
      </c>
      <c r="OQ3">
        <v>5</v>
      </c>
      <c r="OR3">
        <v>103</v>
      </c>
      <c r="OS3">
        <v>165</v>
      </c>
      <c r="OT3">
        <v>235</v>
      </c>
      <c r="OU3">
        <v>55</v>
      </c>
      <c r="OV3">
        <v>7</v>
      </c>
      <c r="OW3">
        <v>340</v>
      </c>
      <c r="OX3">
        <v>32</v>
      </c>
      <c r="OY3">
        <v>2</v>
      </c>
    </row>
    <row r="4" spans="1:415" x14ac:dyDescent="0.25">
      <c r="B4" s="1">
        <v>5.8000000000000003E-2</v>
      </c>
      <c r="C4" t="s">
        <v>12</v>
      </c>
      <c r="G4" s="3" t="str">
        <f t="shared" si="0"/>
        <v/>
      </c>
    </row>
    <row r="5" spans="1:415" x14ac:dyDescent="0.25">
      <c r="B5" s="1">
        <v>0.496</v>
      </c>
      <c r="C5" t="s">
        <v>13</v>
      </c>
      <c r="G5" s="3" t="str">
        <f t="shared" si="0"/>
        <v/>
      </c>
    </row>
    <row r="6" spans="1:415" x14ac:dyDescent="0.25">
      <c r="B6" s="1">
        <v>0.44500000000000001</v>
      </c>
      <c r="C6" t="s">
        <v>14</v>
      </c>
      <c r="G6" s="3" t="str">
        <f t="shared" si="0"/>
        <v/>
      </c>
    </row>
    <row r="7" spans="1:415" x14ac:dyDescent="0.25">
      <c r="G7" s="3" t="str">
        <f t="shared" si="0"/>
        <v/>
      </c>
    </row>
    <row r="8" spans="1:415" x14ac:dyDescent="0.25">
      <c r="A8" t="s">
        <v>15</v>
      </c>
      <c r="G8" s="3">
        <f t="shared" si="0"/>
        <v>2</v>
      </c>
    </row>
    <row r="9" spans="1:415" x14ac:dyDescent="0.25">
      <c r="G9" s="3" t="str">
        <f t="shared" si="0"/>
        <v/>
      </c>
    </row>
    <row r="10" spans="1:415" x14ac:dyDescent="0.25">
      <c r="B10" s="1">
        <v>1</v>
      </c>
      <c r="C10" t="s">
        <v>16</v>
      </c>
      <c r="G10" s="3" t="str">
        <f t="shared" si="0"/>
        <v/>
      </c>
    </row>
    <row r="11" spans="1:415" x14ac:dyDescent="0.25">
      <c r="G11" s="3" t="str">
        <f t="shared" si="0"/>
        <v/>
      </c>
    </row>
    <row r="12" spans="1:415" x14ac:dyDescent="0.25">
      <c r="A12" t="s">
        <v>17</v>
      </c>
      <c r="G12" s="3">
        <f t="shared" si="0"/>
        <v>2</v>
      </c>
    </row>
    <row r="13" spans="1:415" x14ac:dyDescent="0.25">
      <c r="G13" s="3" t="str">
        <f t="shared" si="0"/>
        <v/>
      </c>
    </row>
    <row r="14" spans="1:415" x14ac:dyDescent="0.25">
      <c r="B14" s="1">
        <v>1</v>
      </c>
      <c r="C14" t="s">
        <v>18</v>
      </c>
      <c r="G14" s="3" t="str">
        <f t="shared" si="0"/>
        <v/>
      </c>
    </row>
    <row r="15" spans="1:415" x14ac:dyDescent="0.25">
      <c r="G15" s="3" t="str">
        <f t="shared" si="0"/>
        <v/>
      </c>
    </row>
    <row r="16" spans="1:415" x14ac:dyDescent="0.25">
      <c r="A16" t="s">
        <v>19</v>
      </c>
      <c r="G16" s="3">
        <f t="shared" si="0"/>
        <v>2</v>
      </c>
    </row>
    <row r="17" spans="1:7" x14ac:dyDescent="0.25">
      <c r="G17" s="3" t="str">
        <f t="shared" si="0"/>
        <v/>
      </c>
    </row>
    <row r="18" spans="1:7" x14ac:dyDescent="0.25">
      <c r="B18" s="1">
        <v>1</v>
      </c>
      <c r="C18" t="s">
        <v>20</v>
      </c>
      <c r="G18" s="3" t="str">
        <f t="shared" si="0"/>
        <v/>
      </c>
    </row>
    <row r="19" spans="1:7" x14ac:dyDescent="0.25">
      <c r="G19" s="3" t="str">
        <f t="shared" si="0"/>
        <v/>
      </c>
    </row>
    <row r="20" spans="1:7" x14ac:dyDescent="0.25">
      <c r="A20" t="s">
        <v>21</v>
      </c>
      <c r="G20" s="3">
        <f t="shared" si="0"/>
        <v>258</v>
      </c>
    </row>
    <row r="21" spans="1:7" x14ac:dyDescent="0.25">
      <c r="G21" s="3" t="str">
        <f t="shared" si="0"/>
        <v/>
      </c>
    </row>
    <row r="22" spans="1:7" x14ac:dyDescent="0.25">
      <c r="B22" s="1">
        <v>5.8000000000000003E-2</v>
      </c>
      <c r="C22" t="s">
        <v>12</v>
      </c>
      <c r="G22" s="3" t="str">
        <f t="shared" si="0"/>
        <v/>
      </c>
    </row>
    <row r="23" spans="1:7" x14ac:dyDescent="0.25">
      <c r="B23" s="1">
        <v>0.496</v>
      </c>
      <c r="C23" t="s">
        <v>13</v>
      </c>
      <c r="G23" s="3" t="str">
        <f t="shared" si="0"/>
        <v/>
      </c>
    </row>
    <row r="24" spans="1:7" x14ac:dyDescent="0.25">
      <c r="B24" s="1">
        <v>0.44500000000000001</v>
      </c>
      <c r="C24" t="s">
        <v>14</v>
      </c>
      <c r="G24" s="3" t="str">
        <f t="shared" si="0"/>
        <v/>
      </c>
    </row>
    <row r="25" spans="1:7" x14ac:dyDescent="0.25">
      <c r="G25" s="3" t="str">
        <f t="shared" si="0"/>
        <v/>
      </c>
    </row>
    <row r="26" spans="1:7" x14ac:dyDescent="0.25">
      <c r="A26" t="s">
        <v>22</v>
      </c>
      <c r="G26" s="3">
        <f t="shared" si="0"/>
        <v>24</v>
      </c>
    </row>
    <row r="27" spans="1:7" x14ac:dyDescent="0.25">
      <c r="G27" s="3" t="str">
        <f t="shared" si="0"/>
        <v/>
      </c>
    </row>
    <row r="28" spans="1:7" x14ac:dyDescent="0.25">
      <c r="B28" s="1">
        <v>1</v>
      </c>
      <c r="C28" t="s">
        <v>13</v>
      </c>
      <c r="G28" s="3" t="str">
        <f t="shared" si="0"/>
        <v/>
      </c>
    </row>
    <row r="29" spans="1:7" x14ac:dyDescent="0.25">
      <c r="G29" s="3" t="str">
        <f t="shared" si="0"/>
        <v/>
      </c>
    </row>
    <row r="30" spans="1:7" x14ac:dyDescent="0.25">
      <c r="A30" t="s">
        <v>23</v>
      </c>
      <c r="G30" s="3">
        <f t="shared" si="0"/>
        <v>27</v>
      </c>
    </row>
    <row r="31" spans="1:7" x14ac:dyDescent="0.25">
      <c r="G31" s="3" t="str">
        <f t="shared" si="0"/>
        <v/>
      </c>
    </row>
    <row r="32" spans="1:7" x14ac:dyDescent="0.25">
      <c r="B32" s="1">
        <v>1</v>
      </c>
      <c r="C32" t="s">
        <v>24</v>
      </c>
      <c r="G32" s="3" t="str">
        <f t="shared" si="0"/>
        <v/>
      </c>
    </row>
    <row r="33" spans="1:7" x14ac:dyDescent="0.25">
      <c r="A33" t="s">
        <v>6</v>
      </c>
      <c r="B33" t="s">
        <v>25</v>
      </c>
      <c r="C33" t="s">
        <v>26</v>
      </c>
      <c r="G33" s="3" t="str">
        <f t="shared" si="0"/>
        <v/>
      </c>
    </row>
    <row r="34" spans="1:7" x14ac:dyDescent="0.25">
      <c r="A34" t="s">
        <v>27</v>
      </c>
      <c r="G34" s="3">
        <f t="shared" si="0"/>
        <v>30</v>
      </c>
    </row>
    <row r="35" spans="1:7" x14ac:dyDescent="0.25">
      <c r="G35" s="3" t="str">
        <f t="shared" si="0"/>
        <v/>
      </c>
    </row>
    <row r="36" spans="1:7" x14ac:dyDescent="0.25">
      <c r="B36" s="1">
        <v>1</v>
      </c>
      <c r="C36" t="s">
        <v>28</v>
      </c>
      <c r="G36" s="3" t="str">
        <f t="shared" si="0"/>
        <v/>
      </c>
    </row>
    <row r="37" spans="1:7" x14ac:dyDescent="0.25">
      <c r="G37" s="3" t="str">
        <f t="shared" si="0"/>
        <v/>
      </c>
    </row>
    <row r="38" spans="1:7" x14ac:dyDescent="0.25">
      <c r="A38" t="s">
        <v>29</v>
      </c>
      <c r="G38" s="3">
        <f t="shared" si="0"/>
        <v>20</v>
      </c>
    </row>
    <row r="39" spans="1:7" x14ac:dyDescent="0.25">
      <c r="G39" s="3" t="str">
        <f t="shared" si="0"/>
        <v/>
      </c>
    </row>
    <row r="40" spans="1:7" x14ac:dyDescent="0.25">
      <c r="B40" s="1">
        <v>1</v>
      </c>
      <c r="C40" t="s">
        <v>28</v>
      </c>
      <c r="G40" s="3" t="str">
        <f t="shared" si="0"/>
        <v/>
      </c>
    </row>
    <row r="41" spans="1:7" x14ac:dyDescent="0.25">
      <c r="G41" s="3" t="str">
        <f t="shared" si="0"/>
        <v/>
      </c>
    </row>
    <row r="42" spans="1:7" x14ac:dyDescent="0.25">
      <c r="A42" t="s">
        <v>30</v>
      </c>
      <c r="G42" s="3">
        <f t="shared" si="0"/>
        <v>3</v>
      </c>
    </row>
    <row r="43" spans="1:7" x14ac:dyDescent="0.25">
      <c r="G43" s="3" t="str">
        <f t="shared" si="0"/>
        <v/>
      </c>
    </row>
    <row r="44" spans="1:7" x14ac:dyDescent="0.25">
      <c r="B44" s="1">
        <v>1</v>
      </c>
      <c r="C44" t="s">
        <v>28</v>
      </c>
      <c r="G44" s="3" t="str">
        <f t="shared" si="0"/>
        <v/>
      </c>
    </row>
    <row r="45" spans="1:7" x14ac:dyDescent="0.25">
      <c r="G45" s="3" t="str">
        <f t="shared" si="0"/>
        <v/>
      </c>
    </row>
    <row r="46" spans="1:7" x14ac:dyDescent="0.25">
      <c r="A46" t="s">
        <v>31</v>
      </c>
      <c r="G46" s="3">
        <f t="shared" si="0"/>
        <v>2</v>
      </c>
    </row>
    <row r="47" spans="1:7" x14ac:dyDescent="0.25">
      <c r="G47" s="3" t="str">
        <f t="shared" si="0"/>
        <v/>
      </c>
    </row>
    <row r="48" spans="1:7" x14ac:dyDescent="0.25">
      <c r="B48" s="1">
        <v>1</v>
      </c>
      <c r="C48" t="s">
        <v>28</v>
      </c>
      <c r="G48" s="3" t="str">
        <f t="shared" si="0"/>
        <v/>
      </c>
    </row>
    <row r="49" spans="1:7" x14ac:dyDescent="0.25">
      <c r="G49" s="3" t="str">
        <f t="shared" si="0"/>
        <v/>
      </c>
    </row>
    <row r="50" spans="1:7" x14ac:dyDescent="0.25">
      <c r="A50" t="s">
        <v>32</v>
      </c>
      <c r="G50" s="3">
        <f t="shared" si="0"/>
        <v>66</v>
      </c>
    </row>
    <row r="51" spans="1:7" x14ac:dyDescent="0.25">
      <c r="G51" s="3" t="str">
        <f t="shared" si="0"/>
        <v/>
      </c>
    </row>
    <row r="52" spans="1:7" x14ac:dyDescent="0.25">
      <c r="B52" s="1">
        <v>1</v>
      </c>
      <c r="C52" t="s">
        <v>28</v>
      </c>
      <c r="G52" s="3" t="str">
        <f t="shared" si="0"/>
        <v/>
      </c>
    </row>
    <row r="53" spans="1:7" x14ac:dyDescent="0.25">
      <c r="G53" s="3" t="str">
        <f t="shared" si="0"/>
        <v/>
      </c>
    </row>
    <row r="54" spans="1:7" x14ac:dyDescent="0.25">
      <c r="A54" t="s">
        <v>33</v>
      </c>
      <c r="G54" s="3">
        <f t="shared" si="0"/>
        <v>17</v>
      </c>
    </row>
    <row r="55" spans="1:7" x14ac:dyDescent="0.25">
      <c r="G55" s="3" t="str">
        <f t="shared" si="0"/>
        <v/>
      </c>
    </row>
    <row r="56" spans="1:7" x14ac:dyDescent="0.25">
      <c r="B56" s="1">
        <v>1</v>
      </c>
      <c r="C56" t="s">
        <v>28</v>
      </c>
      <c r="G56" s="3" t="str">
        <f t="shared" si="0"/>
        <v/>
      </c>
    </row>
    <row r="57" spans="1:7" x14ac:dyDescent="0.25">
      <c r="A57" t="s">
        <v>6</v>
      </c>
      <c r="B57" t="s">
        <v>34</v>
      </c>
      <c r="C57" t="s">
        <v>35</v>
      </c>
      <c r="G57" s="3" t="str">
        <f t="shared" si="0"/>
        <v/>
      </c>
    </row>
    <row r="58" spans="1:7" x14ac:dyDescent="0.25">
      <c r="A58" t="s">
        <v>36</v>
      </c>
      <c r="G58" s="3">
        <f t="shared" si="0"/>
        <v>47</v>
      </c>
    </row>
    <row r="59" spans="1:7" x14ac:dyDescent="0.25">
      <c r="G59" s="3" t="str">
        <f t="shared" si="0"/>
        <v/>
      </c>
    </row>
    <row r="60" spans="1:7" x14ac:dyDescent="0.25">
      <c r="B60" s="1">
        <v>1</v>
      </c>
      <c r="C60" t="s">
        <v>13</v>
      </c>
      <c r="G60" s="3" t="str">
        <f t="shared" si="0"/>
        <v/>
      </c>
    </row>
    <row r="61" spans="1:7" x14ac:dyDescent="0.25">
      <c r="G61" s="3" t="str">
        <f t="shared" si="0"/>
        <v/>
      </c>
    </row>
    <row r="62" spans="1:7" x14ac:dyDescent="0.25">
      <c r="A62" t="s">
        <v>37</v>
      </c>
      <c r="G62" s="3">
        <f t="shared" si="0"/>
        <v>55</v>
      </c>
    </row>
    <row r="63" spans="1:7" x14ac:dyDescent="0.25">
      <c r="G63" s="3" t="str">
        <f t="shared" si="0"/>
        <v/>
      </c>
    </row>
    <row r="64" spans="1:7" x14ac:dyDescent="0.25">
      <c r="B64" s="1">
        <v>1</v>
      </c>
      <c r="C64" t="s">
        <v>13</v>
      </c>
      <c r="G64" s="3" t="str">
        <f t="shared" si="0"/>
        <v/>
      </c>
    </row>
    <row r="65" spans="1:7" x14ac:dyDescent="0.25">
      <c r="A65" t="s">
        <v>6</v>
      </c>
      <c r="B65" t="s">
        <v>38</v>
      </c>
      <c r="C65" t="s">
        <v>39</v>
      </c>
      <c r="G65" s="3" t="str">
        <f t="shared" si="0"/>
        <v/>
      </c>
    </row>
    <row r="66" spans="1:7" x14ac:dyDescent="0.25">
      <c r="A66" t="s">
        <v>40</v>
      </c>
      <c r="G66" s="3">
        <f t="shared" si="0"/>
        <v>3</v>
      </c>
    </row>
    <row r="67" spans="1:7" x14ac:dyDescent="0.25">
      <c r="G67" s="3" t="str">
        <f t="shared" ref="G67:G130" si="1">IFERROR(HLOOKUP($A67,$H$2:$OZ$3,2,FALSE),"")</f>
        <v/>
      </c>
    </row>
    <row r="68" spans="1:7" x14ac:dyDescent="0.25">
      <c r="B68" s="1">
        <v>1</v>
      </c>
      <c r="C68" t="s">
        <v>24</v>
      </c>
      <c r="G68" s="3" t="str">
        <f t="shared" si="1"/>
        <v/>
      </c>
    </row>
    <row r="69" spans="1:7" x14ac:dyDescent="0.25">
      <c r="G69" s="3" t="str">
        <f t="shared" si="1"/>
        <v/>
      </c>
    </row>
    <row r="70" spans="1:7" x14ac:dyDescent="0.25">
      <c r="A70" t="s">
        <v>41</v>
      </c>
      <c r="G70" s="3">
        <f t="shared" si="1"/>
        <v>2</v>
      </c>
    </row>
    <row r="71" spans="1:7" x14ac:dyDescent="0.25">
      <c r="G71" s="3" t="str">
        <f t="shared" si="1"/>
        <v/>
      </c>
    </row>
    <row r="72" spans="1:7" x14ac:dyDescent="0.25">
      <c r="B72" s="1">
        <v>1</v>
      </c>
      <c r="C72" t="s">
        <v>20</v>
      </c>
      <c r="G72" s="3" t="str">
        <f t="shared" si="1"/>
        <v/>
      </c>
    </row>
    <row r="73" spans="1:7" x14ac:dyDescent="0.25">
      <c r="G73" s="3" t="str">
        <f t="shared" si="1"/>
        <v/>
      </c>
    </row>
    <row r="74" spans="1:7" x14ac:dyDescent="0.25">
      <c r="A74" t="s">
        <v>42</v>
      </c>
      <c r="G74" s="3">
        <f t="shared" si="1"/>
        <v>61</v>
      </c>
    </row>
    <row r="75" spans="1:7" x14ac:dyDescent="0.25">
      <c r="G75" s="3" t="str">
        <f t="shared" si="1"/>
        <v/>
      </c>
    </row>
    <row r="76" spans="1:7" x14ac:dyDescent="0.25">
      <c r="B76" s="1">
        <v>0.86399999999999999</v>
      </c>
      <c r="C76" t="s">
        <v>20</v>
      </c>
      <c r="G76" s="3" t="str">
        <f t="shared" si="1"/>
        <v/>
      </c>
    </row>
    <row r="77" spans="1:7" x14ac:dyDescent="0.25">
      <c r="B77" s="1">
        <v>0.13500000000000001</v>
      </c>
      <c r="C77" t="s">
        <v>43</v>
      </c>
      <c r="G77" s="3" t="str">
        <f t="shared" si="1"/>
        <v/>
      </c>
    </row>
    <row r="78" spans="1:7" x14ac:dyDescent="0.25">
      <c r="G78" s="3" t="str">
        <f t="shared" si="1"/>
        <v/>
      </c>
    </row>
    <row r="79" spans="1:7" x14ac:dyDescent="0.25">
      <c r="A79" t="s">
        <v>44</v>
      </c>
      <c r="G79" s="3">
        <f t="shared" si="1"/>
        <v>1</v>
      </c>
    </row>
    <row r="80" spans="1:7" x14ac:dyDescent="0.25">
      <c r="G80" s="3" t="str">
        <f t="shared" si="1"/>
        <v/>
      </c>
    </row>
    <row r="81" spans="1:7" x14ac:dyDescent="0.25">
      <c r="B81" s="1">
        <v>1</v>
      </c>
      <c r="C81" t="s">
        <v>45</v>
      </c>
      <c r="G81" s="3" t="str">
        <f t="shared" si="1"/>
        <v/>
      </c>
    </row>
    <row r="82" spans="1:7" x14ac:dyDescent="0.25">
      <c r="G82" s="3" t="str">
        <f t="shared" si="1"/>
        <v/>
      </c>
    </row>
    <row r="83" spans="1:7" x14ac:dyDescent="0.25">
      <c r="A83" t="s">
        <v>46</v>
      </c>
      <c r="G83" s="3">
        <f t="shared" si="1"/>
        <v>20</v>
      </c>
    </row>
    <row r="84" spans="1:7" x14ac:dyDescent="0.25">
      <c r="G84" s="3" t="str">
        <f t="shared" si="1"/>
        <v/>
      </c>
    </row>
    <row r="85" spans="1:7" x14ac:dyDescent="0.25">
      <c r="B85" s="1">
        <v>1</v>
      </c>
      <c r="C85" t="s">
        <v>45</v>
      </c>
      <c r="G85" s="3" t="str">
        <f t="shared" si="1"/>
        <v/>
      </c>
    </row>
    <row r="86" spans="1:7" x14ac:dyDescent="0.25">
      <c r="G86" s="3" t="str">
        <f t="shared" si="1"/>
        <v/>
      </c>
    </row>
    <row r="87" spans="1:7" x14ac:dyDescent="0.25">
      <c r="A87" t="s">
        <v>47</v>
      </c>
      <c r="G87" s="3">
        <f t="shared" si="1"/>
        <v>6</v>
      </c>
    </row>
    <row r="88" spans="1:7" x14ac:dyDescent="0.25">
      <c r="G88" s="3" t="str">
        <f t="shared" si="1"/>
        <v/>
      </c>
    </row>
    <row r="89" spans="1:7" x14ac:dyDescent="0.25">
      <c r="B89" s="1">
        <v>1</v>
      </c>
      <c r="C89" t="s">
        <v>24</v>
      </c>
      <c r="G89" s="3" t="str">
        <f t="shared" si="1"/>
        <v/>
      </c>
    </row>
    <row r="90" spans="1:7" x14ac:dyDescent="0.25">
      <c r="G90" s="3" t="str">
        <f t="shared" si="1"/>
        <v/>
      </c>
    </row>
    <row r="91" spans="1:7" x14ac:dyDescent="0.25">
      <c r="A91" t="s">
        <v>48</v>
      </c>
      <c r="G91" s="3">
        <f t="shared" si="1"/>
        <v>22</v>
      </c>
    </row>
    <row r="92" spans="1:7" x14ac:dyDescent="0.25">
      <c r="G92" s="3" t="str">
        <f t="shared" si="1"/>
        <v/>
      </c>
    </row>
    <row r="93" spans="1:7" x14ac:dyDescent="0.25">
      <c r="B93" s="1">
        <v>1</v>
      </c>
      <c r="C93" t="s">
        <v>20</v>
      </c>
      <c r="G93" s="3" t="str">
        <f t="shared" si="1"/>
        <v/>
      </c>
    </row>
    <row r="94" spans="1:7" x14ac:dyDescent="0.25">
      <c r="G94" s="3" t="str">
        <f t="shared" si="1"/>
        <v/>
      </c>
    </row>
    <row r="95" spans="1:7" x14ac:dyDescent="0.25">
      <c r="A95" t="s">
        <v>49</v>
      </c>
      <c r="G95" s="3">
        <f t="shared" si="1"/>
        <v>6</v>
      </c>
    </row>
    <row r="96" spans="1:7" x14ac:dyDescent="0.25">
      <c r="G96" s="3" t="str">
        <f t="shared" si="1"/>
        <v/>
      </c>
    </row>
    <row r="97" spans="1:7" x14ac:dyDescent="0.25">
      <c r="B97" s="1">
        <v>1</v>
      </c>
      <c r="C97" t="s">
        <v>20</v>
      </c>
      <c r="G97" s="3" t="str">
        <f t="shared" si="1"/>
        <v/>
      </c>
    </row>
    <row r="98" spans="1:7" x14ac:dyDescent="0.25">
      <c r="G98" s="3" t="str">
        <f t="shared" si="1"/>
        <v/>
      </c>
    </row>
    <row r="99" spans="1:7" x14ac:dyDescent="0.25">
      <c r="A99" t="s">
        <v>50</v>
      </c>
      <c r="G99" s="3">
        <f t="shared" si="1"/>
        <v>11</v>
      </c>
    </row>
    <row r="100" spans="1:7" x14ac:dyDescent="0.25">
      <c r="G100" s="3" t="str">
        <f t="shared" si="1"/>
        <v/>
      </c>
    </row>
    <row r="101" spans="1:7" x14ac:dyDescent="0.25">
      <c r="B101" s="1">
        <v>1</v>
      </c>
      <c r="C101" t="s">
        <v>51</v>
      </c>
      <c r="G101" s="3" t="str">
        <f t="shared" si="1"/>
        <v/>
      </c>
    </row>
    <row r="102" spans="1:7" x14ac:dyDescent="0.25">
      <c r="G102" s="3" t="str">
        <f t="shared" si="1"/>
        <v/>
      </c>
    </row>
    <row r="103" spans="1:7" x14ac:dyDescent="0.25">
      <c r="A103" t="s">
        <v>52</v>
      </c>
      <c r="G103" s="3">
        <f t="shared" si="1"/>
        <v>204</v>
      </c>
    </row>
    <row r="104" spans="1:7" x14ac:dyDescent="0.25">
      <c r="G104" s="3" t="str">
        <f t="shared" si="1"/>
        <v/>
      </c>
    </row>
    <row r="105" spans="1:7" x14ac:dyDescent="0.25">
      <c r="B105" s="1">
        <v>0.94299999999999995</v>
      </c>
      <c r="C105" t="s">
        <v>53</v>
      </c>
      <c r="G105" s="3" t="str">
        <f t="shared" si="1"/>
        <v/>
      </c>
    </row>
    <row r="106" spans="1:7" x14ac:dyDescent="0.25">
      <c r="B106" s="1">
        <v>2.1000000000000001E-2</v>
      </c>
      <c r="C106" t="s">
        <v>54</v>
      </c>
      <c r="G106" s="3" t="str">
        <f t="shared" si="1"/>
        <v/>
      </c>
    </row>
    <row r="107" spans="1:7" x14ac:dyDescent="0.25">
      <c r="B107" s="1">
        <v>3.5000000000000003E-2</v>
      </c>
      <c r="C107" t="s">
        <v>20</v>
      </c>
      <c r="G107" s="3" t="str">
        <f t="shared" si="1"/>
        <v/>
      </c>
    </row>
    <row r="108" spans="1:7" x14ac:dyDescent="0.25">
      <c r="G108" s="3" t="str">
        <f t="shared" si="1"/>
        <v/>
      </c>
    </row>
    <row r="109" spans="1:7" x14ac:dyDescent="0.25">
      <c r="A109" t="s">
        <v>55</v>
      </c>
      <c r="G109" s="3">
        <f t="shared" si="1"/>
        <v>5</v>
      </c>
    </row>
    <row r="110" spans="1:7" x14ac:dyDescent="0.25">
      <c r="G110" s="3" t="str">
        <f t="shared" si="1"/>
        <v/>
      </c>
    </row>
    <row r="111" spans="1:7" x14ac:dyDescent="0.25">
      <c r="B111" s="1">
        <v>0.34599999999999997</v>
      </c>
      <c r="C111" t="s">
        <v>18</v>
      </c>
      <c r="G111" s="3" t="str">
        <f t="shared" si="1"/>
        <v/>
      </c>
    </row>
    <row r="112" spans="1:7" x14ac:dyDescent="0.25">
      <c r="B112" s="1">
        <v>0.65300000000000002</v>
      </c>
      <c r="C112" t="s">
        <v>24</v>
      </c>
      <c r="G112" s="3" t="str">
        <f t="shared" si="1"/>
        <v/>
      </c>
    </row>
    <row r="113" spans="1:7" x14ac:dyDescent="0.25">
      <c r="A113" t="s">
        <v>6</v>
      </c>
      <c r="B113" t="s">
        <v>56</v>
      </c>
      <c r="C113" t="s">
        <v>57</v>
      </c>
      <c r="G113" s="3" t="str">
        <f t="shared" si="1"/>
        <v/>
      </c>
    </row>
    <row r="114" spans="1:7" x14ac:dyDescent="0.25">
      <c r="A114" t="s">
        <v>58</v>
      </c>
      <c r="G114" s="3">
        <f t="shared" si="1"/>
        <v>22</v>
      </c>
    </row>
    <row r="115" spans="1:7" x14ac:dyDescent="0.25">
      <c r="G115" s="3" t="str">
        <f t="shared" si="1"/>
        <v/>
      </c>
    </row>
    <row r="116" spans="1:7" x14ac:dyDescent="0.25">
      <c r="B116" s="1">
        <v>1</v>
      </c>
      <c r="C116" t="s">
        <v>59</v>
      </c>
      <c r="G116" s="3" t="str">
        <f t="shared" si="1"/>
        <v/>
      </c>
    </row>
    <row r="117" spans="1:7" x14ac:dyDescent="0.25">
      <c r="G117" s="3" t="str">
        <f t="shared" si="1"/>
        <v/>
      </c>
    </row>
    <row r="118" spans="1:7" x14ac:dyDescent="0.25">
      <c r="A118" t="s">
        <v>60</v>
      </c>
      <c r="G118" s="3">
        <f t="shared" si="1"/>
        <v>6</v>
      </c>
    </row>
    <row r="119" spans="1:7" x14ac:dyDescent="0.25">
      <c r="G119" s="3" t="str">
        <f t="shared" si="1"/>
        <v/>
      </c>
    </row>
    <row r="120" spans="1:7" x14ac:dyDescent="0.25">
      <c r="B120" s="1">
        <v>1</v>
      </c>
      <c r="C120" t="s">
        <v>61</v>
      </c>
      <c r="G120" s="3" t="str">
        <f t="shared" si="1"/>
        <v/>
      </c>
    </row>
    <row r="121" spans="1:7" x14ac:dyDescent="0.25">
      <c r="G121" s="3" t="str">
        <f t="shared" si="1"/>
        <v/>
      </c>
    </row>
    <row r="122" spans="1:7" x14ac:dyDescent="0.25">
      <c r="A122" t="s">
        <v>62</v>
      </c>
      <c r="G122" s="3">
        <f t="shared" si="1"/>
        <v>1</v>
      </c>
    </row>
    <row r="123" spans="1:7" x14ac:dyDescent="0.25">
      <c r="G123" s="3" t="str">
        <f t="shared" si="1"/>
        <v/>
      </c>
    </row>
    <row r="124" spans="1:7" x14ac:dyDescent="0.25">
      <c r="B124" s="1">
        <v>1</v>
      </c>
      <c r="C124" t="s">
        <v>63</v>
      </c>
      <c r="G124" s="3" t="str">
        <f t="shared" si="1"/>
        <v/>
      </c>
    </row>
    <row r="125" spans="1:7" x14ac:dyDescent="0.25">
      <c r="G125" s="3" t="str">
        <f t="shared" si="1"/>
        <v/>
      </c>
    </row>
    <row r="126" spans="1:7" x14ac:dyDescent="0.25">
      <c r="A126" t="s">
        <v>64</v>
      </c>
      <c r="G126" s="3">
        <f t="shared" si="1"/>
        <v>1</v>
      </c>
    </row>
    <row r="127" spans="1:7" x14ac:dyDescent="0.25">
      <c r="G127" s="3" t="str">
        <f t="shared" si="1"/>
        <v/>
      </c>
    </row>
    <row r="128" spans="1:7" x14ac:dyDescent="0.25">
      <c r="B128" s="1">
        <v>1</v>
      </c>
      <c r="C128" t="s">
        <v>65</v>
      </c>
      <c r="G128" s="3" t="str">
        <f t="shared" si="1"/>
        <v/>
      </c>
    </row>
    <row r="129" spans="1:7" x14ac:dyDescent="0.25">
      <c r="G129" s="3" t="str">
        <f t="shared" si="1"/>
        <v/>
      </c>
    </row>
    <row r="130" spans="1:7" x14ac:dyDescent="0.25">
      <c r="A130" t="s">
        <v>66</v>
      </c>
      <c r="G130" s="3">
        <f t="shared" si="1"/>
        <v>2</v>
      </c>
    </row>
    <row r="131" spans="1:7" x14ac:dyDescent="0.25">
      <c r="G131" s="3" t="str">
        <f t="shared" ref="G131:G194" si="2">IFERROR(HLOOKUP($A131,$H$2:$OZ$3,2,FALSE),"")</f>
        <v/>
      </c>
    </row>
    <row r="132" spans="1:7" x14ac:dyDescent="0.25">
      <c r="G132" s="3" t="str">
        <f t="shared" si="2"/>
        <v/>
      </c>
    </row>
    <row r="133" spans="1:7" x14ac:dyDescent="0.25">
      <c r="A133" t="s">
        <v>67</v>
      </c>
      <c r="G133" s="3">
        <f t="shared" si="2"/>
        <v>8</v>
      </c>
    </row>
    <row r="134" spans="1:7" x14ac:dyDescent="0.25">
      <c r="G134" s="3" t="str">
        <f t="shared" si="2"/>
        <v/>
      </c>
    </row>
    <row r="135" spans="1:7" x14ac:dyDescent="0.25">
      <c r="B135" s="1">
        <v>0.35499999999999998</v>
      </c>
      <c r="C135" t="s">
        <v>68</v>
      </c>
      <c r="G135" s="3" t="str">
        <f t="shared" si="2"/>
        <v/>
      </c>
    </row>
    <row r="136" spans="1:7" x14ac:dyDescent="0.25">
      <c r="B136" s="1">
        <v>0.64400000000000002</v>
      </c>
      <c r="C136" t="s">
        <v>43</v>
      </c>
      <c r="G136" s="3" t="str">
        <f t="shared" si="2"/>
        <v/>
      </c>
    </row>
    <row r="137" spans="1:7" x14ac:dyDescent="0.25">
      <c r="G137" s="3" t="str">
        <f t="shared" si="2"/>
        <v/>
      </c>
    </row>
    <row r="138" spans="1:7" x14ac:dyDescent="0.25">
      <c r="A138" t="s">
        <v>69</v>
      </c>
      <c r="G138" s="3">
        <f t="shared" si="2"/>
        <v>4</v>
      </c>
    </row>
    <row r="139" spans="1:7" x14ac:dyDescent="0.25">
      <c r="G139" s="3" t="str">
        <f t="shared" si="2"/>
        <v/>
      </c>
    </row>
    <row r="140" spans="1:7" x14ac:dyDescent="0.25">
      <c r="B140" s="1">
        <v>1</v>
      </c>
      <c r="C140" t="s">
        <v>43</v>
      </c>
      <c r="G140" s="3" t="str">
        <f t="shared" si="2"/>
        <v/>
      </c>
    </row>
    <row r="141" spans="1:7" x14ac:dyDescent="0.25">
      <c r="G141" s="3" t="str">
        <f t="shared" si="2"/>
        <v/>
      </c>
    </row>
    <row r="142" spans="1:7" x14ac:dyDescent="0.25">
      <c r="A142" t="s">
        <v>70</v>
      </c>
      <c r="G142" s="3">
        <f t="shared" si="2"/>
        <v>19</v>
      </c>
    </row>
    <row r="143" spans="1:7" x14ac:dyDescent="0.25">
      <c r="G143" s="3" t="str">
        <f t="shared" si="2"/>
        <v/>
      </c>
    </row>
    <row r="144" spans="1:7" x14ac:dyDescent="0.25">
      <c r="B144" s="1">
        <v>1</v>
      </c>
      <c r="C144" t="s">
        <v>71</v>
      </c>
      <c r="G144" s="3" t="str">
        <f t="shared" si="2"/>
        <v/>
      </c>
    </row>
    <row r="145" spans="1:7" x14ac:dyDescent="0.25">
      <c r="G145" s="3" t="str">
        <f t="shared" si="2"/>
        <v/>
      </c>
    </row>
    <row r="146" spans="1:7" x14ac:dyDescent="0.25">
      <c r="A146" t="s">
        <v>72</v>
      </c>
      <c r="G146" s="3">
        <f t="shared" si="2"/>
        <v>158</v>
      </c>
    </row>
    <row r="147" spans="1:7" x14ac:dyDescent="0.25">
      <c r="G147" s="3" t="str">
        <f t="shared" si="2"/>
        <v/>
      </c>
    </row>
    <row r="148" spans="1:7" x14ac:dyDescent="0.25">
      <c r="G148" s="3" t="str">
        <f t="shared" si="2"/>
        <v/>
      </c>
    </row>
    <row r="149" spans="1:7" x14ac:dyDescent="0.25">
      <c r="A149" t="s">
        <v>73</v>
      </c>
      <c r="G149" s="3">
        <f t="shared" si="2"/>
        <v>32</v>
      </c>
    </row>
    <row r="150" spans="1:7" x14ac:dyDescent="0.25">
      <c r="G150" s="3" t="str">
        <f t="shared" si="2"/>
        <v/>
      </c>
    </row>
    <row r="151" spans="1:7" x14ac:dyDescent="0.25">
      <c r="B151" s="1">
        <v>1</v>
      </c>
      <c r="C151" t="s">
        <v>74</v>
      </c>
      <c r="G151" s="3" t="str">
        <f t="shared" si="2"/>
        <v/>
      </c>
    </row>
    <row r="152" spans="1:7" x14ac:dyDescent="0.25">
      <c r="G152" s="3" t="str">
        <f t="shared" si="2"/>
        <v/>
      </c>
    </row>
    <row r="153" spans="1:7" x14ac:dyDescent="0.25">
      <c r="A153" t="s">
        <v>75</v>
      </c>
      <c r="G153" s="3">
        <f t="shared" si="2"/>
        <v>2</v>
      </c>
    </row>
    <row r="154" spans="1:7" x14ac:dyDescent="0.25">
      <c r="G154" s="3" t="str">
        <f t="shared" si="2"/>
        <v/>
      </c>
    </row>
    <row r="155" spans="1:7" x14ac:dyDescent="0.25">
      <c r="A155" t="s">
        <v>6</v>
      </c>
      <c r="B155" t="s">
        <v>76</v>
      </c>
      <c r="C155" t="s">
        <v>77</v>
      </c>
      <c r="G155" s="3" t="str">
        <f t="shared" si="2"/>
        <v/>
      </c>
    </row>
    <row r="156" spans="1:7" x14ac:dyDescent="0.25">
      <c r="A156" t="s">
        <v>78</v>
      </c>
      <c r="G156" s="3">
        <f t="shared" si="2"/>
        <v>22</v>
      </c>
    </row>
    <row r="157" spans="1:7" x14ac:dyDescent="0.25">
      <c r="G157" s="3" t="str">
        <f t="shared" si="2"/>
        <v/>
      </c>
    </row>
    <row r="158" spans="1:7" x14ac:dyDescent="0.25">
      <c r="B158" s="1">
        <v>1</v>
      </c>
      <c r="C158" t="s">
        <v>79</v>
      </c>
      <c r="G158" s="3" t="str">
        <f t="shared" si="2"/>
        <v/>
      </c>
    </row>
    <row r="159" spans="1:7" x14ac:dyDescent="0.25">
      <c r="G159" s="3" t="str">
        <f t="shared" si="2"/>
        <v/>
      </c>
    </row>
    <row r="160" spans="1:7" x14ac:dyDescent="0.25">
      <c r="A160" t="s">
        <v>80</v>
      </c>
      <c r="G160" s="3">
        <f t="shared" si="2"/>
        <v>41</v>
      </c>
    </row>
    <row r="161" spans="1:7" x14ac:dyDescent="0.25">
      <c r="G161" s="3" t="str">
        <f t="shared" si="2"/>
        <v/>
      </c>
    </row>
    <row r="162" spans="1:7" x14ac:dyDescent="0.25">
      <c r="B162" s="1">
        <v>1</v>
      </c>
      <c r="C162" t="s">
        <v>79</v>
      </c>
      <c r="G162" s="3" t="str">
        <f t="shared" si="2"/>
        <v/>
      </c>
    </row>
    <row r="163" spans="1:7" x14ac:dyDescent="0.25">
      <c r="G163" s="3" t="str">
        <f t="shared" si="2"/>
        <v/>
      </c>
    </row>
    <row r="164" spans="1:7" x14ac:dyDescent="0.25">
      <c r="A164" t="s">
        <v>81</v>
      </c>
      <c r="G164" s="3">
        <f t="shared" si="2"/>
        <v>9</v>
      </c>
    </row>
    <row r="165" spans="1:7" x14ac:dyDescent="0.25">
      <c r="G165" s="3" t="str">
        <f t="shared" si="2"/>
        <v/>
      </c>
    </row>
    <row r="166" spans="1:7" x14ac:dyDescent="0.25">
      <c r="B166" s="1">
        <v>1</v>
      </c>
      <c r="C166" t="s">
        <v>24</v>
      </c>
      <c r="G166" s="3" t="str">
        <f t="shared" si="2"/>
        <v/>
      </c>
    </row>
    <row r="167" spans="1:7" x14ac:dyDescent="0.25">
      <c r="G167" s="3" t="str">
        <f t="shared" si="2"/>
        <v/>
      </c>
    </row>
    <row r="168" spans="1:7" x14ac:dyDescent="0.25">
      <c r="A168" t="s">
        <v>82</v>
      </c>
      <c r="G168" s="3">
        <f t="shared" si="2"/>
        <v>6</v>
      </c>
    </row>
    <row r="169" spans="1:7" x14ac:dyDescent="0.25">
      <c r="G169" s="3" t="str">
        <f t="shared" si="2"/>
        <v/>
      </c>
    </row>
    <row r="170" spans="1:7" x14ac:dyDescent="0.25">
      <c r="B170" s="1">
        <v>1</v>
      </c>
      <c r="C170" t="s">
        <v>79</v>
      </c>
      <c r="G170" s="3" t="str">
        <f t="shared" si="2"/>
        <v/>
      </c>
    </row>
    <row r="171" spans="1:7" x14ac:dyDescent="0.25">
      <c r="G171" s="3" t="str">
        <f t="shared" si="2"/>
        <v/>
      </c>
    </row>
    <row r="172" spans="1:7" x14ac:dyDescent="0.25">
      <c r="A172" t="s">
        <v>83</v>
      </c>
      <c r="G172" s="3">
        <f t="shared" si="2"/>
        <v>54</v>
      </c>
    </row>
    <row r="173" spans="1:7" x14ac:dyDescent="0.25">
      <c r="G173" s="3" t="str">
        <f t="shared" si="2"/>
        <v/>
      </c>
    </row>
    <row r="174" spans="1:7" x14ac:dyDescent="0.25">
      <c r="B174" s="1">
        <v>1</v>
      </c>
      <c r="C174" t="s">
        <v>79</v>
      </c>
      <c r="G174" s="3" t="str">
        <f t="shared" si="2"/>
        <v/>
      </c>
    </row>
    <row r="175" spans="1:7" x14ac:dyDescent="0.25">
      <c r="G175" s="3" t="str">
        <f t="shared" si="2"/>
        <v/>
      </c>
    </row>
    <row r="176" spans="1:7" x14ac:dyDescent="0.25">
      <c r="A176" t="s">
        <v>84</v>
      </c>
      <c r="G176" s="3">
        <f t="shared" si="2"/>
        <v>52</v>
      </c>
    </row>
    <row r="177" spans="1:7" x14ac:dyDescent="0.25">
      <c r="G177" s="3" t="str">
        <f t="shared" si="2"/>
        <v/>
      </c>
    </row>
    <row r="178" spans="1:7" x14ac:dyDescent="0.25">
      <c r="B178" s="1">
        <v>1</v>
      </c>
      <c r="C178" t="s">
        <v>85</v>
      </c>
      <c r="G178" s="3" t="str">
        <f t="shared" si="2"/>
        <v/>
      </c>
    </row>
    <row r="179" spans="1:7" x14ac:dyDescent="0.25">
      <c r="G179" s="3" t="str">
        <f t="shared" si="2"/>
        <v/>
      </c>
    </row>
    <row r="180" spans="1:7" x14ac:dyDescent="0.25">
      <c r="A180" t="s">
        <v>86</v>
      </c>
      <c r="G180" s="3">
        <f t="shared" si="2"/>
        <v>5</v>
      </c>
    </row>
    <row r="181" spans="1:7" x14ac:dyDescent="0.25">
      <c r="G181" s="3" t="str">
        <f t="shared" si="2"/>
        <v/>
      </c>
    </row>
    <row r="182" spans="1:7" x14ac:dyDescent="0.25">
      <c r="B182" s="1">
        <v>1</v>
      </c>
      <c r="C182" t="s">
        <v>79</v>
      </c>
      <c r="G182" s="3" t="str">
        <f t="shared" si="2"/>
        <v/>
      </c>
    </row>
    <row r="183" spans="1:7" x14ac:dyDescent="0.25">
      <c r="G183" s="3" t="str">
        <f t="shared" si="2"/>
        <v/>
      </c>
    </row>
    <row r="184" spans="1:7" x14ac:dyDescent="0.25">
      <c r="A184" t="s">
        <v>87</v>
      </c>
      <c r="G184" s="3">
        <f t="shared" si="2"/>
        <v>225</v>
      </c>
    </row>
    <row r="185" spans="1:7" x14ac:dyDescent="0.25">
      <c r="G185" s="3" t="str">
        <f t="shared" si="2"/>
        <v/>
      </c>
    </row>
    <row r="186" spans="1:7" x14ac:dyDescent="0.25">
      <c r="B186" s="1">
        <v>0.41</v>
      </c>
      <c r="C186" t="s">
        <v>68</v>
      </c>
      <c r="G186" s="3" t="str">
        <f t="shared" si="2"/>
        <v/>
      </c>
    </row>
    <row r="187" spans="1:7" x14ac:dyDescent="0.25">
      <c r="B187" s="1">
        <v>2E-3</v>
      </c>
      <c r="C187" t="s">
        <v>18</v>
      </c>
      <c r="G187" s="3" t="str">
        <f t="shared" si="2"/>
        <v/>
      </c>
    </row>
    <row r="188" spans="1:7" x14ac:dyDescent="0.25">
      <c r="B188" s="1">
        <v>0.58599999999999997</v>
      </c>
      <c r="C188" t="s">
        <v>43</v>
      </c>
      <c r="G188" s="3" t="str">
        <f t="shared" si="2"/>
        <v/>
      </c>
    </row>
    <row r="189" spans="1:7" x14ac:dyDescent="0.25">
      <c r="G189" s="3" t="str">
        <f t="shared" si="2"/>
        <v/>
      </c>
    </row>
    <row r="190" spans="1:7" x14ac:dyDescent="0.25">
      <c r="A190" t="s">
        <v>88</v>
      </c>
      <c r="G190" s="3">
        <f t="shared" si="2"/>
        <v>420</v>
      </c>
    </row>
    <row r="191" spans="1:7" x14ac:dyDescent="0.25">
      <c r="G191" s="3" t="str">
        <f t="shared" si="2"/>
        <v/>
      </c>
    </row>
    <row r="192" spans="1:7" x14ac:dyDescent="0.25">
      <c r="B192" s="1">
        <v>6.0000000000000001E-3</v>
      </c>
      <c r="C192" t="s">
        <v>16</v>
      </c>
      <c r="G192" s="3" t="str">
        <f t="shared" si="2"/>
        <v/>
      </c>
    </row>
    <row r="193" spans="1:7" x14ac:dyDescent="0.25">
      <c r="B193" s="1">
        <v>0.99299999999999999</v>
      </c>
      <c r="C193" t="s">
        <v>89</v>
      </c>
      <c r="G193" s="3" t="str">
        <f t="shared" si="2"/>
        <v/>
      </c>
    </row>
    <row r="194" spans="1:7" x14ac:dyDescent="0.25">
      <c r="G194" s="3" t="str">
        <f t="shared" si="2"/>
        <v/>
      </c>
    </row>
    <row r="195" spans="1:7" x14ac:dyDescent="0.25">
      <c r="A195" t="s">
        <v>90</v>
      </c>
      <c r="G195" s="3">
        <f t="shared" ref="G195:G258" si="3">IFERROR(HLOOKUP($A195,$H$2:$OZ$3,2,FALSE),"")</f>
        <v>1293</v>
      </c>
    </row>
    <row r="196" spans="1:7" x14ac:dyDescent="0.25">
      <c r="G196" s="3" t="str">
        <f t="shared" si="3"/>
        <v/>
      </c>
    </row>
    <row r="197" spans="1:7" x14ac:dyDescent="0.25">
      <c r="B197" s="1">
        <v>1.7000000000000001E-2</v>
      </c>
      <c r="C197" t="s">
        <v>91</v>
      </c>
      <c r="G197" s="3" t="str">
        <f t="shared" si="3"/>
        <v/>
      </c>
    </row>
    <row r="198" spans="1:7" x14ac:dyDescent="0.25">
      <c r="B198" s="1">
        <v>0.96899999999999997</v>
      </c>
      <c r="C198" t="s">
        <v>92</v>
      </c>
      <c r="G198" s="3" t="str">
        <f t="shared" si="3"/>
        <v/>
      </c>
    </row>
    <row r="199" spans="1:7" x14ac:dyDescent="0.25">
      <c r="B199" s="1">
        <v>1.0999999999999999E-2</v>
      </c>
      <c r="C199" t="s">
        <v>93</v>
      </c>
      <c r="G199" s="3" t="str">
        <f t="shared" si="3"/>
        <v/>
      </c>
    </row>
    <row r="200" spans="1:7" x14ac:dyDescent="0.25">
      <c r="G200" s="3" t="str">
        <f t="shared" si="3"/>
        <v/>
      </c>
    </row>
    <row r="201" spans="1:7" x14ac:dyDescent="0.25">
      <c r="A201" t="s">
        <v>94</v>
      </c>
      <c r="G201" s="3">
        <f t="shared" si="3"/>
        <v>142</v>
      </c>
    </row>
    <row r="202" spans="1:7" x14ac:dyDescent="0.25">
      <c r="G202" s="3" t="str">
        <f t="shared" si="3"/>
        <v/>
      </c>
    </row>
    <row r="203" spans="1:7" x14ac:dyDescent="0.25">
      <c r="B203" s="1">
        <v>1</v>
      </c>
      <c r="C203" t="s">
        <v>20</v>
      </c>
      <c r="G203" s="3" t="str">
        <f t="shared" si="3"/>
        <v/>
      </c>
    </row>
    <row r="204" spans="1:7" x14ac:dyDescent="0.25">
      <c r="A204" t="s">
        <v>6</v>
      </c>
      <c r="B204" t="s">
        <v>95</v>
      </c>
      <c r="C204" t="s">
        <v>96</v>
      </c>
      <c r="G204" s="3" t="str">
        <f t="shared" si="3"/>
        <v/>
      </c>
    </row>
    <row r="205" spans="1:7" x14ac:dyDescent="0.25">
      <c r="A205" t="s">
        <v>97</v>
      </c>
      <c r="G205" s="3">
        <f t="shared" si="3"/>
        <v>2</v>
      </c>
    </row>
    <row r="206" spans="1:7" x14ac:dyDescent="0.25">
      <c r="G206" s="3" t="str">
        <f t="shared" si="3"/>
        <v/>
      </c>
    </row>
    <row r="207" spans="1:7" x14ac:dyDescent="0.25">
      <c r="B207" s="1">
        <v>1</v>
      </c>
      <c r="C207" t="s">
        <v>43</v>
      </c>
      <c r="G207" s="3" t="str">
        <f t="shared" si="3"/>
        <v/>
      </c>
    </row>
    <row r="208" spans="1:7" x14ac:dyDescent="0.25">
      <c r="G208" s="3" t="str">
        <f t="shared" si="3"/>
        <v/>
      </c>
    </row>
    <row r="209" spans="1:7" x14ac:dyDescent="0.25">
      <c r="A209" t="s">
        <v>98</v>
      </c>
      <c r="G209" s="3">
        <f t="shared" si="3"/>
        <v>115</v>
      </c>
    </row>
    <row r="210" spans="1:7" x14ac:dyDescent="0.25">
      <c r="G210" s="3" t="str">
        <f t="shared" si="3"/>
        <v/>
      </c>
    </row>
    <row r="211" spans="1:7" x14ac:dyDescent="0.25">
      <c r="B211" s="1">
        <v>1</v>
      </c>
      <c r="C211" t="s">
        <v>99</v>
      </c>
      <c r="G211" s="3" t="str">
        <f t="shared" si="3"/>
        <v/>
      </c>
    </row>
    <row r="212" spans="1:7" x14ac:dyDescent="0.25">
      <c r="G212" s="3" t="str">
        <f t="shared" si="3"/>
        <v/>
      </c>
    </row>
    <row r="213" spans="1:7" x14ac:dyDescent="0.25">
      <c r="A213" t="s">
        <v>100</v>
      </c>
      <c r="G213" s="3">
        <f t="shared" si="3"/>
        <v>45</v>
      </c>
    </row>
    <row r="214" spans="1:7" x14ac:dyDescent="0.25">
      <c r="G214" s="3" t="str">
        <f t="shared" si="3"/>
        <v/>
      </c>
    </row>
    <row r="215" spans="1:7" x14ac:dyDescent="0.25">
      <c r="B215" s="1">
        <v>0.18099999999999999</v>
      </c>
      <c r="C215" t="s">
        <v>91</v>
      </c>
      <c r="G215" s="3" t="str">
        <f t="shared" si="3"/>
        <v/>
      </c>
    </row>
    <row r="216" spans="1:7" x14ac:dyDescent="0.25">
      <c r="B216" s="1">
        <v>0.16200000000000001</v>
      </c>
      <c r="C216" t="s">
        <v>101</v>
      </c>
      <c r="G216" s="3" t="str">
        <f t="shared" si="3"/>
        <v/>
      </c>
    </row>
    <row r="217" spans="1:7" x14ac:dyDescent="0.25">
      <c r="B217" s="1">
        <v>0.215</v>
      </c>
      <c r="C217" t="s">
        <v>99</v>
      </c>
      <c r="G217" s="3" t="str">
        <f t="shared" si="3"/>
        <v/>
      </c>
    </row>
    <row r="218" spans="1:7" x14ac:dyDescent="0.25">
      <c r="B218" s="1">
        <v>0.40200000000000002</v>
      </c>
      <c r="C218" t="s">
        <v>43</v>
      </c>
      <c r="G218" s="3" t="str">
        <f t="shared" si="3"/>
        <v/>
      </c>
    </row>
    <row r="219" spans="1:7" x14ac:dyDescent="0.25">
      <c r="B219" s="1">
        <v>3.5999999999999997E-2</v>
      </c>
      <c r="C219" t="s">
        <v>93</v>
      </c>
      <c r="G219" s="3" t="str">
        <f t="shared" si="3"/>
        <v/>
      </c>
    </row>
    <row r="220" spans="1:7" x14ac:dyDescent="0.25">
      <c r="G220" s="3" t="str">
        <f t="shared" si="3"/>
        <v/>
      </c>
    </row>
    <row r="221" spans="1:7" x14ac:dyDescent="0.25">
      <c r="A221" t="s">
        <v>102</v>
      </c>
      <c r="G221" s="3">
        <f t="shared" si="3"/>
        <v>623</v>
      </c>
    </row>
    <row r="222" spans="1:7" x14ac:dyDescent="0.25">
      <c r="G222" s="3" t="str">
        <f t="shared" si="3"/>
        <v/>
      </c>
    </row>
    <row r="223" spans="1:7" x14ac:dyDescent="0.25">
      <c r="B223" s="1">
        <v>1</v>
      </c>
      <c r="C223" t="s">
        <v>99</v>
      </c>
      <c r="G223" s="3" t="str">
        <f t="shared" si="3"/>
        <v/>
      </c>
    </row>
    <row r="224" spans="1:7" x14ac:dyDescent="0.25">
      <c r="G224" s="3" t="str">
        <f t="shared" si="3"/>
        <v/>
      </c>
    </row>
    <row r="225" spans="1:7" x14ac:dyDescent="0.25">
      <c r="A225" t="s">
        <v>103</v>
      </c>
      <c r="G225" s="3">
        <f t="shared" si="3"/>
        <v>2440</v>
      </c>
    </row>
    <row r="226" spans="1:7" x14ac:dyDescent="0.25">
      <c r="G226" s="3" t="str">
        <f t="shared" si="3"/>
        <v/>
      </c>
    </row>
    <row r="227" spans="1:7" x14ac:dyDescent="0.25">
      <c r="B227" s="1">
        <v>1</v>
      </c>
      <c r="C227" t="s">
        <v>104</v>
      </c>
      <c r="G227" s="3" t="str">
        <f t="shared" si="3"/>
        <v/>
      </c>
    </row>
    <row r="228" spans="1:7" x14ac:dyDescent="0.25">
      <c r="G228" s="3" t="str">
        <f t="shared" si="3"/>
        <v/>
      </c>
    </row>
    <row r="229" spans="1:7" x14ac:dyDescent="0.25">
      <c r="A229" t="s">
        <v>105</v>
      </c>
      <c r="G229" s="3">
        <f t="shared" si="3"/>
        <v>6</v>
      </c>
    </row>
    <row r="230" spans="1:7" x14ac:dyDescent="0.25">
      <c r="G230" s="3" t="str">
        <f t="shared" si="3"/>
        <v/>
      </c>
    </row>
    <row r="231" spans="1:7" x14ac:dyDescent="0.25">
      <c r="B231" s="1">
        <v>1</v>
      </c>
      <c r="C231" t="s">
        <v>43</v>
      </c>
      <c r="G231" s="3" t="str">
        <f t="shared" si="3"/>
        <v/>
      </c>
    </row>
    <row r="232" spans="1:7" x14ac:dyDescent="0.25">
      <c r="G232" s="3" t="str">
        <f t="shared" si="3"/>
        <v/>
      </c>
    </row>
    <row r="233" spans="1:7" x14ac:dyDescent="0.25">
      <c r="A233" t="s">
        <v>106</v>
      </c>
      <c r="G233" s="3">
        <f t="shared" si="3"/>
        <v>40</v>
      </c>
    </row>
    <row r="234" spans="1:7" x14ac:dyDescent="0.25">
      <c r="G234" s="3" t="str">
        <f t="shared" si="3"/>
        <v/>
      </c>
    </row>
    <row r="235" spans="1:7" x14ac:dyDescent="0.25">
      <c r="B235" s="1">
        <v>0.129</v>
      </c>
      <c r="C235" t="s">
        <v>107</v>
      </c>
      <c r="G235" s="3" t="str">
        <f t="shared" si="3"/>
        <v/>
      </c>
    </row>
    <row r="236" spans="1:7" x14ac:dyDescent="0.25">
      <c r="B236" s="1">
        <v>0.29699999999999999</v>
      </c>
      <c r="C236" t="s">
        <v>85</v>
      </c>
      <c r="G236" s="3" t="str">
        <f t="shared" si="3"/>
        <v/>
      </c>
    </row>
    <row r="237" spans="1:7" x14ac:dyDescent="0.25">
      <c r="B237" s="1">
        <v>0.57199999999999995</v>
      </c>
      <c r="C237" t="s">
        <v>43</v>
      </c>
      <c r="G237" s="3" t="str">
        <f t="shared" si="3"/>
        <v/>
      </c>
    </row>
    <row r="238" spans="1:7" x14ac:dyDescent="0.25">
      <c r="G238" s="3" t="str">
        <f t="shared" si="3"/>
        <v/>
      </c>
    </row>
    <row r="239" spans="1:7" x14ac:dyDescent="0.25">
      <c r="A239" t="s">
        <v>108</v>
      </c>
      <c r="G239" s="3">
        <f t="shared" si="3"/>
        <v>8</v>
      </c>
    </row>
    <row r="240" spans="1:7" x14ac:dyDescent="0.25">
      <c r="G240" s="3" t="str">
        <f t="shared" si="3"/>
        <v/>
      </c>
    </row>
    <row r="241" spans="1:7" x14ac:dyDescent="0.25">
      <c r="B241" s="1">
        <v>1</v>
      </c>
      <c r="C241" t="s">
        <v>101</v>
      </c>
      <c r="G241" s="3" t="str">
        <f t="shared" si="3"/>
        <v/>
      </c>
    </row>
    <row r="242" spans="1:7" x14ac:dyDescent="0.25">
      <c r="G242" s="3" t="str">
        <f t="shared" si="3"/>
        <v/>
      </c>
    </row>
    <row r="243" spans="1:7" x14ac:dyDescent="0.25">
      <c r="A243" t="s">
        <v>109</v>
      </c>
      <c r="G243" s="3">
        <f t="shared" si="3"/>
        <v>92</v>
      </c>
    </row>
    <row r="244" spans="1:7" x14ac:dyDescent="0.25">
      <c r="G244" s="3" t="str">
        <f t="shared" si="3"/>
        <v/>
      </c>
    </row>
    <row r="245" spans="1:7" x14ac:dyDescent="0.25">
      <c r="B245" s="1">
        <v>0.193</v>
      </c>
      <c r="C245" t="s">
        <v>74</v>
      </c>
      <c r="G245" s="3" t="str">
        <f t="shared" si="3"/>
        <v/>
      </c>
    </row>
    <row r="246" spans="1:7" x14ac:dyDescent="0.25">
      <c r="B246" s="1">
        <v>0.80600000000000005</v>
      </c>
      <c r="C246" t="s">
        <v>110</v>
      </c>
      <c r="G246" s="3" t="str">
        <f t="shared" si="3"/>
        <v/>
      </c>
    </row>
    <row r="247" spans="1:7" x14ac:dyDescent="0.25">
      <c r="G247" s="3" t="str">
        <f t="shared" si="3"/>
        <v/>
      </c>
    </row>
    <row r="248" spans="1:7" x14ac:dyDescent="0.25">
      <c r="A248" t="s">
        <v>111</v>
      </c>
      <c r="G248" s="3">
        <f t="shared" si="3"/>
        <v>31</v>
      </c>
    </row>
    <row r="249" spans="1:7" x14ac:dyDescent="0.25">
      <c r="G249" s="3" t="str">
        <f t="shared" si="3"/>
        <v/>
      </c>
    </row>
    <row r="250" spans="1:7" x14ac:dyDescent="0.25">
      <c r="B250" s="1">
        <v>1</v>
      </c>
      <c r="C250" t="s">
        <v>43</v>
      </c>
      <c r="G250" s="3" t="str">
        <f t="shared" si="3"/>
        <v/>
      </c>
    </row>
    <row r="251" spans="1:7" x14ac:dyDescent="0.25">
      <c r="G251" s="3" t="str">
        <f t="shared" si="3"/>
        <v/>
      </c>
    </row>
    <row r="252" spans="1:7" x14ac:dyDescent="0.25">
      <c r="A252" t="s">
        <v>112</v>
      </c>
      <c r="G252" s="3">
        <f t="shared" si="3"/>
        <v>341</v>
      </c>
    </row>
    <row r="253" spans="1:7" x14ac:dyDescent="0.25">
      <c r="G253" s="3" t="str">
        <f t="shared" si="3"/>
        <v/>
      </c>
    </row>
    <row r="254" spans="1:7" x14ac:dyDescent="0.25">
      <c r="B254" s="1">
        <v>6.0000000000000001E-3</v>
      </c>
      <c r="C254" t="s">
        <v>113</v>
      </c>
      <c r="G254" s="3" t="str">
        <f t="shared" si="3"/>
        <v/>
      </c>
    </row>
    <row r="255" spans="1:7" x14ac:dyDescent="0.25">
      <c r="B255" s="1">
        <v>0.99299999999999999</v>
      </c>
      <c r="C255" t="s">
        <v>107</v>
      </c>
      <c r="G255" s="3" t="str">
        <f t="shared" si="3"/>
        <v/>
      </c>
    </row>
    <row r="256" spans="1:7" x14ac:dyDescent="0.25">
      <c r="G256" s="3" t="str">
        <f t="shared" si="3"/>
        <v/>
      </c>
    </row>
    <row r="257" spans="1:7" x14ac:dyDescent="0.25">
      <c r="A257" t="s">
        <v>114</v>
      </c>
      <c r="G257" s="3">
        <f t="shared" si="3"/>
        <v>36</v>
      </c>
    </row>
    <row r="258" spans="1:7" x14ac:dyDescent="0.25">
      <c r="G258" s="3" t="str">
        <f t="shared" si="3"/>
        <v/>
      </c>
    </row>
    <row r="259" spans="1:7" x14ac:dyDescent="0.25">
      <c r="B259" s="1">
        <v>0.55000000000000004</v>
      </c>
      <c r="C259" t="s">
        <v>20</v>
      </c>
      <c r="G259" s="3" t="str">
        <f t="shared" ref="G259:G322" si="4">IFERROR(HLOOKUP($A259,$H$2:$OZ$3,2,FALSE),"")</f>
        <v/>
      </c>
    </row>
    <row r="260" spans="1:7" x14ac:dyDescent="0.25">
      <c r="B260" s="1">
        <v>0.44900000000000001</v>
      </c>
      <c r="C260" t="s">
        <v>18</v>
      </c>
      <c r="G260" s="3" t="str">
        <f t="shared" si="4"/>
        <v/>
      </c>
    </row>
    <row r="261" spans="1:7" x14ac:dyDescent="0.25">
      <c r="G261" s="3" t="str">
        <f t="shared" si="4"/>
        <v/>
      </c>
    </row>
    <row r="262" spans="1:7" x14ac:dyDescent="0.25">
      <c r="A262" t="s">
        <v>115</v>
      </c>
      <c r="G262" s="3">
        <f t="shared" si="4"/>
        <v>12</v>
      </c>
    </row>
    <row r="263" spans="1:7" x14ac:dyDescent="0.25">
      <c r="G263" s="3" t="str">
        <f t="shared" si="4"/>
        <v/>
      </c>
    </row>
    <row r="264" spans="1:7" x14ac:dyDescent="0.25">
      <c r="B264" s="1">
        <v>1</v>
      </c>
      <c r="C264" t="s">
        <v>85</v>
      </c>
      <c r="G264" s="3" t="str">
        <f t="shared" si="4"/>
        <v/>
      </c>
    </row>
    <row r="265" spans="1:7" x14ac:dyDescent="0.25">
      <c r="G265" s="3" t="str">
        <f t="shared" si="4"/>
        <v/>
      </c>
    </row>
    <row r="266" spans="1:7" x14ac:dyDescent="0.25">
      <c r="A266" s="2" t="s">
        <v>116</v>
      </c>
      <c r="G266" s="3">
        <f t="shared" si="4"/>
        <v>37</v>
      </c>
    </row>
    <row r="267" spans="1:7" x14ac:dyDescent="0.25">
      <c r="G267" s="3" t="str">
        <f t="shared" si="4"/>
        <v/>
      </c>
    </row>
    <row r="268" spans="1:7" x14ac:dyDescent="0.25">
      <c r="B268" s="1">
        <v>1</v>
      </c>
      <c r="C268" t="s">
        <v>43</v>
      </c>
      <c r="G268" s="3" t="str">
        <f t="shared" si="4"/>
        <v/>
      </c>
    </row>
    <row r="269" spans="1:7" x14ac:dyDescent="0.25">
      <c r="G269" s="3" t="str">
        <f t="shared" si="4"/>
        <v/>
      </c>
    </row>
    <row r="270" spans="1:7" x14ac:dyDescent="0.25">
      <c r="A270" t="s">
        <v>117</v>
      </c>
      <c r="G270" s="3">
        <f t="shared" si="4"/>
        <v>5</v>
      </c>
    </row>
    <row r="271" spans="1:7" x14ac:dyDescent="0.25">
      <c r="G271" s="3" t="str">
        <f t="shared" si="4"/>
        <v/>
      </c>
    </row>
    <row r="272" spans="1:7" x14ac:dyDescent="0.25">
      <c r="B272" s="1">
        <v>1</v>
      </c>
      <c r="C272" t="s">
        <v>107</v>
      </c>
      <c r="G272" s="3" t="str">
        <f t="shared" si="4"/>
        <v/>
      </c>
    </row>
    <row r="273" spans="1:7" x14ac:dyDescent="0.25">
      <c r="G273" s="3" t="str">
        <f t="shared" si="4"/>
        <v/>
      </c>
    </row>
    <row r="274" spans="1:7" x14ac:dyDescent="0.25">
      <c r="A274" t="s">
        <v>118</v>
      </c>
      <c r="G274" s="3">
        <f t="shared" si="4"/>
        <v>64</v>
      </c>
    </row>
    <row r="275" spans="1:7" x14ac:dyDescent="0.25">
      <c r="G275" s="3" t="str">
        <f t="shared" si="4"/>
        <v/>
      </c>
    </row>
    <row r="276" spans="1:7" x14ac:dyDescent="0.25">
      <c r="B276" s="1">
        <v>0.437</v>
      </c>
      <c r="C276" t="s">
        <v>119</v>
      </c>
      <c r="G276" s="3" t="str">
        <f t="shared" si="4"/>
        <v/>
      </c>
    </row>
    <row r="277" spans="1:7" x14ac:dyDescent="0.25">
      <c r="B277" s="1">
        <v>0.56200000000000006</v>
      </c>
      <c r="C277" t="s">
        <v>43</v>
      </c>
      <c r="G277" s="3" t="str">
        <f t="shared" si="4"/>
        <v/>
      </c>
    </row>
    <row r="278" spans="1:7" x14ac:dyDescent="0.25">
      <c r="G278" s="3" t="str">
        <f t="shared" si="4"/>
        <v/>
      </c>
    </row>
    <row r="279" spans="1:7" x14ac:dyDescent="0.25">
      <c r="A279" t="s">
        <v>120</v>
      </c>
      <c r="G279" s="3">
        <f t="shared" si="4"/>
        <v>147</v>
      </c>
    </row>
    <row r="280" spans="1:7" x14ac:dyDescent="0.25">
      <c r="G280" s="3" t="str">
        <f t="shared" si="4"/>
        <v/>
      </c>
    </row>
    <row r="281" spans="1:7" x14ac:dyDescent="0.25">
      <c r="B281" s="1">
        <v>7.3999999999999996E-2</v>
      </c>
      <c r="C281" t="s">
        <v>121</v>
      </c>
      <c r="G281" s="3" t="str">
        <f t="shared" si="4"/>
        <v/>
      </c>
    </row>
    <row r="282" spans="1:7" x14ac:dyDescent="0.25">
      <c r="B282" s="1">
        <v>1.2E-2</v>
      </c>
      <c r="C282" t="s">
        <v>122</v>
      </c>
      <c r="G282" s="3" t="str">
        <f t="shared" si="4"/>
        <v/>
      </c>
    </row>
    <row r="283" spans="1:7" x14ac:dyDescent="0.25">
      <c r="B283" s="1">
        <v>0.91300000000000003</v>
      </c>
      <c r="C283" t="s">
        <v>43</v>
      </c>
      <c r="G283" s="3" t="str">
        <f t="shared" si="4"/>
        <v/>
      </c>
    </row>
    <row r="284" spans="1:7" x14ac:dyDescent="0.25">
      <c r="G284" s="3" t="str">
        <f t="shared" si="4"/>
        <v/>
      </c>
    </row>
    <row r="285" spans="1:7" x14ac:dyDescent="0.25">
      <c r="A285" t="s">
        <v>123</v>
      </c>
      <c r="G285" s="3">
        <f t="shared" si="4"/>
        <v>314</v>
      </c>
    </row>
    <row r="286" spans="1:7" x14ac:dyDescent="0.25">
      <c r="G286" s="3" t="str">
        <f t="shared" si="4"/>
        <v/>
      </c>
    </row>
    <row r="287" spans="1:7" x14ac:dyDescent="0.25">
      <c r="B287" s="1">
        <v>1</v>
      </c>
      <c r="C287" t="s">
        <v>124</v>
      </c>
      <c r="G287" s="3" t="str">
        <f t="shared" si="4"/>
        <v/>
      </c>
    </row>
    <row r="288" spans="1:7" x14ac:dyDescent="0.25">
      <c r="G288" s="3" t="str">
        <f t="shared" si="4"/>
        <v/>
      </c>
    </row>
    <row r="289" spans="1:7" x14ac:dyDescent="0.25">
      <c r="A289" t="s">
        <v>125</v>
      </c>
      <c r="G289" s="3">
        <f t="shared" si="4"/>
        <v>532</v>
      </c>
    </row>
    <row r="290" spans="1:7" x14ac:dyDescent="0.25">
      <c r="G290" s="3" t="str">
        <f t="shared" si="4"/>
        <v/>
      </c>
    </row>
    <row r="291" spans="1:7" x14ac:dyDescent="0.25">
      <c r="B291" s="1">
        <v>5.0000000000000001E-3</v>
      </c>
      <c r="C291" t="s">
        <v>110</v>
      </c>
      <c r="G291" s="3" t="str">
        <f t="shared" si="4"/>
        <v/>
      </c>
    </row>
    <row r="292" spans="1:7" x14ac:dyDescent="0.25">
      <c r="B292" s="1">
        <v>3.3000000000000002E-2</v>
      </c>
      <c r="C292" t="s">
        <v>126</v>
      </c>
      <c r="G292" s="3" t="str">
        <f t="shared" si="4"/>
        <v/>
      </c>
    </row>
    <row r="293" spans="1:7" x14ac:dyDescent="0.25">
      <c r="B293" s="1">
        <v>0.59899999999999998</v>
      </c>
      <c r="C293" t="s">
        <v>127</v>
      </c>
      <c r="G293" s="3" t="str">
        <f t="shared" si="4"/>
        <v/>
      </c>
    </row>
    <row r="294" spans="1:7" x14ac:dyDescent="0.25">
      <c r="B294" s="1">
        <v>0.314</v>
      </c>
      <c r="C294" t="s">
        <v>43</v>
      </c>
      <c r="G294" s="3" t="str">
        <f t="shared" si="4"/>
        <v/>
      </c>
    </row>
    <row r="295" spans="1:7" x14ac:dyDescent="0.25">
      <c r="B295" s="1">
        <v>4.8000000000000001E-2</v>
      </c>
      <c r="C295" t="s">
        <v>89</v>
      </c>
      <c r="G295" s="3" t="str">
        <f t="shared" si="4"/>
        <v/>
      </c>
    </row>
    <row r="296" spans="1:7" x14ac:dyDescent="0.25">
      <c r="A296" t="s">
        <v>6</v>
      </c>
      <c r="B296" t="s">
        <v>128</v>
      </c>
      <c r="C296" t="s">
        <v>129</v>
      </c>
      <c r="G296" s="3" t="str">
        <f t="shared" si="4"/>
        <v/>
      </c>
    </row>
    <row r="297" spans="1:7" x14ac:dyDescent="0.25">
      <c r="A297" t="s">
        <v>130</v>
      </c>
      <c r="G297" s="3">
        <f t="shared" si="4"/>
        <v>4</v>
      </c>
    </row>
    <row r="298" spans="1:7" x14ac:dyDescent="0.25">
      <c r="G298" s="3" t="str">
        <f t="shared" si="4"/>
        <v/>
      </c>
    </row>
    <row r="299" spans="1:7" x14ac:dyDescent="0.25">
      <c r="B299" s="1">
        <v>1</v>
      </c>
      <c r="C299" t="s">
        <v>14</v>
      </c>
      <c r="G299" s="3" t="str">
        <f t="shared" si="4"/>
        <v/>
      </c>
    </row>
    <row r="300" spans="1:7" x14ac:dyDescent="0.25">
      <c r="A300" t="s">
        <v>6</v>
      </c>
      <c r="B300" t="s">
        <v>131</v>
      </c>
      <c r="C300" t="s">
        <v>132</v>
      </c>
      <c r="G300" s="3" t="str">
        <f t="shared" si="4"/>
        <v/>
      </c>
    </row>
    <row r="301" spans="1:7" x14ac:dyDescent="0.25">
      <c r="A301" t="s">
        <v>133</v>
      </c>
      <c r="G301" s="3">
        <f t="shared" si="4"/>
        <v>67</v>
      </c>
    </row>
    <row r="302" spans="1:7" x14ac:dyDescent="0.25">
      <c r="G302" s="3" t="str">
        <f t="shared" si="4"/>
        <v/>
      </c>
    </row>
    <row r="303" spans="1:7" x14ac:dyDescent="0.25">
      <c r="B303" s="1">
        <v>9.6000000000000002E-2</v>
      </c>
      <c r="C303" t="s">
        <v>74</v>
      </c>
      <c r="G303" s="3" t="str">
        <f t="shared" si="4"/>
        <v/>
      </c>
    </row>
    <row r="304" spans="1:7" x14ac:dyDescent="0.25">
      <c r="B304" s="1">
        <v>0.11</v>
      </c>
      <c r="C304" t="s">
        <v>134</v>
      </c>
      <c r="G304" s="3" t="str">
        <f t="shared" si="4"/>
        <v/>
      </c>
    </row>
    <row r="305" spans="1:7" x14ac:dyDescent="0.25">
      <c r="B305" s="1">
        <v>7.0999999999999994E-2</v>
      </c>
      <c r="C305" t="s">
        <v>85</v>
      </c>
      <c r="G305" s="3" t="str">
        <f t="shared" si="4"/>
        <v/>
      </c>
    </row>
    <row r="306" spans="1:7" x14ac:dyDescent="0.25">
      <c r="B306" s="1">
        <v>0.72199999999999998</v>
      </c>
      <c r="C306" t="s">
        <v>99</v>
      </c>
      <c r="G306" s="3" t="str">
        <f t="shared" si="4"/>
        <v/>
      </c>
    </row>
    <row r="307" spans="1:7" x14ac:dyDescent="0.25">
      <c r="G307" s="3" t="str">
        <f t="shared" si="4"/>
        <v/>
      </c>
    </row>
    <row r="308" spans="1:7" x14ac:dyDescent="0.25">
      <c r="A308" t="s">
        <v>135</v>
      </c>
      <c r="G308" s="3">
        <f t="shared" si="4"/>
        <v>14</v>
      </c>
    </row>
    <row r="309" spans="1:7" x14ac:dyDescent="0.25">
      <c r="G309" s="3" t="str">
        <f t="shared" si="4"/>
        <v/>
      </c>
    </row>
    <row r="310" spans="1:7" x14ac:dyDescent="0.25">
      <c r="B310" s="1">
        <v>0.57099999999999995</v>
      </c>
      <c r="C310" t="s">
        <v>136</v>
      </c>
      <c r="G310" s="3" t="str">
        <f t="shared" si="4"/>
        <v/>
      </c>
    </row>
    <row r="311" spans="1:7" x14ac:dyDescent="0.25">
      <c r="B311" s="1">
        <v>0.24099999999999999</v>
      </c>
      <c r="C311" t="s">
        <v>71</v>
      </c>
      <c r="G311" s="3" t="str">
        <f t="shared" si="4"/>
        <v/>
      </c>
    </row>
    <row r="312" spans="1:7" x14ac:dyDescent="0.25">
      <c r="G312" s="3" t="str">
        <f t="shared" si="4"/>
        <v/>
      </c>
    </row>
    <row r="313" spans="1:7" x14ac:dyDescent="0.25">
      <c r="A313" t="s">
        <v>137</v>
      </c>
      <c r="G313" s="3">
        <f t="shared" si="4"/>
        <v>14</v>
      </c>
    </row>
    <row r="314" spans="1:7" x14ac:dyDescent="0.25">
      <c r="G314" s="3" t="str">
        <f t="shared" si="4"/>
        <v/>
      </c>
    </row>
    <row r="315" spans="1:7" x14ac:dyDescent="0.25">
      <c r="B315" s="1">
        <v>0.57099999999999995</v>
      </c>
      <c r="C315" t="s">
        <v>136</v>
      </c>
      <c r="G315" s="3" t="str">
        <f t="shared" si="4"/>
        <v/>
      </c>
    </row>
    <row r="316" spans="1:7" x14ac:dyDescent="0.25">
      <c r="B316" s="1">
        <v>0.24099999999999999</v>
      </c>
      <c r="C316" t="s">
        <v>71</v>
      </c>
      <c r="G316" s="3" t="str">
        <f t="shared" si="4"/>
        <v/>
      </c>
    </row>
    <row r="317" spans="1:7" x14ac:dyDescent="0.25">
      <c r="G317" s="3" t="str">
        <f t="shared" si="4"/>
        <v/>
      </c>
    </row>
    <row r="318" spans="1:7" x14ac:dyDescent="0.25">
      <c r="A318" t="s">
        <v>138</v>
      </c>
      <c r="G318" s="3">
        <f t="shared" si="4"/>
        <v>2</v>
      </c>
    </row>
    <row r="319" spans="1:7" x14ac:dyDescent="0.25">
      <c r="G319" s="3" t="str">
        <f t="shared" si="4"/>
        <v/>
      </c>
    </row>
    <row r="320" spans="1:7" x14ac:dyDescent="0.25">
      <c r="B320" s="1">
        <v>1</v>
      </c>
      <c r="C320" t="s">
        <v>43</v>
      </c>
      <c r="G320" s="3" t="str">
        <f t="shared" si="4"/>
        <v/>
      </c>
    </row>
    <row r="321" spans="1:7" x14ac:dyDescent="0.25">
      <c r="G321" s="3" t="str">
        <f t="shared" si="4"/>
        <v/>
      </c>
    </row>
    <row r="322" spans="1:7" x14ac:dyDescent="0.25">
      <c r="A322" t="s">
        <v>139</v>
      </c>
      <c r="G322" s="3">
        <f t="shared" si="4"/>
        <v>14</v>
      </c>
    </row>
    <row r="323" spans="1:7" x14ac:dyDescent="0.25">
      <c r="G323" s="3" t="str">
        <f t="shared" ref="G323:G386" si="5">IFERROR(HLOOKUP($A323,$H$2:$OZ$3,2,FALSE),"")</f>
        <v/>
      </c>
    </row>
    <row r="324" spans="1:7" x14ac:dyDescent="0.25">
      <c r="B324" s="1">
        <v>0.57099999999999995</v>
      </c>
      <c r="C324" t="s">
        <v>136</v>
      </c>
      <c r="G324" s="3" t="str">
        <f t="shared" si="5"/>
        <v/>
      </c>
    </row>
    <row r="325" spans="1:7" x14ac:dyDescent="0.25">
      <c r="B325" s="1">
        <v>0.24099999999999999</v>
      </c>
      <c r="C325" t="s">
        <v>71</v>
      </c>
      <c r="G325" s="3" t="str">
        <f t="shared" si="5"/>
        <v/>
      </c>
    </row>
    <row r="326" spans="1:7" x14ac:dyDescent="0.25">
      <c r="G326" s="3" t="str">
        <f t="shared" si="5"/>
        <v/>
      </c>
    </row>
    <row r="327" spans="1:7" x14ac:dyDescent="0.25">
      <c r="A327" t="s">
        <v>140</v>
      </c>
      <c r="G327" s="3">
        <f t="shared" si="5"/>
        <v>8</v>
      </c>
    </row>
    <row r="328" spans="1:7" x14ac:dyDescent="0.25">
      <c r="G328" s="3" t="str">
        <f t="shared" si="5"/>
        <v/>
      </c>
    </row>
    <row r="329" spans="1:7" x14ac:dyDescent="0.25">
      <c r="B329" s="1">
        <v>1</v>
      </c>
      <c r="C329" t="s">
        <v>99</v>
      </c>
      <c r="G329" s="3" t="str">
        <f t="shared" si="5"/>
        <v/>
      </c>
    </row>
    <row r="330" spans="1:7" x14ac:dyDescent="0.25">
      <c r="G330" s="3" t="str">
        <f t="shared" si="5"/>
        <v/>
      </c>
    </row>
    <row r="331" spans="1:7" x14ac:dyDescent="0.25">
      <c r="A331" s="2" t="s">
        <v>141</v>
      </c>
      <c r="G331" s="3">
        <f t="shared" si="5"/>
        <v>64</v>
      </c>
    </row>
    <row r="332" spans="1:7" x14ac:dyDescent="0.25">
      <c r="G332" s="3" t="str">
        <f t="shared" si="5"/>
        <v/>
      </c>
    </row>
    <row r="333" spans="1:7" x14ac:dyDescent="0.25">
      <c r="B333" s="1">
        <v>0.23200000000000001</v>
      </c>
      <c r="C333" t="s">
        <v>74</v>
      </c>
      <c r="G333" s="3" t="str">
        <f t="shared" si="5"/>
        <v/>
      </c>
    </row>
    <row r="334" spans="1:7" x14ac:dyDescent="0.25">
      <c r="B334" s="1">
        <v>0.23200000000000001</v>
      </c>
      <c r="C334" t="s">
        <v>134</v>
      </c>
      <c r="G334" s="3" t="str">
        <f t="shared" si="5"/>
        <v/>
      </c>
    </row>
    <row r="335" spans="1:7" x14ac:dyDescent="0.25">
      <c r="B335" s="1">
        <v>2.3E-2</v>
      </c>
      <c r="C335" t="s">
        <v>59</v>
      </c>
      <c r="G335" s="3" t="str">
        <f t="shared" si="5"/>
        <v/>
      </c>
    </row>
    <row r="336" spans="1:7" x14ac:dyDescent="0.25">
      <c r="B336" s="1">
        <v>0.16</v>
      </c>
      <c r="C336" t="s">
        <v>18</v>
      </c>
      <c r="G336" s="3" t="str">
        <f t="shared" si="5"/>
        <v/>
      </c>
    </row>
    <row r="337" spans="1:7" x14ac:dyDescent="0.25">
      <c r="B337" s="1">
        <v>0.23100000000000001</v>
      </c>
      <c r="C337" t="s">
        <v>85</v>
      </c>
      <c r="G337" s="3" t="str">
        <f t="shared" si="5"/>
        <v/>
      </c>
    </row>
    <row r="338" spans="1:7" x14ac:dyDescent="0.25">
      <c r="B338" s="1">
        <v>0.11899999999999999</v>
      </c>
      <c r="C338" t="s">
        <v>99</v>
      </c>
      <c r="G338" s="3" t="str">
        <f t="shared" si="5"/>
        <v/>
      </c>
    </row>
    <row r="339" spans="1:7" x14ac:dyDescent="0.25">
      <c r="G339" s="3" t="str">
        <f t="shared" si="5"/>
        <v/>
      </c>
    </row>
    <row r="340" spans="1:7" x14ac:dyDescent="0.25">
      <c r="A340" t="s">
        <v>142</v>
      </c>
      <c r="G340" s="3">
        <f t="shared" si="5"/>
        <v>1</v>
      </c>
    </row>
    <row r="341" spans="1:7" x14ac:dyDescent="0.25">
      <c r="G341" s="3" t="str">
        <f t="shared" si="5"/>
        <v/>
      </c>
    </row>
    <row r="342" spans="1:7" x14ac:dyDescent="0.25">
      <c r="B342" s="1">
        <v>1</v>
      </c>
      <c r="C342" t="s">
        <v>143</v>
      </c>
      <c r="G342" s="3" t="str">
        <f t="shared" si="5"/>
        <v/>
      </c>
    </row>
    <row r="343" spans="1:7" x14ac:dyDescent="0.25">
      <c r="G343" s="3" t="str">
        <f t="shared" si="5"/>
        <v/>
      </c>
    </row>
    <row r="344" spans="1:7" x14ac:dyDescent="0.25">
      <c r="A344" t="s">
        <v>144</v>
      </c>
      <c r="G344" s="3">
        <f t="shared" si="5"/>
        <v>14</v>
      </c>
    </row>
    <row r="345" spans="1:7" x14ac:dyDescent="0.25">
      <c r="G345" s="3" t="str">
        <f t="shared" si="5"/>
        <v/>
      </c>
    </row>
    <row r="346" spans="1:7" x14ac:dyDescent="0.25">
      <c r="B346" s="1">
        <v>0.56000000000000005</v>
      </c>
      <c r="C346" t="s">
        <v>136</v>
      </c>
      <c r="G346" s="3" t="str">
        <f t="shared" si="5"/>
        <v/>
      </c>
    </row>
    <row r="347" spans="1:7" x14ac:dyDescent="0.25">
      <c r="B347" s="1">
        <v>0.249</v>
      </c>
      <c r="C347" t="s">
        <v>71</v>
      </c>
      <c r="G347" s="3" t="str">
        <f t="shared" si="5"/>
        <v/>
      </c>
    </row>
    <row r="348" spans="1:7" x14ac:dyDescent="0.25">
      <c r="G348" s="3" t="str">
        <f t="shared" si="5"/>
        <v/>
      </c>
    </row>
    <row r="349" spans="1:7" x14ac:dyDescent="0.25">
      <c r="A349" t="s">
        <v>145</v>
      </c>
      <c r="G349" s="3">
        <f t="shared" si="5"/>
        <v>2</v>
      </c>
    </row>
    <row r="350" spans="1:7" x14ac:dyDescent="0.25">
      <c r="G350" s="3" t="str">
        <f t="shared" si="5"/>
        <v/>
      </c>
    </row>
    <row r="351" spans="1:7" x14ac:dyDescent="0.25">
      <c r="B351" s="1">
        <v>1</v>
      </c>
      <c r="C351" t="s">
        <v>85</v>
      </c>
      <c r="G351" s="3" t="str">
        <f t="shared" si="5"/>
        <v/>
      </c>
    </row>
    <row r="352" spans="1:7" x14ac:dyDescent="0.25">
      <c r="G352" s="3" t="str">
        <f t="shared" si="5"/>
        <v/>
      </c>
    </row>
    <row r="353" spans="1:7" x14ac:dyDescent="0.25">
      <c r="A353" t="s">
        <v>146</v>
      </c>
      <c r="G353" s="3">
        <f t="shared" si="5"/>
        <v>2</v>
      </c>
    </row>
    <row r="354" spans="1:7" x14ac:dyDescent="0.25">
      <c r="G354" s="3" t="str">
        <f t="shared" si="5"/>
        <v/>
      </c>
    </row>
    <row r="355" spans="1:7" x14ac:dyDescent="0.25">
      <c r="B355" s="1">
        <v>1</v>
      </c>
      <c r="C355" t="s">
        <v>147</v>
      </c>
      <c r="G355" s="3" t="str">
        <f t="shared" si="5"/>
        <v/>
      </c>
    </row>
    <row r="356" spans="1:7" x14ac:dyDescent="0.25">
      <c r="G356" s="3" t="str">
        <f t="shared" si="5"/>
        <v/>
      </c>
    </row>
    <row r="357" spans="1:7" x14ac:dyDescent="0.25">
      <c r="A357" t="s">
        <v>148</v>
      </c>
      <c r="G357" s="3">
        <f t="shared" si="5"/>
        <v>2</v>
      </c>
    </row>
    <row r="358" spans="1:7" x14ac:dyDescent="0.25">
      <c r="G358" s="3" t="str">
        <f t="shared" si="5"/>
        <v/>
      </c>
    </row>
    <row r="359" spans="1:7" x14ac:dyDescent="0.25">
      <c r="B359" s="1">
        <v>1</v>
      </c>
      <c r="C359" t="s">
        <v>85</v>
      </c>
      <c r="G359" s="3" t="str">
        <f t="shared" si="5"/>
        <v/>
      </c>
    </row>
    <row r="360" spans="1:7" x14ac:dyDescent="0.25">
      <c r="G360" s="3" t="str">
        <f t="shared" si="5"/>
        <v/>
      </c>
    </row>
    <row r="361" spans="1:7" x14ac:dyDescent="0.25">
      <c r="A361" t="s">
        <v>149</v>
      </c>
      <c r="G361" s="3">
        <f t="shared" si="5"/>
        <v>14</v>
      </c>
    </row>
    <row r="362" spans="1:7" x14ac:dyDescent="0.25">
      <c r="G362" s="3" t="str">
        <f t="shared" si="5"/>
        <v/>
      </c>
    </row>
    <row r="363" spans="1:7" x14ac:dyDescent="0.25">
      <c r="B363" s="1">
        <v>1</v>
      </c>
      <c r="C363" t="s">
        <v>85</v>
      </c>
      <c r="G363" s="3" t="str">
        <f t="shared" si="5"/>
        <v/>
      </c>
    </row>
    <row r="364" spans="1:7" x14ac:dyDescent="0.25">
      <c r="G364" s="3" t="str">
        <f t="shared" si="5"/>
        <v/>
      </c>
    </row>
    <row r="365" spans="1:7" x14ac:dyDescent="0.25">
      <c r="A365" t="s">
        <v>150</v>
      </c>
      <c r="G365" s="3">
        <f t="shared" si="5"/>
        <v>12</v>
      </c>
    </row>
    <row r="366" spans="1:7" x14ac:dyDescent="0.25">
      <c r="G366" s="3" t="str">
        <f t="shared" si="5"/>
        <v/>
      </c>
    </row>
    <row r="367" spans="1:7" x14ac:dyDescent="0.25">
      <c r="B367" s="1">
        <v>1</v>
      </c>
      <c r="C367" t="s">
        <v>85</v>
      </c>
      <c r="G367" s="3" t="str">
        <f t="shared" si="5"/>
        <v/>
      </c>
    </row>
    <row r="368" spans="1:7" x14ac:dyDescent="0.25">
      <c r="G368" s="3" t="str">
        <f t="shared" si="5"/>
        <v/>
      </c>
    </row>
    <row r="369" spans="1:7" x14ac:dyDescent="0.25">
      <c r="A369" t="s">
        <v>151</v>
      </c>
      <c r="G369" s="3">
        <f t="shared" si="5"/>
        <v>4</v>
      </c>
    </row>
    <row r="370" spans="1:7" x14ac:dyDescent="0.25">
      <c r="G370" s="3" t="str">
        <f t="shared" si="5"/>
        <v/>
      </c>
    </row>
    <row r="371" spans="1:7" x14ac:dyDescent="0.25">
      <c r="B371" s="1">
        <v>1</v>
      </c>
      <c r="C371" t="s">
        <v>85</v>
      </c>
      <c r="G371" s="3" t="str">
        <f t="shared" si="5"/>
        <v/>
      </c>
    </row>
    <row r="372" spans="1:7" x14ac:dyDescent="0.25">
      <c r="G372" s="3" t="str">
        <f t="shared" si="5"/>
        <v/>
      </c>
    </row>
    <row r="373" spans="1:7" x14ac:dyDescent="0.25">
      <c r="A373" t="s">
        <v>152</v>
      </c>
      <c r="G373" s="3">
        <f t="shared" si="5"/>
        <v>515</v>
      </c>
    </row>
    <row r="374" spans="1:7" x14ac:dyDescent="0.25">
      <c r="G374" s="3" t="str">
        <f t="shared" si="5"/>
        <v/>
      </c>
    </row>
    <row r="375" spans="1:7" x14ac:dyDescent="0.25">
      <c r="B375" s="1">
        <v>7.0000000000000001E-3</v>
      </c>
      <c r="C375" t="s">
        <v>53</v>
      </c>
      <c r="G375" s="3" t="str">
        <f t="shared" si="5"/>
        <v/>
      </c>
    </row>
    <row r="376" spans="1:7" x14ac:dyDescent="0.25">
      <c r="B376" s="1">
        <v>0.99199999999999999</v>
      </c>
      <c r="C376" t="s">
        <v>51</v>
      </c>
      <c r="G376" s="3" t="str">
        <f t="shared" si="5"/>
        <v/>
      </c>
    </row>
    <row r="377" spans="1:7" x14ac:dyDescent="0.25">
      <c r="G377" s="3" t="str">
        <f t="shared" si="5"/>
        <v/>
      </c>
    </row>
    <row r="378" spans="1:7" x14ac:dyDescent="0.25">
      <c r="A378" t="s">
        <v>153</v>
      </c>
      <c r="G378" s="3">
        <f t="shared" si="5"/>
        <v>493</v>
      </c>
    </row>
    <row r="379" spans="1:7" x14ac:dyDescent="0.25">
      <c r="G379" s="3" t="str">
        <f t="shared" si="5"/>
        <v/>
      </c>
    </row>
    <row r="380" spans="1:7" x14ac:dyDescent="0.25">
      <c r="B380" s="1">
        <v>0.32500000000000001</v>
      </c>
      <c r="C380" t="s">
        <v>53</v>
      </c>
      <c r="G380" s="3" t="str">
        <f t="shared" si="5"/>
        <v/>
      </c>
    </row>
    <row r="381" spans="1:7" x14ac:dyDescent="0.25">
      <c r="B381" s="1">
        <v>0.67400000000000004</v>
      </c>
      <c r="C381" t="s">
        <v>51</v>
      </c>
      <c r="G381" s="3" t="str">
        <f t="shared" si="5"/>
        <v/>
      </c>
    </row>
    <row r="382" spans="1:7" x14ac:dyDescent="0.25">
      <c r="G382" s="3" t="str">
        <f t="shared" si="5"/>
        <v/>
      </c>
    </row>
    <row r="383" spans="1:7" x14ac:dyDescent="0.25">
      <c r="A383" t="s">
        <v>154</v>
      </c>
      <c r="G383" s="3">
        <f t="shared" si="5"/>
        <v>64</v>
      </c>
    </row>
    <row r="384" spans="1:7" x14ac:dyDescent="0.25">
      <c r="G384" s="3" t="str">
        <f t="shared" si="5"/>
        <v/>
      </c>
    </row>
    <row r="385" spans="1:7" x14ac:dyDescent="0.25">
      <c r="B385" s="1">
        <v>0.437</v>
      </c>
      <c r="C385" t="s">
        <v>119</v>
      </c>
      <c r="G385" s="3" t="str">
        <f t="shared" si="5"/>
        <v/>
      </c>
    </row>
    <row r="386" spans="1:7" x14ac:dyDescent="0.25">
      <c r="B386" s="1">
        <v>0.56200000000000006</v>
      </c>
      <c r="C386" t="s">
        <v>43</v>
      </c>
      <c r="G386" s="3" t="str">
        <f t="shared" si="5"/>
        <v/>
      </c>
    </row>
    <row r="387" spans="1:7" x14ac:dyDescent="0.25">
      <c r="A387" t="s">
        <v>6</v>
      </c>
      <c r="B387" t="s">
        <v>155</v>
      </c>
      <c r="C387" t="s">
        <v>156</v>
      </c>
      <c r="G387" s="3" t="str">
        <f t="shared" ref="G387:G450" si="6">IFERROR(HLOOKUP($A387,$H$2:$OZ$3,2,FALSE),"")</f>
        <v/>
      </c>
    </row>
    <row r="388" spans="1:7" x14ac:dyDescent="0.25">
      <c r="A388" t="s">
        <v>157</v>
      </c>
      <c r="G388" s="3">
        <f t="shared" si="6"/>
        <v>711</v>
      </c>
    </row>
    <row r="389" spans="1:7" x14ac:dyDescent="0.25">
      <c r="G389" s="3" t="str">
        <f t="shared" si="6"/>
        <v/>
      </c>
    </row>
    <row r="390" spans="1:7" x14ac:dyDescent="0.25">
      <c r="B390" s="1">
        <v>3.1E-2</v>
      </c>
      <c r="C390" t="s">
        <v>147</v>
      </c>
      <c r="G390" s="3" t="str">
        <f t="shared" si="6"/>
        <v/>
      </c>
    </row>
    <row r="391" spans="1:7" x14ac:dyDescent="0.25">
      <c r="B391" s="1">
        <v>0.96799999999999997</v>
      </c>
      <c r="C391" t="s">
        <v>89</v>
      </c>
      <c r="G391" s="3" t="str">
        <f t="shared" si="6"/>
        <v/>
      </c>
    </row>
    <row r="392" spans="1:7" x14ac:dyDescent="0.25">
      <c r="A392" t="s">
        <v>6</v>
      </c>
      <c r="B392" t="s">
        <v>155</v>
      </c>
      <c r="C392" t="s">
        <v>158</v>
      </c>
      <c r="G392" s="3" t="str">
        <f t="shared" si="6"/>
        <v/>
      </c>
    </row>
    <row r="393" spans="1:7" x14ac:dyDescent="0.25">
      <c r="A393" t="s">
        <v>159</v>
      </c>
      <c r="G393" s="3">
        <f t="shared" si="6"/>
        <v>48</v>
      </c>
    </row>
    <row r="394" spans="1:7" x14ac:dyDescent="0.25">
      <c r="G394" s="3" t="str">
        <f t="shared" si="6"/>
        <v/>
      </c>
    </row>
    <row r="395" spans="1:7" x14ac:dyDescent="0.25">
      <c r="B395" s="1">
        <v>0.82</v>
      </c>
      <c r="C395" t="s">
        <v>14</v>
      </c>
      <c r="G395" s="3" t="str">
        <f t="shared" si="6"/>
        <v/>
      </c>
    </row>
    <row r="396" spans="1:7" x14ac:dyDescent="0.25">
      <c r="B396" s="1">
        <v>0.113</v>
      </c>
      <c r="C396" t="s">
        <v>18</v>
      </c>
      <c r="G396" s="3" t="str">
        <f t="shared" si="6"/>
        <v/>
      </c>
    </row>
    <row r="397" spans="1:7" x14ac:dyDescent="0.25">
      <c r="B397" s="1">
        <v>6.5000000000000002E-2</v>
      </c>
      <c r="C397" t="s">
        <v>160</v>
      </c>
      <c r="G397" s="3" t="str">
        <f t="shared" si="6"/>
        <v/>
      </c>
    </row>
    <row r="398" spans="1:7" x14ac:dyDescent="0.25">
      <c r="G398" s="3" t="str">
        <f t="shared" si="6"/>
        <v/>
      </c>
    </row>
    <row r="399" spans="1:7" x14ac:dyDescent="0.25">
      <c r="A399" t="s">
        <v>161</v>
      </c>
      <c r="G399" s="3">
        <f t="shared" si="6"/>
        <v>38</v>
      </c>
    </row>
    <row r="400" spans="1:7" x14ac:dyDescent="0.25">
      <c r="G400" s="3" t="str">
        <f t="shared" si="6"/>
        <v/>
      </c>
    </row>
    <row r="401" spans="1:7" x14ac:dyDescent="0.25">
      <c r="B401" s="1">
        <v>0.50700000000000001</v>
      </c>
      <c r="C401" t="s">
        <v>68</v>
      </c>
      <c r="G401" s="3" t="str">
        <f t="shared" si="6"/>
        <v/>
      </c>
    </row>
    <row r="402" spans="1:7" x14ac:dyDescent="0.25">
      <c r="B402" s="1">
        <v>0.376</v>
      </c>
      <c r="C402" t="s">
        <v>162</v>
      </c>
      <c r="G402" s="3" t="str">
        <f t="shared" si="6"/>
        <v/>
      </c>
    </row>
    <row r="403" spans="1:7" x14ac:dyDescent="0.25">
      <c r="B403" s="1">
        <v>0.11600000000000001</v>
      </c>
      <c r="C403" t="s">
        <v>163</v>
      </c>
      <c r="G403" s="3" t="str">
        <f t="shared" si="6"/>
        <v/>
      </c>
    </row>
    <row r="404" spans="1:7" x14ac:dyDescent="0.25">
      <c r="G404" s="3" t="str">
        <f t="shared" si="6"/>
        <v/>
      </c>
    </row>
    <row r="405" spans="1:7" x14ac:dyDescent="0.25">
      <c r="A405" t="s">
        <v>164</v>
      </c>
      <c r="G405" s="3">
        <f t="shared" si="6"/>
        <v>232</v>
      </c>
    </row>
    <row r="406" spans="1:7" x14ac:dyDescent="0.25">
      <c r="G406" s="3" t="str">
        <f t="shared" si="6"/>
        <v/>
      </c>
    </row>
    <row r="407" spans="1:7" x14ac:dyDescent="0.25">
      <c r="B407" s="1">
        <v>0.56299999999999994</v>
      </c>
      <c r="C407" t="s">
        <v>13</v>
      </c>
      <c r="G407" s="3" t="str">
        <f t="shared" si="6"/>
        <v/>
      </c>
    </row>
    <row r="408" spans="1:7" x14ac:dyDescent="0.25">
      <c r="B408" s="1">
        <v>0.16</v>
      </c>
      <c r="C408" t="s">
        <v>163</v>
      </c>
      <c r="G408" s="3" t="str">
        <f t="shared" si="6"/>
        <v/>
      </c>
    </row>
    <row r="409" spans="1:7" x14ac:dyDescent="0.25">
      <c r="B409" s="1">
        <v>0.27500000000000002</v>
      </c>
      <c r="C409" t="s">
        <v>24</v>
      </c>
      <c r="G409" s="3" t="str">
        <f t="shared" si="6"/>
        <v/>
      </c>
    </row>
    <row r="410" spans="1:7" x14ac:dyDescent="0.25">
      <c r="G410" s="3" t="str">
        <f t="shared" si="6"/>
        <v/>
      </c>
    </row>
    <row r="411" spans="1:7" x14ac:dyDescent="0.25">
      <c r="A411" t="s">
        <v>165</v>
      </c>
      <c r="G411" s="3">
        <f t="shared" si="6"/>
        <v>31</v>
      </c>
    </row>
    <row r="412" spans="1:7" x14ac:dyDescent="0.25">
      <c r="G412" s="3" t="str">
        <f t="shared" si="6"/>
        <v/>
      </c>
    </row>
    <row r="413" spans="1:7" x14ac:dyDescent="0.25">
      <c r="B413" s="1">
        <v>1</v>
      </c>
      <c r="C413" t="s">
        <v>16</v>
      </c>
      <c r="G413" s="3" t="str">
        <f t="shared" si="6"/>
        <v/>
      </c>
    </row>
    <row r="414" spans="1:7" x14ac:dyDescent="0.25">
      <c r="G414" s="3" t="str">
        <f t="shared" si="6"/>
        <v/>
      </c>
    </row>
    <row r="415" spans="1:7" x14ac:dyDescent="0.25">
      <c r="A415" t="s">
        <v>166</v>
      </c>
      <c r="G415" s="3">
        <f t="shared" si="6"/>
        <v>9</v>
      </c>
    </row>
    <row r="416" spans="1:7" x14ac:dyDescent="0.25">
      <c r="G416" s="3" t="str">
        <f t="shared" si="6"/>
        <v/>
      </c>
    </row>
    <row r="417" spans="1:7" x14ac:dyDescent="0.25">
      <c r="B417" s="1">
        <v>1</v>
      </c>
      <c r="C417" t="s">
        <v>167</v>
      </c>
      <c r="G417" s="3" t="str">
        <f t="shared" si="6"/>
        <v/>
      </c>
    </row>
    <row r="418" spans="1:7" x14ac:dyDescent="0.25">
      <c r="G418" s="3" t="str">
        <f t="shared" si="6"/>
        <v/>
      </c>
    </row>
    <row r="419" spans="1:7" x14ac:dyDescent="0.25">
      <c r="A419" t="s">
        <v>168</v>
      </c>
      <c r="G419" s="3">
        <f t="shared" si="6"/>
        <v>133</v>
      </c>
    </row>
    <row r="420" spans="1:7" x14ac:dyDescent="0.25">
      <c r="G420" s="3" t="str">
        <f t="shared" si="6"/>
        <v/>
      </c>
    </row>
    <row r="421" spans="1:7" x14ac:dyDescent="0.25">
      <c r="B421" s="1">
        <v>2.4E-2</v>
      </c>
      <c r="C421" t="s">
        <v>167</v>
      </c>
      <c r="G421" s="3" t="str">
        <f t="shared" si="6"/>
        <v/>
      </c>
    </row>
    <row r="422" spans="1:7" x14ac:dyDescent="0.25">
      <c r="B422" s="1">
        <v>0.97499999999999998</v>
      </c>
      <c r="C422" t="s">
        <v>89</v>
      </c>
      <c r="G422" s="3" t="str">
        <f t="shared" si="6"/>
        <v/>
      </c>
    </row>
    <row r="423" spans="1:7" x14ac:dyDescent="0.25">
      <c r="G423" s="3" t="str">
        <f t="shared" si="6"/>
        <v/>
      </c>
    </row>
    <row r="424" spans="1:7" x14ac:dyDescent="0.25">
      <c r="A424" t="s">
        <v>169</v>
      </c>
      <c r="G424" s="3">
        <f t="shared" si="6"/>
        <v>216</v>
      </c>
    </row>
    <row r="425" spans="1:7" x14ac:dyDescent="0.25">
      <c r="G425" s="3" t="str">
        <f t="shared" si="6"/>
        <v/>
      </c>
    </row>
    <row r="426" spans="1:7" x14ac:dyDescent="0.25">
      <c r="B426" s="1">
        <v>0.34599999999999997</v>
      </c>
      <c r="C426" t="s">
        <v>74</v>
      </c>
      <c r="G426" s="3" t="str">
        <f t="shared" si="6"/>
        <v/>
      </c>
    </row>
    <row r="427" spans="1:7" x14ac:dyDescent="0.25">
      <c r="B427" s="1">
        <v>0.14099999999999999</v>
      </c>
      <c r="C427" t="s">
        <v>68</v>
      </c>
      <c r="G427" s="3" t="str">
        <f t="shared" si="6"/>
        <v/>
      </c>
    </row>
    <row r="428" spans="1:7" x14ac:dyDescent="0.25">
      <c r="B428" s="1">
        <v>0.06</v>
      </c>
      <c r="C428" t="s">
        <v>167</v>
      </c>
      <c r="G428" s="3" t="str">
        <f t="shared" si="6"/>
        <v/>
      </c>
    </row>
    <row r="429" spans="1:7" x14ac:dyDescent="0.25">
      <c r="B429" s="1">
        <v>0.26200000000000001</v>
      </c>
      <c r="C429" t="s">
        <v>63</v>
      </c>
      <c r="G429" s="3" t="str">
        <f t="shared" si="6"/>
        <v/>
      </c>
    </row>
    <row r="430" spans="1:7" x14ac:dyDescent="0.25">
      <c r="B430" s="1">
        <v>0.14000000000000001</v>
      </c>
      <c r="C430" t="s">
        <v>162</v>
      </c>
      <c r="G430" s="3" t="str">
        <f t="shared" si="6"/>
        <v/>
      </c>
    </row>
    <row r="431" spans="1:7" x14ac:dyDescent="0.25">
      <c r="B431" s="1">
        <v>4.8000000000000001E-2</v>
      </c>
      <c r="C431" t="s">
        <v>89</v>
      </c>
      <c r="G431" s="3" t="str">
        <f t="shared" si="6"/>
        <v/>
      </c>
    </row>
    <row r="432" spans="1:7" x14ac:dyDescent="0.25">
      <c r="G432" s="3" t="str">
        <f t="shared" si="6"/>
        <v/>
      </c>
    </row>
    <row r="433" spans="1:7" x14ac:dyDescent="0.25">
      <c r="A433" t="s">
        <v>170</v>
      </c>
      <c r="G433" s="3">
        <f t="shared" si="6"/>
        <v>22</v>
      </c>
    </row>
    <row r="434" spans="1:7" x14ac:dyDescent="0.25">
      <c r="G434" s="3" t="str">
        <f t="shared" si="6"/>
        <v/>
      </c>
    </row>
    <row r="435" spans="1:7" x14ac:dyDescent="0.25">
      <c r="B435" s="1">
        <v>0.51</v>
      </c>
      <c r="C435" t="s">
        <v>74</v>
      </c>
      <c r="G435" s="3" t="str">
        <f t="shared" si="6"/>
        <v/>
      </c>
    </row>
    <row r="436" spans="1:7" x14ac:dyDescent="0.25">
      <c r="B436" s="1">
        <v>0.48899999999999999</v>
      </c>
      <c r="C436" t="s">
        <v>24</v>
      </c>
      <c r="G436" s="3" t="str">
        <f t="shared" si="6"/>
        <v/>
      </c>
    </row>
    <row r="437" spans="1:7" x14ac:dyDescent="0.25">
      <c r="G437" s="3" t="str">
        <f t="shared" si="6"/>
        <v/>
      </c>
    </row>
    <row r="438" spans="1:7" x14ac:dyDescent="0.25">
      <c r="A438" t="s">
        <v>171</v>
      </c>
      <c r="G438" s="3">
        <f t="shared" si="6"/>
        <v>48</v>
      </c>
    </row>
    <row r="439" spans="1:7" x14ac:dyDescent="0.25">
      <c r="G439" s="3" t="str">
        <f t="shared" si="6"/>
        <v/>
      </c>
    </row>
    <row r="440" spans="1:7" x14ac:dyDescent="0.25">
      <c r="B440" s="1">
        <v>1</v>
      </c>
      <c r="C440" t="s">
        <v>162</v>
      </c>
      <c r="G440" s="3" t="str">
        <f t="shared" si="6"/>
        <v/>
      </c>
    </row>
    <row r="441" spans="1:7" x14ac:dyDescent="0.25">
      <c r="G441" s="3" t="str">
        <f t="shared" si="6"/>
        <v/>
      </c>
    </row>
    <row r="442" spans="1:7" x14ac:dyDescent="0.25">
      <c r="A442" t="s">
        <v>172</v>
      </c>
      <c r="G442" s="3">
        <f t="shared" si="6"/>
        <v>81</v>
      </c>
    </row>
    <row r="443" spans="1:7" x14ac:dyDescent="0.25">
      <c r="G443" s="3" t="str">
        <f t="shared" si="6"/>
        <v/>
      </c>
    </row>
    <row r="444" spans="1:7" x14ac:dyDescent="0.25">
      <c r="B444" s="1">
        <v>4.3999999999999997E-2</v>
      </c>
      <c r="C444" t="s">
        <v>85</v>
      </c>
      <c r="G444" s="3" t="str">
        <f t="shared" si="6"/>
        <v/>
      </c>
    </row>
    <row r="445" spans="1:7" x14ac:dyDescent="0.25">
      <c r="B445" s="1">
        <v>0.95499999999999996</v>
      </c>
      <c r="C445" t="s">
        <v>99</v>
      </c>
      <c r="G445" s="3" t="str">
        <f t="shared" si="6"/>
        <v/>
      </c>
    </row>
    <row r="446" spans="1:7" x14ac:dyDescent="0.25">
      <c r="G446" s="3" t="str">
        <f t="shared" si="6"/>
        <v/>
      </c>
    </row>
    <row r="447" spans="1:7" x14ac:dyDescent="0.25">
      <c r="A447" t="s">
        <v>173</v>
      </c>
      <c r="G447" s="3">
        <f t="shared" si="6"/>
        <v>44</v>
      </c>
    </row>
    <row r="448" spans="1:7" x14ac:dyDescent="0.25">
      <c r="G448" s="3" t="str">
        <f t="shared" si="6"/>
        <v/>
      </c>
    </row>
    <row r="449" spans="1:7" x14ac:dyDescent="0.25">
      <c r="B449" s="1">
        <v>0.19400000000000001</v>
      </c>
      <c r="C449" t="s">
        <v>167</v>
      </c>
      <c r="G449" s="3" t="str">
        <f t="shared" si="6"/>
        <v/>
      </c>
    </row>
    <row r="450" spans="1:7" x14ac:dyDescent="0.25">
      <c r="B450" s="1">
        <v>0.51500000000000001</v>
      </c>
      <c r="C450" t="s">
        <v>162</v>
      </c>
      <c r="G450" s="3" t="str">
        <f t="shared" si="6"/>
        <v/>
      </c>
    </row>
    <row r="451" spans="1:7" x14ac:dyDescent="0.25">
      <c r="B451" s="1">
        <v>0.20899999999999999</v>
      </c>
      <c r="C451" t="s">
        <v>127</v>
      </c>
      <c r="G451" s="3" t="str">
        <f t="shared" ref="G451:G514" si="7">IFERROR(HLOOKUP($A451,$H$2:$OZ$3,2,FALSE),"")</f>
        <v/>
      </c>
    </row>
    <row r="452" spans="1:7" x14ac:dyDescent="0.25">
      <c r="B452" s="1">
        <v>0.08</v>
      </c>
      <c r="C452" t="s">
        <v>99</v>
      </c>
      <c r="G452" s="3" t="str">
        <f t="shared" si="7"/>
        <v/>
      </c>
    </row>
    <row r="453" spans="1:7" x14ac:dyDescent="0.25">
      <c r="G453" s="3" t="str">
        <f t="shared" si="7"/>
        <v/>
      </c>
    </row>
    <row r="454" spans="1:7" x14ac:dyDescent="0.25">
      <c r="A454" t="s">
        <v>174</v>
      </c>
      <c r="G454" s="3">
        <f t="shared" si="7"/>
        <v>19</v>
      </c>
    </row>
    <row r="455" spans="1:7" x14ac:dyDescent="0.25">
      <c r="G455" s="3" t="str">
        <f t="shared" si="7"/>
        <v/>
      </c>
    </row>
    <row r="456" spans="1:7" x14ac:dyDescent="0.25">
      <c r="B456" s="1">
        <v>0.755</v>
      </c>
      <c r="C456" t="s">
        <v>167</v>
      </c>
      <c r="G456" s="3" t="str">
        <f t="shared" si="7"/>
        <v/>
      </c>
    </row>
    <row r="457" spans="1:7" x14ac:dyDescent="0.25">
      <c r="B457" s="1">
        <v>0.24399999999999999</v>
      </c>
      <c r="C457" t="s">
        <v>162</v>
      </c>
      <c r="G457" s="3" t="str">
        <f t="shared" si="7"/>
        <v/>
      </c>
    </row>
    <row r="458" spans="1:7" x14ac:dyDescent="0.25">
      <c r="G458" s="3" t="str">
        <f t="shared" si="7"/>
        <v/>
      </c>
    </row>
    <row r="459" spans="1:7" x14ac:dyDescent="0.25">
      <c r="A459" t="s">
        <v>175</v>
      </c>
      <c r="G459" s="3">
        <f t="shared" si="7"/>
        <v>10</v>
      </c>
    </row>
    <row r="460" spans="1:7" x14ac:dyDescent="0.25">
      <c r="G460" s="3" t="str">
        <f t="shared" si="7"/>
        <v/>
      </c>
    </row>
    <row r="461" spans="1:7" x14ac:dyDescent="0.25">
      <c r="B461" s="1">
        <v>1</v>
      </c>
      <c r="C461" t="s">
        <v>167</v>
      </c>
      <c r="G461" s="3" t="str">
        <f t="shared" si="7"/>
        <v/>
      </c>
    </row>
    <row r="462" spans="1:7" x14ac:dyDescent="0.25">
      <c r="G462" s="3" t="str">
        <f t="shared" si="7"/>
        <v/>
      </c>
    </row>
    <row r="463" spans="1:7" x14ac:dyDescent="0.25">
      <c r="A463" t="s">
        <v>176</v>
      </c>
      <c r="G463" s="3">
        <f t="shared" si="7"/>
        <v>827</v>
      </c>
    </row>
    <row r="464" spans="1:7" x14ac:dyDescent="0.25">
      <c r="G464" s="3" t="str">
        <f t="shared" si="7"/>
        <v/>
      </c>
    </row>
    <row r="465" spans="1:7" x14ac:dyDescent="0.25">
      <c r="B465" s="1">
        <v>2.3E-2</v>
      </c>
      <c r="C465" t="s">
        <v>110</v>
      </c>
      <c r="G465" s="3" t="str">
        <f t="shared" si="7"/>
        <v/>
      </c>
    </row>
    <row r="466" spans="1:7" x14ac:dyDescent="0.25">
      <c r="B466" s="1">
        <v>1.6E-2</v>
      </c>
      <c r="C466" t="s">
        <v>177</v>
      </c>
      <c r="G466" s="3" t="str">
        <f t="shared" si="7"/>
        <v/>
      </c>
    </row>
    <row r="467" spans="1:7" x14ac:dyDescent="0.25">
      <c r="B467" s="1">
        <v>0.67800000000000005</v>
      </c>
      <c r="C467" t="s">
        <v>167</v>
      </c>
      <c r="G467" s="3" t="str">
        <f t="shared" si="7"/>
        <v/>
      </c>
    </row>
    <row r="468" spans="1:7" x14ac:dyDescent="0.25">
      <c r="B468" s="1">
        <v>7.5999999999999998E-2</v>
      </c>
      <c r="C468" t="s">
        <v>162</v>
      </c>
      <c r="G468" s="3" t="str">
        <f t="shared" si="7"/>
        <v/>
      </c>
    </row>
    <row r="469" spans="1:7" x14ac:dyDescent="0.25">
      <c r="B469" s="1">
        <v>0.125</v>
      </c>
      <c r="C469" t="s">
        <v>127</v>
      </c>
      <c r="G469" s="3" t="str">
        <f t="shared" si="7"/>
        <v/>
      </c>
    </row>
    <row r="470" spans="1:7" x14ac:dyDescent="0.25">
      <c r="B470" s="1">
        <v>7.9000000000000001E-2</v>
      </c>
      <c r="C470" t="s">
        <v>99</v>
      </c>
      <c r="G470" s="3" t="str">
        <f t="shared" si="7"/>
        <v/>
      </c>
    </row>
    <row r="471" spans="1:7" x14ac:dyDescent="0.25">
      <c r="G471" s="3" t="str">
        <f t="shared" si="7"/>
        <v/>
      </c>
    </row>
    <row r="472" spans="1:7" x14ac:dyDescent="0.25">
      <c r="A472" t="s">
        <v>178</v>
      </c>
      <c r="G472" s="3">
        <f t="shared" si="7"/>
        <v>25</v>
      </c>
    </row>
    <row r="473" spans="1:7" x14ac:dyDescent="0.25">
      <c r="G473" s="3" t="str">
        <f t="shared" si="7"/>
        <v/>
      </c>
    </row>
    <row r="474" spans="1:7" x14ac:dyDescent="0.25">
      <c r="B474" s="1">
        <v>1</v>
      </c>
      <c r="C474" t="s">
        <v>162</v>
      </c>
      <c r="G474" s="3" t="str">
        <f t="shared" si="7"/>
        <v/>
      </c>
    </row>
    <row r="475" spans="1:7" x14ac:dyDescent="0.25">
      <c r="G475" s="3" t="str">
        <f t="shared" si="7"/>
        <v/>
      </c>
    </row>
    <row r="476" spans="1:7" x14ac:dyDescent="0.25">
      <c r="A476" t="s">
        <v>179</v>
      </c>
      <c r="G476" s="3">
        <f t="shared" si="7"/>
        <v>25</v>
      </c>
    </row>
    <row r="477" spans="1:7" x14ac:dyDescent="0.25">
      <c r="G477" s="3" t="str">
        <f t="shared" si="7"/>
        <v/>
      </c>
    </row>
    <row r="478" spans="1:7" x14ac:dyDescent="0.25">
      <c r="B478" s="1">
        <v>1</v>
      </c>
      <c r="C478" t="s">
        <v>167</v>
      </c>
      <c r="G478" s="3" t="str">
        <f t="shared" si="7"/>
        <v/>
      </c>
    </row>
    <row r="479" spans="1:7" x14ac:dyDescent="0.25">
      <c r="A479" t="s">
        <v>6</v>
      </c>
      <c r="B479" t="s">
        <v>180</v>
      </c>
      <c r="C479" t="s">
        <v>181</v>
      </c>
      <c r="G479" s="3" t="str">
        <f t="shared" si="7"/>
        <v/>
      </c>
    </row>
    <row r="480" spans="1:7" x14ac:dyDescent="0.25">
      <c r="A480" t="s">
        <v>182</v>
      </c>
      <c r="G480" s="3">
        <f t="shared" si="7"/>
        <v>4</v>
      </c>
    </row>
    <row r="481" spans="1:7" x14ac:dyDescent="0.25">
      <c r="G481" s="3" t="str">
        <f t="shared" si="7"/>
        <v/>
      </c>
    </row>
    <row r="482" spans="1:7" x14ac:dyDescent="0.25">
      <c r="B482" s="1">
        <v>1</v>
      </c>
      <c r="C482" t="s">
        <v>24</v>
      </c>
      <c r="G482" s="3" t="str">
        <f t="shared" si="7"/>
        <v/>
      </c>
    </row>
    <row r="483" spans="1:7" x14ac:dyDescent="0.25">
      <c r="G483" s="3" t="str">
        <f t="shared" si="7"/>
        <v/>
      </c>
    </row>
    <row r="484" spans="1:7" x14ac:dyDescent="0.25">
      <c r="A484" t="s">
        <v>183</v>
      </c>
      <c r="G484" s="3">
        <f t="shared" si="7"/>
        <v>47</v>
      </c>
    </row>
    <row r="485" spans="1:7" x14ac:dyDescent="0.25">
      <c r="G485" s="3" t="str">
        <f t="shared" si="7"/>
        <v/>
      </c>
    </row>
    <row r="486" spans="1:7" x14ac:dyDescent="0.25">
      <c r="B486" s="1">
        <v>1</v>
      </c>
      <c r="C486" t="s">
        <v>43</v>
      </c>
      <c r="G486" s="3" t="str">
        <f t="shared" si="7"/>
        <v/>
      </c>
    </row>
    <row r="487" spans="1:7" x14ac:dyDescent="0.25">
      <c r="G487" s="3" t="str">
        <f t="shared" si="7"/>
        <v/>
      </c>
    </row>
    <row r="488" spans="1:7" x14ac:dyDescent="0.25">
      <c r="A488" t="s">
        <v>184</v>
      </c>
      <c r="G488" s="3">
        <f t="shared" si="7"/>
        <v>58</v>
      </c>
    </row>
    <row r="489" spans="1:7" x14ac:dyDescent="0.25">
      <c r="G489" s="3" t="str">
        <f t="shared" si="7"/>
        <v/>
      </c>
    </row>
    <row r="490" spans="1:7" x14ac:dyDescent="0.25">
      <c r="B490" s="1">
        <v>0.16500000000000001</v>
      </c>
      <c r="C490" t="s">
        <v>119</v>
      </c>
      <c r="G490" s="3" t="str">
        <f t="shared" si="7"/>
        <v/>
      </c>
    </row>
    <row r="491" spans="1:7" x14ac:dyDescent="0.25">
      <c r="B491" s="1">
        <v>0.83399999999999996</v>
      </c>
      <c r="C491" t="s">
        <v>113</v>
      </c>
      <c r="G491" s="3" t="str">
        <f t="shared" si="7"/>
        <v/>
      </c>
    </row>
    <row r="492" spans="1:7" x14ac:dyDescent="0.25">
      <c r="G492" s="3" t="str">
        <f t="shared" si="7"/>
        <v/>
      </c>
    </row>
    <row r="493" spans="1:7" x14ac:dyDescent="0.25">
      <c r="A493" t="s">
        <v>185</v>
      </c>
      <c r="G493" s="3">
        <f t="shared" si="7"/>
        <v>58</v>
      </c>
    </row>
    <row r="494" spans="1:7" x14ac:dyDescent="0.25">
      <c r="G494" s="3" t="str">
        <f t="shared" si="7"/>
        <v/>
      </c>
    </row>
    <row r="495" spans="1:7" x14ac:dyDescent="0.25">
      <c r="B495" s="1">
        <v>1</v>
      </c>
      <c r="C495" t="s">
        <v>85</v>
      </c>
      <c r="G495" s="3" t="str">
        <f t="shared" si="7"/>
        <v/>
      </c>
    </row>
    <row r="496" spans="1:7" x14ac:dyDescent="0.25">
      <c r="G496" s="3" t="str">
        <f t="shared" si="7"/>
        <v/>
      </c>
    </row>
    <row r="497" spans="1:7" x14ac:dyDescent="0.25">
      <c r="A497" t="s">
        <v>186</v>
      </c>
      <c r="G497" s="3">
        <f t="shared" si="7"/>
        <v>78</v>
      </c>
    </row>
    <row r="498" spans="1:7" x14ac:dyDescent="0.25">
      <c r="G498" s="3" t="str">
        <f t="shared" si="7"/>
        <v/>
      </c>
    </row>
    <row r="499" spans="1:7" x14ac:dyDescent="0.25">
      <c r="B499" s="1">
        <v>1</v>
      </c>
      <c r="C499" t="s">
        <v>187</v>
      </c>
      <c r="G499" s="3" t="str">
        <f t="shared" si="7"/>
        <v/>
      </c>
    </row>
    <row r="500" spans="1:7" x14ac:dyDescent="0.25">
      <c r="G500" s="3" t="str">
        <f t="shared" si="7"/>
        <v/>
      </c>
    </row>
    <row r="501" spans="1:7" x14ac:dyDescent="0.25">
      <c r="A501" t="s">
        <v>188</v>
      </c>
      <c r="G501" s="3">
        <f t="shared" si="7"/>
        <v>47</v>
      </c>
    </row>
    <row r="502" spans="1:7" x14ac:dyDescent="0.25">
      <c r="G502" s="3" t="str">
        <f t="shared" si="7"/>
        <v/>
      </c>
    </row>
    <row r="503" spans="1:7" x14ac:dyDescent="0.25">
      <c r="B503" s="1">
        <v>1</v>
      </c>
      <c r="C503" t="s">
        <v>187</v>
      </c>
      <c r="G503" s="3" t="str">
        <f t="shared" si="7"/>
        <v/>
      </c>
    </row>
    <row r="504" spans="1:7" x14ac:dyDescent="0.25">
      <c r="G504" s="3" t="str">
        <f t="shared" si="7"/>
        <v/>
      </c>
    </row>
    <row r="505" spans="1:7" x14ac:dyDescent="0.25">
      <c r="A505" t="s">
        <v>189</v>
      </c>
      <c r="G505" s="3">
        <f t="shared" si="7"/>
        <v>73</v>
      </c>
    </row>
    <row r="506" spans="1:7" x14ac:dyDescent="0.25">
      <c r="G506" s="3" t="str">
        <f t="shared" si="7"/>
        <v/>
      </c>
    </row>
    <row r="507" spans="1:7" x14ac:dyDescent="0.25">
      <c r="B507" s="1">
        <v>0.71599999999999997</v>
      </c>
      <c r="C507" t="s">
        <v>85</v>
      </c>
      <c r="G507" s="3" t="str">
        <f t="shared" si="7"/>
        <v/>
      </c>
    </row>
    <row r="508" spans="1:7" x14ac:dyDescent="0.25">
      <c r="B508" s="1">
        <v>0.28299999999999997</v>
      </c>
      <c r="C508" t="s">
        <v>71</v>
      </c>
      <c r="G508" s="3" t="str">
        <f t="shared" si="7"/>
        <v/>
      </c>
    </row>
    <row r="509" spans="1:7" x14ac:dyDescent="0.25">
      <c r="G509" s="3" t="str">
        <f t="shared" si="7"/>
        <v/>
      </c>
    </row>
    <row r="510" spans="1:7" x14ac:dyDescent="0.25">
      <c r="A510" t="s">
        <v>190</v>
      </c>
      <c r="G510" s="3">
        <f t="shared" si="7"/>
        <v>7</v>
      </c>
    </row>
    <row r="511" spans="1:7" x14ac:dyDescent="0.25">
      <c r="G511" s="3" t="str">
        <f t="shared" si="7"/>
        <v/>
      </c>
    </row>
    <row r="512" spans="1:7" x14ac:dyDescent="0.25">
      <c r="B512" s="1">
        <v>1</v>
      </c>
      <c r="C512" t="s">
        <v>107</v>
      </c>
      <c r="G512" s="3" t="str">
        <f t="shared" si="7"/>
        <v/>
      </c>
    </row>
    <row r="513" spans="1:7" x14ac:dyDescent="0.25">
      <c r="G513" s="3" t="str">
        <f t="shared" si="7"/>
        <v/>
      </c>
    </row>
    <row r="514" spans="1:7" x14ac:dyDescent="0.25">
      <c r="A514" t="s">
        <v>191</v>
      </c>
      <c r="G514" s="3">
        <f t="shared" si="7"/>
        <v>101</v>
      </c>
    </row>
    <row r="515" spans="1:7" x14ac:dyDescent="0.25">
      <c r="G515" s="3" t="str">
        <f t="shared" ref="G515:G578" si="8">IFERROR(HLOOKUP($A515,$H$2:$OZ$3,2,FALSE),"")</f>
        <v/>
      </c>
    </row>
    <row r="516" spans="1:7" x14ac:dyDescent="0.25">
      <c r="B516" s="1">
        <v>0.13100000000000001</v>
      </c>
      <c r="C516" t="s">
        <v>68</v>
      </c>
      <c r="G516" s="3" t="str">
        <f t="shared" si="8"/>
        <v/>
      </c>
    </row>
    <row r="517" spans="1:7" x14ac:dyDescent="0.25">
      <c r="B517" s="1">
        <v>0.70199999999999996</v>
      </c>
      <c r="C517" t="s">
        <v>177</v>
      </c>
      <c r="G517" s="3" t="str">
        <f t="shared" si="8"/>
        <v/>
      </c>
    </row>
    <row r="518" spans="1:7" x14ac:dyDescent="0.25">
      <c r="B518" s="1">
        <v>0.151</v>
      </c>
      <c r="C518" t="s">
        <v>43</v>
      </c>
      <c r="G518" s="3" t="str">
        <f t="shared" si="8"/>
        <v/>
      </c>
    </row>
    <row r="519" spans="1:7" x14ac:dyDescent="0.25">
      <c r="B519" s="1">
        <v>1.4E-2</v>
      </c>
      <c r="C519" t="s">
        <v>93</v>
      </c>
      <c r="G519" s="3" t="str">
        <f t="shared" si="8"/>
        <v/>
      </c>
    </row>
    <row r="520" spans="1:7" x14ac:dyDescent="0.25">
      <c r="G520" s="3" t="str">
        <f t="shared" si="8"/>
        <v/>
      </c>
    </row>
    <row r="521" spans="1:7" x14ac:dyDescent="0.25">
      <c r="A521" t="s">
        <v>192</v>
      </c>
      <c r="G521" s="3">
        <f t="shared" si="8"/>
        <v>37</v>
      </c>
    </row>
    <row r="522" spans="1:7" x14ac:dyDescent="0.25">
      <c r="G522" s="3" t="str">
        <f t="shared" si="8"/>
        <v/>
      </c>
    </row>
    <row r="523" spans="1:7" x14ac:dyDescent="0.25">
      <c r="B523" s="1">
        <v>0.42299999999999999</v>
      </c>
      <c r="C523" t="s">
        <v>74</v>
      </c>
      <c r="G523" s="3" t="str">
        <f t="shared" si="8"/>
        <v/>
      </c>
    </row>
    <row r="524" spans="1:7" x14ac:dyDescent="0.25">
      <c r="B524" s="1">
        <v>0.254</v>
      </c>
      <c r="C524" t="s">
        <v>85</v>
      </c>
      <c r="G524" s="3" t="str">
        <f t="shared" si="8"/>
        <v/>
      </c>
    </row>
    <row r="525" spans="1:7" x14ac:dyDescent="0.25">
      <c r="B525" s="1">
        <v>0.32100000000000001</v>
      </c>
      <c r="C525" t="s">
        <v>24</v>
      </c>
      <c r="G525" s="3" t="str">
        <f t="shared" si="8"/>
        <v/>
      </c>
    </row>
    <row r="526" spans="1:7" x14ac:dyDescent="0.25">
      <c r="G526" s="3" t="str">
        <f t="shared" si="8"/>
        <v/>
      </c>
    </row>
    <row r="527" spans="1:7" x14ac:dyDescent="0.25">
      <c r="A527" t="s">
        <v>193</v>
      </c>
      <c r="G527" s="3">
        <f t="shared" si="8"/>
        <v>266</v>
      </c>
    </row>
    <row r="528" spans="1:7" x14ac:dyDescent="0.25">
      <c r="G528" s="3" t="str">
        <f t="shared" si="8"/>
        <v/>
      </c>
    </row>
    <row r="529" spans="1:7" x14ac:dyDescent="0.25">
      <c r="B529" s="1">
        <v>4.9000000000000002E-2</v>
      </c>
      <c r="C529" t="s">
        <v>113</v>
      </c>
      <c r="G529" s="3" t="str">
        <f t="shared" si="8"/>
        <v/>
      </c>
    </row>
    <row r="530" spans="1:7" x14ac:dyDescent="0.25">
      <c r="B530" s="1">
        <v>0.11700000000000001</v>
      </c>
      <c r="C530" t="s">
        <v>194</v>
      </c>
      <c r="G530" s="3" t="str">
        <f t="shared" si="8"/>
        <v/>
      </c>
    </row>
    <row r="531" spans="1:7" x14ac:dyDescent="0.25">
      <c r="B531" s="1">
        <v>0.65</v>
      </c>
      <c r="C531" t="s">
        <v>107</v>
      </c>
      <c r="G531" s="3" t="str">
        <f t="shared" si="8"/>
        <v/>
      </c>
    </row>
    <row r="532" spans="1:7" x14ac:dyDescent="0.25">
      <c r="B532" s="1">
        <v>0.182</v>
      </c>
      <c r="C532" t="s">
        <v>85</v>
      </c>
      <c r="G532" s="3" t="str">
        <f t="shared" si="8"/>
        <v/>
      </c>
    </row>
    <row r="533" spans="1:7" x14ac:dyDescent="0.25">
      <c r="G533" s="3" t="str">
        <f t="shared" si="8"/>
        <v/>
      </c>
    </row>
    <row r="534" spans="1:7" x14ac:dyDescent="0.25">
      <c r="A534" t="s">
        <v>195</v>
      </c>
      <c r="G534" s="3">
        <f t="shared" si="8"/>
        <v>10</v>
      </c>
    </row>
    <row r="535" spans="1:7" x14ac:dyDescent="0.25">
      <c r="G535" s="3" t="str">
        <f t="shared" si="8"/>
        <v/>
      </c>
    </row>
    <row r="536" spans="1:7" x14ac:dyDescent="0.25">
      <c r="B536" s="1">
        <v>1</v>
      </c>
      <c r="C536" t="s">
        <v>85</v>
      </c>
      <c r="G536" s="3" t="str">
        <f t="shared" si="8"/>
        <v/>
      </c>
    </row>
    <row r="537" spans="1:7" x14ac:dyDescent="0.25">
      <c r="G537" s="3" t="str">
        <f t="shared" si="8"/>
        <v/>
      </c>
    </row>
    <row r="538" spans="1:7" x14ac:dyDescent="0.25">
      <c r="A538" t="s">
        <v>196</v>
      </c>
      <c r="G538" s="3">
        <f t="shared" si="8"/>
        <v>13</v>
      </c>
    </row>
    <row r="539" spans="1:7" x14ac:dyDescent="0.25">
      <c r="G539" s="3" t="str">
        <f t="shared" si="8"/>
        <v/>
      </c>
    </row>
    <row r="540" spans="1:7" x14ac:dyDescent="0.25">
      <c r="B540" s="1">
        <v>1</v>
      </c>
      <c r="C540" t="s">
        <v>89</v>
      </c>
      <c r="G540" s="3" t="str">
        <f t="shared" si="8"/>
        <v/>
      </c>
    </row>
    <row r="541" spans="1:7" x14ac:dyDescent="0.25">
      <c r="G541" s="3" t="str">
        <f t="shared" si="8"/>
        <v/>
      </c>
    </row>
    <row r="542" spans="1:7" x14ac:dyDescent="0.25">
      <c r="A542" t="s">
        <v>197</v>
      </c>
      <c r="G542" s="3">
        <f t="shared" si="8"/>
        <v>1</v>
      </c>
    </row>
    <row r="543" spans="1:7" x14ac:dyDescent="0.25">
      <c r="G543" s="3" t="str">
        <f t="shared" si="8"/>
        <v/>
      </c>
    </row>
    <row r="544" spans="1:7" x14ac:dyDescent="0.25">
      <c r="B544" s="1">
        <v>1</v>
      </c>
      <c r="C544" t="s">
        <v>85</v>
      </c>
      <c r="G544" s="3" t="str">
        <f t="shared" si="8"/>
        <v/>
      </c>
    </row>
    <row r="545" spans="1:7" x14ac:dyDescent="0.25">
      <c r="G545" s="3" t="str">
        <f t="shared" si="8"/>
        <v/>
      </c>
    </row>
    <row r="546" spans="1:7" x14ac:dyDescent="0.25">
      <c r="A546" t="s">
        <v>198</v>
      </c>
      <c r="G546" s="3">
        <f t="shared" si="8"/>
        <v>160</v>
      </c>
    </row>
    <row r="547" spans="1:7" x14ac:dyDescent="0.25">
      <c r="G547" s="3" t="str">
        <f t="shared" si="8"/>
        <v/>
      </c>
    </row>
    <row r="548" spans="1:7" x14ac:dyDescent="0.25">
      <c r="B548" s="1">
        <v>1</v>
      </c>
      <c r="C548" t="s">
        <v>85</v>
      </c>
      <c r="G548" s="3" t="str">
        <f t="shared" si="8"/>
        <v/>
      </c>
    </row>
    <row r="549" spans="1:7" x14ac:dyDescent="0.25">
      <c r="G549" s="3" t="str">
        <f t="shared" si="8"/>
        <v/>
      </c>
    </row>
    <row r="550" spans="1:7" x14ac:dyDescent="0.25">
      <c r="A550" t="s">
        <v>199</v>
      </c>
      <c r="G550" s="3">
        <f t="shared" si="8"/>
        <v>10</v>
      </c>
    </row>
    <row r="551" spans="1:7" x14ac:dyDescent="0.25">
      <c r="G551" s="3" t="str">
        <f t="shared" si="8"/>
        <v/>
      </c>
    </row>
    <row r="552" spans="1:7" x14ac:dyDescent="0.25">
      <c r="B552" s="1">
        <v>1</v>
      </c>
      <c r="C552" t="s">
        <v>85</v>
      </c>
      <c r="G552" s="3" t="str">
        <f t="shared" si="8"/>
        <v/>
      </c>
    </row>
    <row r="553" spans="1:7" x14ac:dyDescent="0.25">
      <c r="G553" s="3" t="str">
        <f t="shared" si="8"/>
        <v/>
      </c>
    </row>
    <row r="554" spans="1:7" x14ac:dyDescent="0.25">
      <c r="A554" t="s">
        <v>200</v>
      </c>
      <c r="G554" s="3">
        <f t="shared" si="8"/>
        <v>14</v>
      </c>
    </row>
    <row r="555" spans="1:7" x14ac:dyDescent="0.25">
      <c r="G555" s="3" t="str">
        <f t="shared" si="8"/>
        <v/>
      </c>
    </row>
    <row r="556" spans="1:7" x14ac:dyDescent="0.25">
      <c r="B556" s="1">
        <v>1</v>
      </c>
      <c r="C556" t="s">
        <v>85</v>
      </c>
      <c r="G556" s="3" t="str">
        <f t="shared" si="8"/>
        <v/>
      </c>
    </row>
    <row r="557" spans="1:7" x14ac:dyDescent="0.25">
      <c r="G557" s="3" t="str">
        <f t="shared" si="8"/>
        <v/>
      </c>
    </row>
    <row r="558" spans="1:7" x14ac:dyDescent="0.25">
      <c r="A558" t="s">
        <v>201</v>
      </c>
      <c r="G558" s="3">
        <f t="shared" si="8"/>
        <v>2</v>
      </c>
    </row>
    <row r="559" spans="1:7" x14ac:dyDescent="0.25">
      <c r="G559" s="3" t="str">
        <f t="shared" si="8"/>
        <v/>
      </c>
    </row>
    <row r="560" spans="1:7" x14ac:dyDescent="0.25">
      <c r="B560" s="1">
        <v>1</v>
      </c>
      <c r="C560" t="s">
        <v>85</v>
      </c>
      <c r="G560" s="3" t="str">
        <f t="shared" si="8"/>
        <v/>
      </c>
    </row>
    <row r="561" spans="1:7" x14ac:dyDescent="0.25">
      <c r="G561" s="3" t="str">
        <f t="shared" si="8"/>
        <v/>
      </c>
    </row>
    <row r="562" spans="1:7" x14ac:dyDescent="0.25">
      <c r="A562" t="s">
        <v>202</v>
      </c>
      <c r="G562" s="3">
        <f t="shared" si="8"/>
        <v>101</v>
      </c>
    </row>
    <row r="563" spans="1:7" x14ac:dyDescent="0.25">
      <c r="G563" s="3" t="str">
        <f t="shared" si="8"/>
        <v/>
      </c>
    </row>
    <row r="564" spans="1:7" x14ac:dyDescent="0.25">
      <c r="B564" s="1">
        <v>1</v>
      </c>
      <c r="C564" t="s">
        <v>85</v>
      </c>
      <c r="G564" s="3" t="str">
        <f t="shared" si="8"/>
        <v/>
      </c>
    </row>
    <row r="565" spans="1:7" x14ac:dyDescent="0.25">
      <c r="G565" s="3" t="str">
        <f t="shared" si="8"/>
        <v/>
      </c>
    </row>
    <row r="566" spans="1:7" x14ac:dyDescent="0.25">
      <c r="A566" t="s">
        <v>203</v>
      </c>
      <c r="G566" s="3">
        <f t="shared" si="8"/>
        <v>74</v>
      </c>
    </row>
    <row r="567" spans="1:7" x14ac:dyDescent="0.25">
      <c r="G567" s="3" t="str">
        <f t="shared" si="8"/>
        <v/>
      </c>
    </row>
    <row r="568" spans="1:7" x14ac:dyDescent="0.25">
      <c r="B568" s="1">
        <v>0.19900000000000001</v>
      </c>
      <c r="C568" t="s">
        <v>68</v>
      </c>
      <c r="G568" s="3" t="str">
        <f t="shared" si="8"/>
        <v/>
      </c>
    </row>
    <row r="569" spans="1:7" x14ac:dyDescent="0.25">
      <c r="B569" s="1">
        <v>0.30599999999999999</v>
      </c>
      <c r="C569" t="s">
        <v>177</v>
      </c>
      <c r="G569" s="3" t="str">
        <f t="shared" si="8"/>
        <v/>
      </c>
    </row>
    <row r="570" spans="1:7" x14ac:dyDescent="0.25">
      <c r="B570" s="1">
        <v>0.49399999999999999</v>
      </c>
      <c r="C570" t="s">
        <v>43</v>
      </c>
      <c r="G570" s="3" t="str">
        <f t="shared" si="8"/>
        <v/>
      </c>
    </row>
    <row r="571" spans="1:7" x14ac:dyDescent="0.25">
      <c r="G571" s="3" t="str">
        <f t="shared" si="8"/>
        <v/>
      </c>
    </row>
    <row r="572" spans="1:7" x14ac:dyDescent="0.25">
      <c r="A572" t="s">
        <v>204</v>
      </c>
      <c r="G572" s="3">
        <f t="shared" si="8"/>
        <v>9</v>
      </c>
    </row>
    <row r="573" spans="1:7" x14ac:dyDescent="0.25">
      <c r="G573" s="3" t="str">
        <f t="shared" si="8"/>
        <v/>
      </c>
    </row>
    <row r="574" spans="1:7" x14ac:dyDescent="0.25">
      <c r="B574" s="1">
        <v>1</v>
      </c>
      <c r="C574" t="s">
        <v>85</v>
      </c>
      <c r="G574" s="3" t="str">
        <f t="shared" si="8"/>
        <v/>
      </c>
    </row>
    <row r="575" spans="1:7" x14ac:dyDescent="0.25">
      <c r="G575" s="3" t="str">
        <f t="shared" si="8"/>
        <v/>
      </c>
    </row>
    <row r="576" spans="1:7" x14ac:dyDescent="0.25">
      <c r="A576" t="s">
        <v>205</v>
      </c>
      <c r="G576" s="3">
        <f t="shared" si="8"/>
        <v>5</v>
      </c>
    </row>
    <row r="577" spans="1:7" x14ac:dyDescent="0.25">
      <c r="G577" s="3" t="str">
        <f t="shared" si="8"/>
        <v/>
      </c>
    </row>
    <row r="578" spans="1:7" x14ac:dyDescent="0.25">
      <c r="B578" s="1">
        <v>1</v>
      </c>
      <c r="C578" t="s">
        <v>68</v>
      </c>
      <c r="G578" s="3" t="str">
        <f t="shared" si="8"/>
        <v/>
      </c>
    </row>
    <row r="579" spans="1:7" x14ac:dyDescent="0.25">
      <c r="G579" s="3" t="str">
        <f t="shared" ref="G579:G642" si="9">IFERROR(HLOOKUP($A579,$H$2:$OZ$3,2,FALSE),"")</f>
        <v/>
      </c>
    </row>
    <row r="580" spans="1:7" x14ac:dyDescent="0.25">
      <c r="A580" t="s">
        <v>206</v>
      </c>
      <c r="G580" s="3">
        <f t="shared" si="9"/>
        <v>4</v>
      </c>
    </row>
    <row r="581" spans="1:7" x14ac:dyDescent="0.25">
      <c r="G581" s="3" t="str">
        <f t="shared" si="9"/>
        <v/>
      </c>
    </row>
    <row r="582" spans="1:7" x14ac:dyDescent="0.25">
      <c r="B582" s="1">
        <v>1</v>
      </c>
      <c r="C582" t="s">
        <v>167</v>
      </c>
      <c r="G582" s="3" t="str">
        <f t="shared" si="9"/>
        <v/>
      </c>
    </row>
    <row r="583" spans="1:7" x14ac:dyDescent="0.25">
      <c r="G583" s="3" t="str">
        <f t="shared" si="9"/>
        <v/>
      </c>
    </row>
    <row r="584" spans="1:7" x14ac:dyDescent="0.25">
      <c r="A584" t="s">
        <v>207</v>
      </c>
      <c r="G584" s="3">
        <f t="shared" si="9"/>
        <v>6</v>
      </c>
    </row>
    <row r="585" spans="1:7" x14ac:dyDescent="0.25">
      <c r="G585" s="3" t="str">
        <f t="shared" si="9"/>
        <v/>
      </c>
    </row>
    <row r="586" spans="1:7" x14ac:dyDescent="0.25">
      <c r="B586" s="1">
        <v>1</v>
      </c>
      <c r="C586" t="s">
        <v>85</v>
      </c>
      <c r="G586" s="3" t="str">
        <f t="shared" si="9"/>
        <v/>
      </c>
    </row>
    <row r="587" spans="1:7" x14ac:dyDescent="0.25">
      <c r="G587" s="3" t="str">
        <f t="shared" si="9"/>
        <v/>
      </c>
    </row>
    <row r="588" spans="1:7" x14ac:dyDescent="0.25">
      <c r="A588" t="s">
        <v>208</v>
      </c>
      <c r="G588" s="3">
        <f t="shared" si="9"/>
        <v>549</v>
      </c>
    </row>
    <row r="589" spans="1:7" x14ac:dyDescent="0.25">
      <c r="G589" s="3" t="str">
        <f t="shared" si="9"/>
        <v/>
      </c>
    </row>
    <row r="590" spans="1:7" x14ac:dyDescent="0.25">
      <c r="B590" s="1">
        <v>8.0000000000000002E-3</v>
      </c>
      <c r="C590" t="s">
        <v>14</v>
      </c>
      <c r="G590" s="3" t="str">
        <f t="shared" si="9"/>
        <v/>
      </c>
    </row>
    <row r="591" spans="1:7" x14ac:dyDescent="0.25">
      <c r="B591" s="1">
        <v>0.25600000000000001</v>
      </c>
      <c r="C591" t="s">
        <v>79</v>
      </c>
      <c r="G591" s="3" t="str">
        <f t="shared" si="9"/>
        <v/>
      </c>
    </row>
    <row r="592" spans="1:7" x14ac:dyDescent="0.25">
      <c r="B592" s="1">
        <v>0.71499999999999997</v>
      </c>
      <c r="C592" t="s">
        <v>85</v>
      </c>
      <c r="G592" s="3" t="str">
        <f t="shared" si="9"/>
        <v/>
      </c>
    </row>
    <row r="593" spans="1:7" x14ac:dyDescent="0.25">
      <c r="B593" s="1">
        <v>1.9E-2</v>
      </c>
      <c r="C593" t="s">
        <v>99</v>
      </c>
      <c r="G593" s="3" t="str">
        <f t="shared" si="9"/>
        <v/>
      </c>
    </row>
    <row r="594" spans="1:7" x14ac:dyDescent="0.25">
      <c r="G594" s="3" t="str">
        <f t="shared" si="9"/>
        <v/>
      </c>
    </row>
    <row r="595" spans="1:7" x14ac:dyDescent="0.25">
      <c r="A595" t="s">
        <v>209</v>
      </c>
      <c r="G595" s="3">
        <f t="shared" si="9"/>
        <v>36</v>
      </c>
    </row>
    <row r="596" spans="1:7" x14ac:dyDescent="0.25">
      <c r="G596" s="3" t="str">
        <f t="shared" si="9"/>
        <v/>
      </c>
    </row>
    <row r="597" spans="1:7" x14ac:dyDescent="0.25">
      <c r="B597" s="1">
        <v>1</v>
      </c>
      <c r="C597" t="s">
        <v>85</v>
      </c>
      <c r="G597" s="3" t="str">
        <f t="shared" si="9"/>
        <v/>
      </c>
    </row>
    <row r="598" spans="1:7" x14ac:dyDescent="0.25">
      <c r="G598" s="3" t="str">
        <f t="shared" si="9"/>
        <v/>
      </c>
    </row>
    <row r="599" spans="1:7" x14ac:dyDescent="0.25">
      <c r="A599" t="s">
        <v>210</v>
      </c>
      <c r="G599" s="3">
        <f t="shared" si="9"/>
        <v>109</v>
      </c>
    </row>
    <row r="600" spans="1:7" x14ac:dyDescent="0.25">
      <c r="G600" s="3" t="str">
        <f t="shared" si="9"/>
        <v/>
      </c>
    </row>
    <row r="601" spans="1:7" x14ac:dyDescent="0.25">
      <c r="B601" s="1">
        <v>3.5000000000000003E-2</v>
      </c>
      <c r="C601" t="s">
        <v>14</v>
      </c>
      <c r="G601" s="3" t="str">
        <f t="shared" si="9"/>
        <v/>
      </c>
    </row>
    <row r="602" spans="1:7" x14ac:dyDescent="0.25">
      <c r="B602" s="1">
        <v>0.96399999999999997</v>
      </c>
      <c r="C602" t="s">
        <v>79</v>
      </c>
      <c r="G602" s="3" t="str">
        <f t="shared" si="9"/>
        <v/>
      </c>
    </row>
    <row r="603" spans="1:7" x14ac:dyDescent="0.25">
      <c r="G603" s="3" t="str">
        <f t="shared" si="9"/>
        <v/>
      </c>
    </row>
    <row r="604" spans="1:7" x14ac:dyDescent="0.25">
      <c r="A604" t="s">
        <v>211</v>
      </c>
      <c r="G604" s="3">
        <f t="shared" si="9"/>
        <v>3</v>
      </c>
    </row>
    <row r="605" spans="1:7" x14ac:dyDescent="0.25">
      <c r="G605" s="3" t="str">
        <f t="shared" si="9"/>
        <v/>
      </c>
    </row>
    <row r="606" spans="1:7" x14ac:dyDescent="0.25">
      <c r="B606" s="1">
        <v>1</v>
      </c>
      <c r="C606" t="s">
        <v>85</v>
      </c>
      <c r="G606" s="3" t="str">
        <f t="shared" si="9"/>
        <v/>
      </c>
    </row>
    <row r="607" spans="1:7" x14ac:dyDescent="0.25">
      <c r="G607" s="3" t="str">
        <f t="shared" si="9"/>
        <v/>
      </c>
    </row>
    <row r="608" spans="1:7" x14ac:dyDescent="0.25">
      <c r="A608" t="s">
        <v>212</v>
      </c>
      <c r="G608" s="3">
        <f t="shared" si="9"/>
        <v>5160</v>
      </c>
    </row>
    <row r="609" spans="1:7" x14ac:dyDescent="0.25">
      <c r="G609" s="3" t="str">
        <f t="shared" si="9"/>
        <v/>
      </c>
    </row>
    <row r="610" spans="1:7" x14ac:dyDescent="0.25">
      <c r="B610" s="1">
        <v>0.97899999999999998</v>
      </c>
      <c r="C610" t="s">
        <v>85</v>
      </c>
      <c r="G610" s="3" t="str">
        <f t="shared" si="9"/>
        <v/>
      </c>
    </row>
    <row r="611" spans="1:7" x14ac:dyDescent="0.25">
      <c r="B611" s="1">
        <v>1E-3</v>
      </c>
      <c r="C611" t="s">
        <v>93</v>
      </c>
      <c r="G611" s="3" t="str">
        <f t="shared" si="9"/>
        <v/>
      </c>
    </row>
    <row r="612" spans="1:7" x14ac:dyDescent="0.25">
      <c r="B612" s="1">
        <v>6.0000000000000001E-3</v>
      </c>
      <c r="C612" t="s">
        <v>213</v>
      </c>
      <c r="G612" s="3" t="str">
        <f t="shared" si="9"/>
        <v/>
      </c>
    </row>
    <row r="613" spans="1:7" x14ac:dyDescent="0.25">
      <c r="G613" s="3" t="str">
        <f t="shared" si="9"/>
        <v/>
      </c>
    </row>
    <row r="614" spans="1:7" x14ac:dyDescent="0.25">
      <c r="A614" t="s">
        <v>214</v>
      </c>
      <c r="G614" s="3">
        <f t="shared" si="9"/>
        <v>130811</v>
      </c>
    </row>
    <row r="615" spans="1:7" x14ac:dyDescent="0.25">
      <c r="G615" s="3" t="str">
        <f t="shared" si="9"/>
        <v/>
      </c>
    </row>
    <row r="616" spans="1:7" x14ac:dyDescent="0.25">
      <c r="B616" s="1">
        <v>7.0000000000000001E-3</v>
      </c>
      <c r="C616" t="s">
        <v>215</v>
      </c>
      <c r="G616" s="3" t="str">
        <f t="shared" si="9"/>
        <v/>
      </c>
    </row>
    <row r="617" spans="1:7" x14ac:dyDescent="0.25">
      <c r="B617" s="1">
        <v>1E-3</v>
      </c>
      <c r="C617" t="s">
        <v>216</v>
      </c>
      <c r="G617" s="3" t="str">
        <f t="shared" si="9"/>
        <v/>
      </c>
    </row>
    <row r="618" spans="1:7" x14ac:dyDescent="0.25">
      <c r="B618" s="1">
        <v>6.0000000000000001E-3</v>
      </c>
      <c r="C618" t="s">
        <v>217</v>
      </c>
      <c r="G618" s="3" t="str">
        <f t="shared" si="9"/>
        <v/>
      </c>
    </row>
    <row r="619" spans="1:7" x14ac:dyDescent="0.25">
      <c r="B619" s="1">
        <v>1.4999999999999999E-2</v>
      </c>
      <c r="C619" t="s">
        <v>218</v>
      </c>
      <c r="G619" s="3" t="str">
        <f t="shared" si="9"/>
        <v/>
      </c>
    </row>
    <row r="620" spans="1:7" x14ac:dyDescent="0.25">
      <c r="B620" s="1">
        <v>0</v>
      </c>
      <c r="C620" t="s">
        <v>219</v>
      </c>
      <c r="G620" s="3" t="str">
        <f t="shared" si="9"/>
        <v/>
      </c>
    </row>
    <row r="621" spans="1:7" x14ac:dyDescent="0.25">
      <c r="B621" s="1">
        <v>1.2E-2</v>
      </c>
      <c r="C621" t="s">
        <v>220</v>
      </c>
      <c r="G621" s="3" t="str">
        <f t="shared" si="9"/>
        <v/>
      </c>
    </row>
    <row r="622" spans="1:7" x14ac:dyDescent="0.25">
      <c r="B622" s="1">
        <v>0</v>
      </c>
      <c r="C622" t="s">
        <v>221</v>
      </c>
      <c r="G622" s="3" t="str">
        <f t="shared" si="9"/>
        <v/>
      </c>
    </row>
    <row r="623" spans="1:7" x14ac:dyDescent="0.25">
      <c r="B623" s="1">
        <v>3.0000000000000001E-3</v>
      </c>
      <c r="C623" t="s">
        <v>222</v>
      </c>
      <c r="G623" s="3" t="str">
        <f t="shared" si="9"/>
        <v/>
      </c>
    </row>
    <row r="624" spans="1:7" x14ac:dyDescent="0.25">
      <c r="B624" s="1">
        <v>1.7999999999999999E-2</v>
      </c>
      <c r="C624" t="s">
        <v>223</v>
      </c>
      <c r="G624" s="3" t="str">
        <f t="shared" si="9"/>
        <v/>
      </c>
    </row>
    <row r="625" spans="2:7" x14ac:dyDescent="0.25">
      <c r="B625" s="1">
        <v>1.0999999999999999E-2</v>
      </c>
      <c r="C625" t="s">
        <v>224</v>
      </c>
      <c r="G625" s="3" t="str">
        <f t="shared" si="9"/>
        <v/>
      </c>
    </row>
    <row r="626" spans="2:7" x14ac:dyDescent="0.25">
      <c r="B626" s="1">
        <v>2.9000000000000001E-2</v>
      </c>
      <c r="C626" t="s">
        <v>225</v>
      </c>
      <c r="G626" s="3" t="str">
        <f t="shared" si="9"/>
        <v/>
      </c>
    </row>
    <row r="627" spans="2:7" x14ac:dyDescent="0.25">
      <c r="B627" s="1">
        <v>1E-3</v>
      </c>
      <c r="C627" t="s">
        <v>226</v>
      </c>
      <c r="G627" s="3" t="str">
        <f t="shared" si="9"/>
        <v/>
      </c>
    </row>
    <row r="628" spans="2:7" x14ac:dyDescent="0.25">
      <c r="B628" s="1">
        <v>1E-3</v>
      </c>
      <c r="C628" t="s">
        <v>227</v>
      </c>
      <c r="G628" s="3" t="str">
        <f t="shared" si="9"/>
        <v/>
      </c>
    </row>
    <row r="629" spans="2:7" x14ac:dyDescent="0.25">
      <c r="B629" s="1">
        <v>1E-3</v>
      </c>
      <c r="C629" t="s">
        <v>228</v>
      </c>
      <c r="G629" s="3" t="str">
        <f t="shared" si="9"/>
        <v/>
      </c>
    </row>
    <row r="630" spans="2:7" x14ac:dyDescent="0.25">
      <c r="B630" s="1">
        <v>1.2E-2</v>
      </c>
      <c r="C630" t="s">
        <v>229</v>
      </c>
      <c r="G630" s="3" t="str">
        <f t="shared" si="9"/>
        <v/>
      </c>
    </row>
    <row r="631" spans="2:7" x14ac:dyDescent="0.25">
      <c r="B631" s="1">
        <v>2E-3</v>
      </c>
      <c r="C631" t="s">
        <v>230</v>
      </c>
      <c r="G631" s="3" t="str">
        <f t="shared" si="9"/>
        <v/>
      </c>
    </row>
    <row r="632" spans="2:7" x14ac:dyDescent="0.25">
      <c r="B632" s="1">
        <v>1E-3</v>
      </c>
      <c r="C632" t="s">
        <v>231</v>
      </c>
      <c r="G632" s="3" t="str">
        <f t="shared" si="9"/>
        <v/>
      </c>
    </row>
    <row r="633" spans="2:7" x14ac:dyDescent="0.25">
      <c r="B633" s="1">
        <v>1E-3</v>
      </c>
      <c r="C633" t="s">
        <v>232</v>
      </c>
      <c r="G633" s="3" t="str">
        <f t="shared" si="9"/>
        <v/>
      </c>
    </row>
    <row r="634" spans="2:7" x14ac:dyDescent="0.25">
      <c r="B634" s="1">
        <v>0</v>
      </c>
      <c r="C634" t="s">
        <v>233</v>
      </c>
      <c r="G634" s="3" t="str">
        <f t="shared" si="9"/>
        <v/>
      </c>
    </row>
    <row r="635" spans="2:7" x14ac:dyDescent="0.25">
      <c r="B635" s="1">
        <v>1E-3</v>
      </c>
      <c r="C635" t="s">
        <v>234</v>
      </c>
      <c r="G635" s="3" t="str">
        <f t="shared" si="9"/>
        <v/>
      </c>
    </row>
    <row r="636" spans="2:7" x14ac:dyDescent="0.25">
      <c r="B636" s="1">
        <v>0</v>
      </c>
      <c r="C636" t="s">
        <v>235</v>
      </c>
      <c r="G636" s="3" t="str">
        <f t="shared" si="9"/>
        <v/>
      </c>
    </row>
    <row r="637" spans="2:7" x14ac:dyDescent="0.25">
      <c r="B637" s="1">
        <v>3.9E-2</v>
      </c>
      <c r="C637" t="s">
        <v>236</v>
      </c>
      <c r="G637" s="3" t="str">
        <f t="shared" si="9"/>
        <v/>
      </c>
    </row>
    <row r="638" spans="2:7" x14ac:dyDescent="0.25">
      <c r="B638" s="1">
        <v>3.3000000000000002E-2</v>
      </c>
      <c r="C638" t="s">
        <v>237</v>
      </c>
      <c r="G638" s="3" t="str">
        <f t="shared" si="9"/>
        <v/>
      </c>
    </row>
    <row r="639" spans="2:7" x14ac:dyDescent="0.25">
      <c r="B639" s="1">
        <v>2.5000000000000001E-2</v>
      </c>
      <c r="C639" t="s">
        <v>238</v>
      </c>
      <c r="G639" s="3" t="str">
        <f t="shared" si="9"/>
        <v/>
      </c>
    </row>
    <row r="640" spans="2:7" x14ac:dyDescent="0.25">
      <c r="B640" s="1">
        <v>0</v>
      </c>
      <c r="C640" t="s">
        <v>239</v>
      </c>
      <c r="G640" s="3" t="str">
        <f t="shared" si="9"/>
        <v/>
      </c>
    </row>
    <row r="641" spans="2:7" x14ac:dyDescent="0.25">
      <c r="B641" s="1">
        <v>0</v>
      </c>
      <c r="C641" t="s">
        <v>240</v>
      </c>
      <c r="G641" s="3" t="str">
        <f t="shared" si="9"/>
        <v/>
      </c>
    </row>
    <row r="642" spans="2:7" x14ac:dyDescent="0.25">
      <c r="B642" s="1">
        <v>0</v>
      </c>
      <c r="C642" t="s">
        <v>241</v>
      </c>
      <c r="G642" s="3" t="str">
        <f t="shared" si="9"/>
        <v/>
      </c>
    </row>
    <row r="643" spans="2:7" x14ac:dyDescent="0.25">
      <c r="B643" s="1">
        <v>2E-3</v>
      </c>
      <c r="C643" t="s">
        <v>242</v>
      </c>
      <c r="G643" s="3" t="str">
        <f t="shared" ref="G643:G706" si="10">IFERROR(HLOOKUP($A643,$H$2:$OZ$3,2,FALSE),"")</f>
        <v/>
      </c>
    </row>
    <row r="644" spans="2:7" x14ac:dyDescent="0.25">
      <c r="B644" s="1">
        <v>1E-3</v>
      </c>
      <c r="C644" t="s">
        <v>243</v>
      </c>
      <c r="G644" s="3" t="str">
        <f t="shared" si="10"/>
        <v/>
      </c>
    </row>
    <row r="645" spans="2:7" x14ac:dyDescent="0.25">
      <c r="B645" s="1">
        <v>1E-3</v>
      </c>
      <c r="C645" t="s">
        <v>244</v>
      </c>
      <c r="G645" s="3" t="str">
        <f t="shared" si="10"/>
        <v/>
      </c>
    </row>
    <row r="646" spans="2:7" x14ac:dyDescent="0.25">
      <c r="B646" s="1">
        <v>3.0000000000000001E-3</v>
      </c>
      <c r="C646" t="s">
        <v>245</v>
      </c>
      <c r="G646" s="3" t="str">
        <f t="shared" si="10"/>
        <v/>
      </c>
    </row>
    <row r="647" spans="2:7" x14ac:dyDescent="0.25">
      <c r="B647" s="1">
        <v>2.4E-2</v>
      </c>
      <c r="C647" t="s">
        <v>246</v>
      </c>
      <c r="G647" s="3" t="str">
        <f t="shared" si="10"/>
        <v/>
      </c>
    </row>
    <row r="648" spans="2:7" x14ac:dyDescent="0.25">
      <c r="B648" s="1">
        <v>8.9999999999999993E-3</v>
      </c>
      <c r="C648" t="s">
        <v>247</v>
      </c>
      <c r="G648" s="3" t="str">
        <f t="shared" si="10"/>
        <v/>
      </c>
    </row>
    <row r="649" spans="2:7" x14ac:dyDescent="0.25">
      <c r="B649" s="1">
        <v>1.4E-2</v>
      </c>
      <c r="C649" t="s">
        <v>248</v>
      </c>
      <c r="G649" s="3" t="str">
        <f t="shared" si="10"/>
        <v/>
      </c>
    </row>
    <row r="650" spans="2:7" x14ac:dyDescent="0.25">
      <c r="B650" s="1">
        <v>4.0000000000000001E-3</v>
      </c>
      <c r="C650" t="s">
        <v>249</v>
      </c>
      <c r="G650" s="3" t="str">
        <f t="shared" si="10"/>
        <v/>
      </c>
    </row>
    <row r="651" spans="2:7" x14ac:dyDescent="0.25">
      <c r="B651" s="1">
        <v>8.0000000000000002E-3</v>
      </c>
      <c r="C651" t="s">
        <v>250</v>
      </c>
      <c r="G651" s="3" t="str">
        <f t="shared" si="10"/>
        <v/>
      </c>
    </row>
    <row r="652" spans="2:7" x14ac:dyDescent="0.25">
      <c r="B652" s="1">
        <v>8.9999999999999993E-3</v>
      </c>
      <c r="C652" t="s">
        <v>251</v>
      </c>
      <c r="G652" s="3" t="str">
        <f t="shared" si="10"/>
        <v/>
      </c>
    </row>
    <row r="653" spans="2:7" x14ac:dyDescent="0.25">
      <c r="B653" s="1">
        <v>3.5999999999999997E-2</v>
      </c>
      <c r="C653" t="s">
        <v>252</v>
      </c>
      <c r="G653" s="3" t="str">
        <f t="shared" si="10"/>
        <v/>
      </c>
    </row>
    <row r="654" spans="2:7" x14ac:dyDescent="0.25">
      <c r="B654" s="1">
        <v>2E-3</v>
      </c>
      <c r="C654" t="s">
        <v>253</v>
      </c>
      <c r="G654" s="3" t="str">
        <f t="shared" si="10"/>
        <v/>
      </c>
    </row>
    <row r="655" spans="2:7" x14ac:dyDescent="0.25">
      <c r="B655" s="1">
        <v>0.17</v>
      </c>
      <c r="C655" t="s">
        <v>254</v>
      </c>
      <c r="G655" s="3" t="str">
        <f t="shared" si="10"/>
        <v/>
      </c>
    </row>
    <row r="656" spans="2:7" x14ac:dyDescent="0.25">
      <c r="B656" s="1">
        <v>0.02</v>
      </c>
      <c r="C656" t="s">
        <v>255</v>
      </c>
      <c r="G656" s="3" t="str">
        <f t="shared" si="10"/>
        <v/>
      </c>
    </row>
    <row r="657" spans="2:7" x14ac:dyDescent="0.25">
      <c r="B657" s="1">
        <v>3.4000000000000002E-2</v>
      </c>
      <c r="C657" t="s">
        <v>256</v>
      </c>
      <c r="G657" s="3" t="str">
        <f t="shared" si="10"/>
        <v/>
      </c>
    </row>
    <row r="658" spans="2:7" x14ac:dyDescent="0.25">
      <c r="B658" s="1">
        <v>4.2000000000000003E-2</v>
      </c>
      <c r="C658" t="s">
        <v>257</v>
      </c>
      <c r="G658" s="3" t="str">
        <f t="shared" si="10"/>
        <v/>
      </c>
    </row>
    <row r="659" spans="2:7" x14ac:dyDescent="0.25">
      <c r="B659" s="1">
        <v>0.14199999999999999</v>
      </c>
      <c r="C659" t="s">
        <v>258</v>
      </c>
      <c r="G659" s="3" t="str">
        <f t="shared" si="10"/>
        <v/>
      </c>
    </row>
    <row r="660" spans="2:7" x14ac:dyDescent="0.25">
      <c r="B660" s="1">
        <v>1.4E-2</v>
      </c>
      <c r="C660" t="s">
        <v>259</v>
      </c>
      <c r="G660" s="3" t="str">
        <f t="shared" si="10"/>
        <v/>
      </c>
    </row>
    <row r="661" spans="2:7" x14ac:dyDescent="0.25">
      <c r="B661" s="1">
        <v>3.7999999999999999E-2</v>
      </c>
      <c r="C661" t="s">
        <v>260</v>
      </c>
      <c r="G661" s="3" t="str">
        <f t="shared" si="10"/>
        <v/>
      </c>
    </row>
    <row r="662" spans="2:7" x14ac:dyDescent="0.25">
      <c r="B662" s="1">
        <v>0.01</v>
      </c>
      <c r="C662" t="s">
        <v>261</v>
      </c>
      <c r="G662" s="3" t="str">
        <f t="shared" si="10"/>
        <v/>
      </c>
    </row>
    <row r="663" spans="2:7" x14ac:dyDescent="0.25">
      <c r="B663" s="1">
        <v>1.2999999999999999E-2</v>
      </c>
      <c r="C663" t="s">
        <v>262</v>
      </c>
      <c r="G663" s="3" t="str">
        <f t="shared" si="10"/>
        <v/>
      </c>
    </row>
    <row r="664" spans="2:7" x14ac:dyDescent="0.25">
      <c r="B664" s="1">
        <v>8.0000000000000002E-3</v>
      </c>
      <c r="C664" t="s">
        <v>263</v>
      </c>
      <c r="G664" s="3" t="str">
        <f t="shared" si="10"/>
        <v/>
      </c>
    </row>
    <row r="665" spans="2:7" x14ac:dyDescent="0.25">
      <c r="B665" s="1">
        <v>2E-3</v>
      </c>
      <c r="C665" t="s">
        <v>264</v>
      </c>
      <c r="G665" s="3" t="str">
        <f t="shared" si="10"/>
        <v/>
      </c>
    </row>
    <row r="666" spans="2:7" x14ac:dyDescent="0.25">
      <c r="B666" s="1">
        <v>2.1999999999999999E-2</v>
      </c>
      <c r="C666" t="s">
        <v>265</v>
      </c>
      <c r="G666" s="3" t="str">
        <f t="shared" si="10"/>
        <v/>
      </c>
    </row>
    <row r="667" spans="2:7" x14ac:dyDescent="0.25">
      <c r="B667" s="1">
        <v>1.2999999999999999E-2</v>
      </c>
      <c r="C667" t="s">
        <v>266</v>
      </c>
      <c r="G667" s="3" t="str">
        <f t="shared" si="10"/>
        <v/>
      </c>
    </row>
    <row r="668" spans="2:7" x14ac:dyDescent="0.25">
      <c r="B668" s="1">
        <v>4.4999999999999998E-2</v>
      </c>
      <c r="C668" t="s">
        <v>267</v>
      </c>
      <c r="G668" s="3" t="str">
        <f t="shared" si="10"/>
        <v/>
      </c>
    </row>
    <row r="669" spans="2:7" x14ac:dyDescent="0.25">
      <c r="B669" s="1">
        <v>1.7999999999999999E-2</v>
      </c>
      <c r="C669" t="s">
        <v>268</v>
      </c>
      <c r="G669" s="3" t="str">
        <f t="shared" si="10"/>
        <v/>
      </c>
    </row>
    <row r="670" spans="2:7" x14ac:dyDescent="0.25">
      <c r="B670" s="1">
        <v>2.3E-2</v>
      </c>
      <c r="C670" t="s">
        <v>269</v>
      </c>
      <c r="G670" s="3" t="str">
        <f t="shared" si="10"/>
        <v/>
      </c>
    </row>
    <row r="671" spans="2:7" x14ac:dyDescent="0.25">
      <c r="B671" s="1">
        <v>8.0000000000000002E-3</v>
      </c>
      <c r="C671" t="s">
        <v>270</v>
      </c>
      <c r="G671" s="3" t="str">
        <f t="shared" si="10"/>
        <v/>
      </c>
    </row>
    <row r="672" spans="2:7" x14ac:dyDescent="0.25">
      <c r="B672" s="1">
        <v>2.1000000000000001E-2</v>
      </c>
      <c r="C672" t="s">
        <v>271</v>
      </c>
      <c r="G672" s="3" t="str">
        <f t="shared" si="10"/>
        <v/>
      </c>
    </row>
    <row r="673" spans="1:7" x14ac:dyDescent="0.25">
      <c r="G673" s="3" t="str">
        <f t="shared" si="10"/>
        <v/>
      </c>
    </row>
    <row r="674" spans="1:7" x14ac:dyDescent="0.25">
      <c r="A674" t="s">
        <v>272</v>
      </c>
      <c r="G674" s="3">
        <f t="shared" si="10"/>
        <v>50</v>
      </c>
    </row>
    <row r="675" spans="1:7" x14ac:dyDescent="0.25">
      <c r="G675" s="3" t="str">
        <f t="shared" si="10"/>
        <v/>
      </c>
    </row>
    <row r="676" spans="1:7" x14ac:dyDescent="0.25">
      <c r="B676" s="1">
        <v>1</v>
      </c>
      <c r="C676" t="s">
        <v>273</v>
      </c>
      <c r="G676" s="3" t="str">
        <f t="shared" si="10"/>
        <v/>
      </c>
    </row>
    <row r="677" spans="1:7" x14ac:dyDescent="0.25">
      <c r="G677" s="3" t="str">
        <f t="shared" si="10"/>
        <v/>
      </c>
    </row>
    <row r="678" spans="1:7" x14ac:dyDescent="0.25">
      <c r="A678" t="s">
        <v>274</v>
      </c>
      <c r="G678" s="3">
        <f t="shared" si="10"/>
        <v>55</v>
      </c>
    </row>
    <row r="679" spans="1:7" x14ac:dyDescent="0.25">
      <c r="G679" s="3" t="str">
        <f t="shared" si="10"/>
        <v/>
      </c>
    </row>
    <row r="680" spans="1:7" x14ac:dyDescent="0.25">
      <c r="B680" s="1">
        <v>1</v>
      </c>
      <c r="C680" t="s">
        <v>18</v>
      </c>
      <c r="G680" s="3" t="str">
        <f t="shared" si="10"/>
        <v/>
      </c>
    </row>
    <row r="681" spans="1:7" x14ac:dyDescent="0.25">
      <c r="G681" s="3" t="str">
        <f t="shared" si="10"/>
        <v/>
      </c>
    </row>
    <row r="682" spans="1:7" x14ac:dyDescent="0.25">
      <c r="A682" t="s">
        <v>275</v>
      </c>
      <c r="G682" s="3">
        <f t="shared" si="10"/>
        <v>24</v>
      </c>
    </row>
    <row r="683" spans="1:7" x14ac:dyDescent="0.25">
      <c r="G683" s="3" t="str">
        <f t="shared" si="10"/>
        <v/>
      </c>
    </row>
    <row r="684" spans="1:7" x14ac:dyDescent="0.25">
      <c r="B684" s="1">
        <v>0.80800000000000005</v>
      </c>
      <c r="C684" t="s">
        <v>110</v>
      </c>
      <c r="G684" s="3" t="str">
        <f t="shared" si="10"/>
        <v/>
      </c>
    </row>
    <row r="685" spans="1:7" x14ac:dyDescent="0.25">
      <c r="B685" s="1">
        <v>0.191</v>
      </c>
      <c r="C685" t="s">
        <v>18</v>
      </c>
      <c r="G685" s="3" t="str">
        <f t="shared" si="10"/>
        <v/>
      </c>
    </row>
    <row r="686" spans="1:7" x14ac:dyDescent="0.25">
      <c r="G686" s="3" t="str">
        <f t="shared" si="10"/>
        <v/>
      </c>
    </row>
    <row r="687" spans="1:7" x14ac:dyDescent="0.25">
      <c r="A687" t="s">
        <v>276</v>
      </c>
      <c r="G687" s="3">
        <f t="shared" si="10"/>
        <v>4</v>
      </c>
    </row>
    <row r="688" spans="1:7" x14ac:dyDescent="0.25">
      <c r="G688" s="3" t="str">
        <f t="shared" si="10"/>
        <v/>
      </c>
    </row>
    <row r="689" spans="1:7" x14ac:dyDescent="0.25">
      <c r="B689" s="1">
        <v>1</v>
      </c>
      <c r="C689" t="s">
        <v>167</v>
      </c>
      <c r="G689" s="3" t="str">
        <f t="shared" si="10"/>
        <v/>
      </c>
    </row>
    <row r="690" spans="1:7" x14ac:dyDescent="0.25">
      <c r="G690" s="3" t="str">
        <f t="shared" si="10"/>
        <v/>
      </c>
    </row>
    <row r="691" spans="1:7" x14ac:dyDescent="0.25">
      <c r="A691" t="s">
        <v>277</v>
      </c>
      <c r="G691" s="3">
        <f t="shared" si="10"/>
        <v>4</v>
      </c>
    </row>
    <row r="692" spans="1:7" x14ac:dyDescent="0.25">
      <c r="G692" s="3" t="str">
        <f t="shared" si="10"/>
        <v/>
      </c>
    </row>
    <row r="693" spans="1:7" x14ac:dyDescent="0.25">
      <c r="B693" s="1">
        <v>1</v>
      </c>
      <c r="C693" t="s">
        <v>43</v>
      </c>
      <c r="G693" s="3" t="str">
        <f t="shared" si="10"/>
        <v/>
      </c>
    </row>
    <row r="694" spans="1:7" x14ac:dyDescent="0.25">
      <c r="G694" s="3" t="str">
        <f t="shared" si="10"/>
        <v/>
      </c>
    </row>
    <row r="695" spans="1:7" x14ac:dyDescent="0.25">
      <c r="A695" t="s">
        <v>278</v>
      </c>
      <c r="G695" s="3">
        <f t="shared" si="10"/>
        <v>125</v>
      </c>
    </row>
    <row r="696" spans="1:7" x14ac:dyDescent="0.25">
      <c r="G696" s="3" t="str">
        <f t="shared" si="10"/>
        <v/>
      </c>
    </row>
    <row r="697" spans="1:7" x14ac:dyDescent="0.25">
      <c r="B697" s="1">
        <v>0.01</v>
      </c>
      <c r="C697" t="s">
        <v>59</v>
      </c>
      <c r="G697" s="3" t="str">
        <f t="shared" si="10"/>
        <v/>
      </c>
    </row>
    <row r="698" spans="1:7" x14ac:dyDescent="0.25">
      <c r="B698" s="1">
        <v>0.129</v>
      </c>
      <c r="C698" t="s">
        <v>68</v>
      </c>
      <c r="G698" s="3" t="str">
        <f t="shared" si="10"/>
        <v/>
      </c>
    </row>
    <row r="699" spans="1:7" x14ac:dyDescent="0.25">
      <c r="B699" s="1">
        <v>0.64300000000000002</v>
      </c>
      <c r="C699" t="s">
        <v>177</v>
      </c>
      <c r="G699" s="3" t="str">
        <f t="shared" si="10"/>
        <v/>
      </c>
    </row>
    <row r="700" spans="1:7" x14ac:dyDescent="0.25">
      <c r="B700" s="1">
        <v>6.9000000000000006E-2</v>
      </c>
      <c r="C700" t="s">
        <v>167</v>
      </c>
      <c r="G700" s="3" t="str">
        <f t="shared" si="10"/>
        <v/>
      </c>
    </row>
    <row r="701" spans="1:7" x14ac:dyDescent="0.25">
      <c r="B701" s="1">
        <v>0.14699999999999999</v>
      </c>
      <c r="C701" t="s">
        <v>43</v>
      </c>
      <c r="G701" s="3" t="str">
        <f t="shared" si="10"/>
        <v/>
      </c>
    </row>
    <row r="702" spans="1:7" x14ac:dyDescent="0.25">
      <c r="G702" s="3" t="str">
        <f t="shared" si="10"/>
        <v/>
      </c>
    </row>
    <row r="703" spans="1:7" x14ac:dyDescent="0.25">
      <c r="A703" t="s">
        <v>279</v>
      </c>
      <c r="G703" s="3">
        <f t="shared" si="10"/>
        <v>20</v>
      </c>
    </row>
    <row r="704" spans="1:7" x14ac:dyDescent="0.25">
      <c r="G704" s="3" t="str">
        <f t="shared" si="10"/>
        <v/>
      </c>
    </row>
    <row r="705" spans="1:7" x14ac:dyDescent="0.25">
      <c r="B705" s="1">
        <v>0.501</v>
      </c>
      <c r="C705" t="s">
        <v>68</v>
      </c>
      <c r="G705" s="3" t="str">
        <f t="shared" si="10"/>
        <v/>
      </c>
    </row>
    <row r="706" spans="1:7" x14ac:dyDescent="0.25">
      <c r="B706" s="1">
        <v>0.498</v>
      </c>
      <c r="C706" t="s">
        <v>43</v>
      </c>
      <c r="G706" s="3" t="str">
        <f t="shared" si="10"/>
        <v/>
      </c>
    </row>
    <row r="707" spans="1:7" x14ac:dyDescent="0.25">
      <c r="G707" s="3" t="str">
        <f t="shared" ref="G707:G770" si="11">IFERROR(HLOOKUP($A707,$H$2:$OZ$3,2,FALSE),"")</f>
        <v/>
      </c>
    </row>
    <row r="708" spans="1:7" x14ac:dyDescent="0.25">
      <c r="A708" t="s">
        <v>280</v>
      </c>
      <c r="G708" s="3">
        <f t="shared" si="11"/>
        <v>12</v>
      </c>
    </row>
    <row r="709" spans="1:7" x14ac:dyDescent="0.25">
      <c r="G709" s="3" t="str">
        <f t="shared" si="11"/>
        <v/>
      </c>
    </row>
    <row r="710" spans="1:7" x14ac:dyDescent="0.25">
      <c r="B710" s="1">
        <v>1</v>
      </c>
      <c r="C710" t="s">
        <v>107</v>
      </c>
      <c r="G710" s="3" t="str">
        <f t="shared" si="11"/>
        <v/>
      </c>
    </row>
    <row r="711" spans="1:7" x14ac:dyDescent="0.25">
      <c r="G711" s="3" t="str">
        <f t="shared" si="11"/>
        <v/>
      </c>
    </row>
    <row r="712" spans="1:7" x14ac:dyDescent="0.25">
      <c r="A712" t="s">
        <v>281</v>
      </c>
      <c r="G712" s="3">
        <f t="shared" si="11"/>
        <v>28</v>
      </c>
    </row>
    <row r="713" spans="1:7" x14ac:dyDescent="0.25">
      <c r="G713" s="3" t="str">
        <f t="shared" si="11"/>
        <v/>
      </c>
    </row>
    <row r="714" spans="1:7" x14ac:dyDescent="0.25">
      <c r="B714" s="1">
        <v>0.51200000000000001</v>
      </c>
      <c r="C714" t="s">
        <v>177</v>
      </c>
      <c r="G714" s="3" t="str">
        <f t="shared" si="11"/>
        <v/>
      </c>
    </row>
    <row r="715" spans="1:7" x14ac:dyDescent="0.25">
      <c r="B715" s="1">
        <v>0.48699999999999999</v>
      </c>
      <c r="C715" t="s">
        <v>43</v>
      </c>
      <c r="G715" s="3" t="str">
        <f t="shared" si="11"/>
        <v/>
      </c>
    </row>
    <row r="716" spans="1:7" x14ac:dyDescent="0.25">
      <c r="G716" s="3" t="str">
        <f t="shared" si="11"/>
        <v/>
      </c>
    </row>
    <row r="717" spans="1:7" x14ac:dyDescent="0.25">
      <c r="A717" t="s">
        <v>282</v>
      </c>
      <c r="G717" s="3">
        <f t="shared" si="11"/>
        <v>1</v>
      </c>
    </row>
    <row r="718" spans="1:7" x14ac:dyDescent="0.25">
      <c r="G718" s="3" t="str">
        <f t="shared" si="11"/>
        <v/>
      </c>
    </row>
    <row r="719" spans="1:7" x14ac:dyDescent="0.25">
      <c r="B719" s="1">
        <v>1</v>
      </c>
      <c r="C719" t="s">
        <v>107</v>
      </c>
      <c r="G719" s="3" t="str">
        <f t="shared" si="11"/>
        <v/>
      </c>
    </row>
    <row r="720" spans="1:7" x14ac:dyDescent="0.25">
      <c r="G720" s="3" t="str">
        <f t="shared" si="11"/>
        <v/>
      </c>
    </row>
    <row r="721" spans="1:7" x14ac:dyDescent="0.25">
      <c r="A721" t="s">
        <v>283</v>
      </c>
      <c r="G721" s="3">
        <f t="shared" si="11"/>
        <v>73</v>
      </c>
    </row>
    <row r="722" spans="1:7" x14ac:dyDescent="0.25">
      <c r="G722" s="3" t="str">
        <f t="shared" si="11"/>
        <v/>
      </c>
    </row>
    <row r="723" spans="1:7" x14ac:dyDescent="0.25">
      <c r="B723" s="1">
        <v>1</v>
      </c>
      <c r="C723" t="s">
        <v>43</v>
      </c>
      <c r="G723" s="3" t="str">
        <f t="shared" si="11"/>
        <v/>
      </c>
    </row>
    <row r="724" spans="1:7" x14ac:dyDescent="0.25">
      <c r="G724" s="3" t="str">
        <f t="shared" si="11"/>
        <v/>
      </c>
    </row>
    <row r="725" spans="1:7" x14ac:dyDescent="0.25">
      <c r="A725" s="2" t="s">
        <v>284</v>
      </c>
      <c r="G725" s="3">
        <f t="shared" si="11"/>
        <v>17</v>
      </c>
    </row>
    <row r="726" spans="1:7" x14ac:dyDescent="0.25">
      <c r="G726" s="3" t="str">
        <f t="shared" si="11"/>
        <v/>
      </c>
    </row>
    <row r="727" spans="1:7" x14ac:dyDescent="0.25">
      <c r="B727" s="1">
        <v>1</v>
      </c>
      <c r="C727" t="s">
        <v>89</v>
      </c>
      <c r="G727" s="3" t="str">
        <f t="shared" si="11"/>
        <v/>
      </c>
    </row>
    <row r="728" spans="1:7" x14ac:dyDescent="0.25">
      <c r="A728" t="s">
        <v>6</v>
      </c>
      <c r="B728" t="s">
        <v>285</v>
      </c>
      <c r="C728" t="s">
        <v>286</v>
      </c>
      <c r="G728" s="3" t="str">
        <f t="shared" si="11"/>
        <v/>
      </c>
    </row>
    <row r="729" spans="1:7" x14ac:dyDescent="0.25">
      <c r="A729" t="s">
        <v>287</v>
      </c>
      <c r="G729" s="3">
        <f t="shared" si="11"/>
        <v>72</v>
      </c>
    </row>
    <row r="730" spans="1:7" x14ac:dyDescent="0.25">
      <c r="G730" s="3" t="str">
        <f t="shared" si="11"/>
        <v/>
      </c>
    </row>
    <row r="731" spans="1:7" x14ac:dyDescent="0.25">
      <c r="B731" s="1">
        <v>1</v>
      </c>
      <c r="C731" t="s">
        <v>14</v>
      </c>
      <c r="G731" s="3" t="str">
        <f t="shared" si="11"/>
        <v/>
      </c>
    </row>
    <row r="732" spans="1:7" x14ac:dyDescent="0.25">
      <c r="G732" s="3" t="str">
        <f t="shared" si="11"/>
        <v/>
      </c>
    </row>
    <row r="733" spans="1:7" x14ac:dyDescent="0.25">
      <c r="A733" t="s">
        <v>288</v>
      </c>
      <c r="G733" s="3">
        <f t="shared" si="11"/>
        <v>48</v>
      </c>
    </row>
    <row r="734" spans="1:7" x14ac:dyDescent="0.25">
      <c r="G734" s="3" t="str">
        <f t="shared" si="11"/>
        <v/>
      </c>
    </row>
    <row r="735" spans="1:7" x14ac:dyDescent="0.25">
      <c r="B735" s="1">
        <v>1</v>
      </c>
      <c r="C735" t="s">
        <v>14</v>
      </c>
      <c r="G735" s="3" t="str">
        <f t="shared" si="11"/>
        <v/>
      </c>
    </row>
    <row r="736" spans="1:7" x14ac:dyDescent="0.25">
      <c r="G736" s="3" t="str">
        <f t="shared" si="11"/>
        <v/>
      </c>
    </row>
    <row r="737" spans="1:7" x14ac:dyDescent="0.25">
      <c r="A737" t="s">
        <v>289</v>
      </c>
      <c r="G737" s="3">
        <f t="shared" si="11"/>
        <v>45</v>
      </c>
    </row>
    <row r="738" spans="1:7" x14ac:dyDescent="0.25">
      <c r="G738" s="3" t="str">
        <f t="shared" si="11"/>
        <v/>
      </c>
    </row>
    <row r="739" spans="1:7" x14ac:dyDescent="0.25">
      <c r="B739" s="1">
        <v>1</v>
      </c>
      <c r="C739" t="s">
        <v>79</v>
      </c>
      <c r="G739" s="3" t="str">
        <f t="shared" si="11"/>
        <v/>
      </c>
    </row>
    <row r="740" spans="1:7" x14ac:dyDescent="0.25">
      <c r="G740" s="3" t="str">
        <f t="shared" si="11"/>
        <v/>
      </c>
    </row>
    <row r="741" spans="1:7" x14ac:dyDescent="0.25">
      <c r="A741" t="s">
        <v>290</v>
      </c>
      <c r="G741" s="3">
        <f t="shared" si="11"/>
        <v>1</v>
      </c>
    </row>
    <row r="742" spans="1:7" x14ac:dyDescent="0.25">
      <c r="G742" s="3" t="str">
        <f t="shared" si="11"/>
        <v/>
      </c>
    </row>
    <row r="743" spans="1:7" x14ac:dyDescent="0.25">
      <c r="B743" s="1">
        <v>1</v>
      </c>
      <c r="C743" t="s">
        <v>85</v>
      </c>
      <c r="G743" s="3" t="str">
        <f t="shared" si="11"/>
        <v/>
      </c>
    </row>
    <row r="744" spans="1:7" x14ac:dyDescent="0.25">
      <c r="G744" s="3" t="str">
        <f t="shared" si="11"/>
        <v/>
      </c>
    </row>
    <row r="745" spans="1:7" x14ac:dyDescent="0.25">
      <c r="A745" t="s">
        <v>291</v>
      </c>
      <c r="G745" s="3">
        <f t="shared" si="11"/>
        <v>71</v>
      </c>
    </row>
    <row r="746" spans="1:7" x14ac:dyDescent="0.25">
      <c r="G746" s="3" t="str">
        <f t="shared" si="11"/>
        <v/>
      </c>
    </row>
    <row r="747" spans="1:7" x14ac:dyDescent="0.25">
      <c r="B747" s="1">
        <v>1E-3</v>
      </c>
      <c r="C747" t="s">
        <v>14</v>
      </c>
      <c r="G747" s="3" t="str">
        <f t="shared" si="11"/>
        <v/>
      </c>
    </row>
    <row r="748" spans="1:7" x14ac:dyDescent="0.25">
      <c r="B748" s="1">
        <v>0.998</v>
      </c>
      <c r="C748" t="s">
        <v>79</v>
      </c>
      <c r="G748" s="3" t="str">
        <f t="shared" si="11"/>
        <v/>
      </c>
    </row>
    <row r="749" spans="1:7" x14ac:dyDescent="0.25">
      <c r="G749" s="3" t="str">
        <f t="shared" si="11"/>
        <v/>
      </c>
    </row>
    <row r="750" spans="1:7" x14ac:dyDescent="0.25">
      <c r="A750" t="s">
        <v>292</v>
      </c>
      <c r="G750" s="3">
        <f t="shared" si="11"/>
        <v>50</v>
      </c>
    </row>
    <row r="751" spans="1:7" x14ac:dyDescent="0.25">
      <c r="G751" s="3" t="str">
        <f t="shared" si="11"/>
        <v/>
      </c>
    </row>
    <row r="752" spans="1:7" x14ac:dyDescent="0.25">
      <c r="B752" s="1">
        <v>1</v>
      </c>
      <c r="C752" t="s">
        <v>107</v>
      </c>
      <c r="G752" s="3" t="str">
        <f t="shared" si="11"/>
        <v/>
      </c>
    </row>
    <row r="753" spans="1:7" x14ac:dyDescent="0.25">
      <c r="G753" s="3" t="str">
        <f t="shared" si="11"/>
        <v/>
      </c>
    </row>
    <row r="754" spans="1:7" x14ac:dyDescent="0.25">
      <c r="A754" t="s">
        <v>293</v>
      </c>
      <c r="G754" s="3">
        <f t="shared" si="11"/>
        <v>45</v>
      </c>
    </row>
    <row r="755" spans="1:7" x14ac:dyDescent="0.25">
      <c r="G755" s="3" t="str">
        <f t="shared" si="11"/>
        <v/>
      </c>
    </row>
    <row r="756" spans="1:7" x14ac:dyDescent="0.25">
      <c r="B756" s="1">
        <v>1</v>
      </c>
      <c r="C756" t="s">
        <v>43</v>
      </c>
      <c r="G756" s="3" t="str">
        <f t="shared" si="11"/>
        <v/>
      </c>
    </row>
    <row r="757" spans="1:7" x14ac:dyDescent="0.25">
      <c r="G757" s="3" t="str">
        <f t="shared" si="11"/>
        <v/>
      </c>
    </row>
    <row r="758" spans="1:7" x14ac:dyDescent="0.25">
      <c r="A758" t="s">
        <v>294</v>
      </c>
      <c r="G758" s="3">
        <f t="shared" si="11"/>
        <v>6</v>
      </c>
    </row>
    <row r="759" spans="1:7" x14ac:dyDescent="0.25">
      <c r="G759" s="3" t="str">
        <f t="shared" si="11"/>
        <v/>
      </c>
    </row>
    <row r="760" spans="1:7" x14ac:dyDescent="0.25">
      <c r="B760" s="1">
        <v>1</v>
      </c>
      <c r="C760" t="s">
        <v>79</v>
      </c>
      <c r="G760" s="3" t="str">
        <f t="shared" si="11"/>
        <v/>
      </c>
    </row>
    <row r="761" spans="1:7" x14ac:dyDescent="0.25">
      <c r="G761" s="3" t="str">
        <f t="shared" si="11"/>
        <v/>
      </c>
    </row>
    <row r="762" spans="1:7" x14ac:dyDescent="0.25">
      <c r="A762" t="s">
        <v>295</v>
      </c>
      <c r="G762" s="3">
        <f t="shared" si="11"/>
        <v>81</v>
      </c>
    </row>
    <row r="763" spans="1:7" x14ac:dyDescent="0.25">
      <c r="G763" s="3" t="str">
        <f t="shared" si="11"/>
        <v/>
      </c>
    </row>
    <row r="764" spans="1:7" x14ac:dyDescent="0.25">
      <c r="B764" s="1">
        <v>2.5999999999999999E-2</v>
      </c>
      <c r="C764" t="s">
        <v>16</v>
      </c>
      <c r="G764" s="3" t="str">
        <f t="shared" si="11"/>
        <v/>
      </c>
    </row>
    <row r="765" spans="1:7" x14ac:dyDescent="0.25">
      <c r="B765" s="1">
        <v>2.7E-2</v>
      </c>
      <c r="C765" t="s">
        <v>18</v>
      </c>
      <c r="G765" s="3" t="str">
        <f t="shared" si="11"/>
        <v/>
      </c>
    </row>
    <row r="766" spans="1:7" x14ac:dyDescent="0.25">
      <c r="B766" s="1">
        <v>0.752</v>
      </c>
      <c r="C766" t="s">
        <v>43</v>
      </c>
      <c r="G766" s="3" t="str">
        <f t="shared" si="11"/>
        <v/>
      </c>
    </row>
    <row r="767" spans="1:7" x14ac:dyDescent="0.25">
      <c r="B767" s="1">
        <v>5.2999999999999999E-2</v>
      </c>
      <c r="C767" t="s">
        <v>163</v>
      </c>
      <c r="G767" s="3" t="str">
        <f t="shared" si="11"/>
        <v/>
      </c>
    </row>
    <row r="768" spans="1:7" x14ac:dyDescent="0.25">
      <c r="B768" s="1">
        <v>2.8000000000000001E-2</v>
      </c>
      <c r="C768" t="s">
        <v>24</v>
      </c>
      <c r="G768" s="3" t="str">
        <f t="shared" si="11"/>
        <v/>
      </c>
    </row>
    <row r="769" spans="1:7" x14ac:dyDescent="0.25">
      <c r="B769" s="1">
        <v>2.8000000000000001E-2</v>
      </c>
      <c r="C769" t="s">
        <v>296</v>
      </c>
      <c r="G769" s="3" t="str">
        <f t="shared" si="11"/>
        <v/>
      </c>
    </row>
    <row r="770" spans="1:7" x14ac:dyDescent="0.25">
      <c r="B770" s="1">
        <v>8.2000000000000003E-2</v>
      </c>
      <c r="C770" t="s">
        <v>71</v>
      </c>
      <c r="G770" s="3" t="str">
        <f t="shared" si="11"/>
        <v/>
      </c>
    </row>
    <row r="771" spans="1:7" x14ac:dyDescent="0.25">
      <c r="G771" s="3" t="str">
        <f t="shared" ref="G771:G834" si="12">IFERROR(HLOOKUP($A771,$H$2:$OZ$3,2,FALSE),"")</f>
        <v/>
      </c>
    </row>
    <row r="772" spans="1:7" x14ac:dyDescent="0.25">
      <c r="A772" s="2" t="s">
        <v>297</v>
      </c>
      <c r="G772" s="3">
        <f t="shared" si="12"/>
        <v>6</v>
      </c>
    </row>
    <row r="773" spans="1:7" x14ac:dyDescent="0.25">
      <c r="G773" s="3" t="str">
        <f t="shared" si="12"/>
        <v/>
      </c>
    </row>
    <row r="774" spans="1:7" x14ac:dyDescent="0.25">
      <c r="B774" s="1">
        <v>1</v>
      </c>
      <c r="C774" t="s">
        <v>101</v>
      </c>
      <c r="G774" s="3" t="str">
        <f t="shared" si="12"/>
        <v/>
      </c>
    </row>
    <row r="775" spans="1:7" x14ac:dyDescent="0.25">
      <c r="G775" s="3" t="str">
        <f t="shared" si="12"/>
        <v/>
      </c>
    </row>
    <row r="776" spans="1:7" x14ac:dyDescent="0.25">
      <c r="A776" t="s">
        <v>298</v>
      </c>
      <c r="G776" s="3">
        <f t="shared" si="12"/>
        <v>22</v>
      </c>
    </row>
    <row r="777" spans="1:7" x14ac:dyDescent="0.25">
      <c r="G777" s="3" t="str">
        <f t="shared" si="12"/>
        <v/>
      </c>
    </row>
    <row r="778" spans="1:7" x14ac:dyDescent="0.25">
      <c r="B778" s="1">
        <v>1</v>
      </c>
      <c r="C778" t="s">
        <v>85</v>
      </c>
      <c r="G778" s="3" t="str">
        <f t="shared" si="12"/>
        <v/>
      </c>
    </row>
    <row r="779" spans="1:7" x14ac:dyDescent="0.25">
      <c r="G779" s="3" t="str">
        <f t="shared" si="12"/>
        <v/>
      </c>
    </row>
    <row r="780" spans="1:7" x14ac:dyDescent="0.25">
      <c r="A780" t="s">
        <v>299</v>
      </c>
      <c r="G780" s="3">
        <f t="shared" si="12"/>
        <v>5</v>
      </c>
    </row>
    <row r="781" spans="1:7" x14ac:dyDescent="0.25">
      <c r="G781" s="3" t="str">
        <f t="shared" si="12"/>
        <v/>
      </c>
    </row>
    <row r="782" spans="1:7" x14ac:dyDescent="0.25">
      <c r="B782" s="1">
        <v>1</v>
      </c>
      <c r="C782" t="s">
        <v>127</v>
      </c>
      <c r="G782" s="3" t="str">
        <f t="shared" si="12"/>
        <v/>
      </c>
    </row>
    <row r="783" spans="1:7" x14ac:dyDescent="0.25">
      <c r="G783" s="3" t="str">
        <f t="shared" si="12"/>
        <v/>
      </c>
    </row>
    <row r="784" spans="1:7" x14ac:dyDescent="0.25">
      <c r="A784" t="s">
        <v>300</v>
      </c>
      <c r="G784" s="3">
        <f t="shared" si="12"/>
        <v>152</v>
      </c>
    </row>
    <row r="785" spans="1:7" x14ac:dyDescent="0.25">
      <c r="G785" s="3" t="str">
        <f t="shared" si="12"/>
        <v/>
      </c>
    </row>
    <row r="786" spans="1:7" x14ac:dyDescent="0.25">
      <c r="B786" s="1">
        <v>3.0000000000000001E-3</v>
      </c>
      <c r="C786" t="s">
        <v>110</v>
      </c>
      <c r="G786" s="3" t="str">
        <f t="shared" si="12"/>
        <v/>
      </c>
    </row>
    <row r="787" spans="1:7" x14ac:dyDescent="0.25">
      <c r="B787" s="1">
        <v>0.88800000000000001</v>
      </c>
      <c r="C787" t="s">
        <v>177</v>
      </c>
      <c r="G787" s="3" t="str">
        <f t="shared" si="12"/>
        <v/>
      </c>
    </row>
    <row r="788" spans="1:7" x14ac:dyDescent="0.25">
      <c r="B788" s="1">
        <v>1.4999999999999999E-2</v>
      </c>
      <c r="C788" t="s">
        <v>79</v>
      </c>
      <c r="G788" s="3" t="str">
        <f t="shared" si="12"/>
        <v/>
      </c>
    </row>
    <row r="789" spans="1:7" x14ac:dyDescent="0.25">
      <c r="B789" s="1">
        <v>9.1999999999999998E-2</v>
      </c>
      <c r="C789" t="s">
        <v>71</v>
      </c>
      <c r="G789" s="3" t="str">
        <f t="shared" si="12"/>
        <v/>
      </c>
    </row>
    <row r="790" spans="1:7" x14ac:dyDescent="0.25">
      <c r="G790" s="3" t="str">
        <f t="shared" si="12"/>
        <v/>
      </c>
    </row>
    <row r="791" spans="1:7" x14ac:dyDescent="0.25">
      <c r="A791" t="s">
        <v>301</v>
      </c>
      <c r="G791" s="3">
        <f t="shared" si="12"/>
        <v>2</v>
      </c>
    </row>
    <row r="792" spans="1:7" x14ac:dyDescent="0.25">
      <c r="G792" s="3" t="str">
        <f t="shared" si="12"/>
        <v/>
      </c>
    </row>
    <row r="793" spans="1:7" x14ac:dyDescent="0.25">
      <c r="B793" s="1">
        <v>1</v>
      </c>
      <c r="C793" t="s">
        <v>177</v>
      </c>
      <c r="G793" s="3" t="str">
        <f t="shared" si="12"/>
        <v/>
      </c>
    </row>
    <row r="794" spans="1:7" x14ac:dyDescent="0.25">
      <c r="G794" s="3" t="str">
        <f t="shared" si="12"/>
        <v/>
      </c>
    </row>
    <row r="795" spans="1:7" x14ac:dyDescent="0.25">
      <c r="A795" t="s">
        <v>302</v>
      </c>
      <c r="G795" s="3">
        <f t="shared" si="12"/>
        <v>17</v>
      </c>
    </row>
    <row r="796" spans="1:7" x14ac:dyDescent="0.25">
      <c r="G796" s="3" t="str">
        <f t="shared" si="12"/>
        <v/>
      </c>
    </row>
    <row r="797" spans="1:7" x14ac:dyDescent="0.25">
      <c r="B797" s="1">
        <v>1</v>
      </c>
      <c r="C797" t="s">
        <v>177</v>
      </c>
      <c r="G797" s="3" t="str">
        <f t="shared" si="12"/>
        <v/>
      </c>
    </row>
    <row r="798" spans="1:7" x14ac:dyDescent="0.25">
      <c r="G798" s="3" t="str">
        <f t="shared" si="12"/>
        <v/>
      </c>
    </row>
    <row r="799" spans="1:7" x14ac:dyDescent="0.25">
      <c r="A799" t="s">
        <v>303</v>
      </c>
      <c r="G799" s="3">
        <f t="shared" si="12"/>
        <v>6</v>
      </c>
    </row>
    <row r="800" spans="1:7" x14ac:dyDescent="0.25">
      <c r="G800" s="3" t="str">
        <f t="shared" si="12"/>
        <v/>
      </c>
    </row>
    <row r="801" spans="1:7" x14ac:dyDescent="0.25">
      <c r="B801" s="1">
        <v>1</v>
      </c>
      <c r="C801" t="s">
        <v>79</v>
      </c>
      <c r="G801" s="3" t="str">
        <f t="shared" si="12"/>
        <v/>
      </c>
    </row>
    <row r="802" spans="1:7" x14ac:dyDescent="0.25">
      <c r="G802" s="3" t="str">
        <f t="shared" si="12"/>
        <v/>
      </c>
    </row>
    <row r="803" spans="1:7" x14ac:dyDescent="0.25">
      <c r="A803" t="s">
        <v>304</v>
      </c>
      <c r="G803" s="3">
        <f t="shared" si="12"/>
        <v>117</v>
      </c>
    </row>
    <row r="804" spans="1:7" x14ac:dyDescent="0.25">
      <c r="G804" s="3" t="str">
        <f t="shared" si="12"/>
        <v/>
      </c>
    </row>
    <row r="805" spans="1:7" x14ac:dyDescent="0.25">
      <c r="B805" s="1">
        <v>0.51100000000000001</v>
      </c>
      <c r="C805" t="s">
        <v>74</v>
      </c>
      <c r="G805" s="3" t="str">
        <f t="shared" si="12"/>
        <v/>
      </c>
    </row>
    <row r="806" spans="1:7" x14ac:dyDescent="0.25">
      <c r="B806" s="1">
        <v>0.48799999999999999</v>
      </c>
      <c r="C806" t="s">
        <v>101</v>
      </c>
      <c r="G806" s="3" t="str">
        <f t="shared" si="12"/>
        <v/>
      </c>
    </row>
    <row r="807" spans="1:7" x14ac:dyDescent="0.25">
      <c r="G807" s="3" t="str">
        <f t="shared" si="12"/>
        <v/>
      </c>
    </row>
    <row r="808" spans="1:7" x14ac:dyDescent="0.25">
      <c r="A808" t="s">
        <v>305</v>
      </c>
      <c r="G808" s="3">
        <f t="shared" si="12"/>
        <v>67</v>
      </c>
    </row>
    <row r="809" spans="1:7" x14ac:dyDescent="0.25">
      <c r="G809" s="3" t="str">
        <f t="shared" si="12"/>
        <v/>
      </c>
    </row>
    <row r="810" spans="1:7" x14ac:dyDescent="0.25">
      <c r="B810" s="1">
        <v>0.50600000000000001</v>
      </c>
      <c r="C810" t="s">
        <v>14</v>
      </c>
      <c r="G810" s="3" t="str">
        <f t="shared" si="12"/>
        <v/>
      </c>
    </row>
    <row r="811" spans="1:7" x14ac:dyDescent="0.25">
      <c r="B811" s="1">
        <v>0.23699999999999999</v>
      </c>
      <c r="C811" t="s">
        <v>18</v>
      </c>
      <c r="G811" s="3" t="str">
        <f t="shared" si="12"/>
        <v/>
      </c>
    </row>
    <row r="812" spans="1:7" x14ac:dyDescent="0.25">
      <c r="B812" s="1">
        <v>0.25600000000000001</v>
      </c>
      <c r="C812" t="s">
        <v>43</v>
      </c>
      <c r="G812" s="3" t="str">
        <f t="shared" si="12"/>
        <v/>
      </c>
    </row>
    <row r="813" spans="1:7" x14ac:dyDescent="0.25">
      <c r="G813" s="3" t="str">
        <f t="shared" si="12"/>
        <v/>
      </c>
    </row>
    <row r="814" spans="1:7" x14ac:dyDescent="0.25">
      <c r="A814" s="2" t="s">
        <v>306</v>
      </c>
      <c r="G814" s="3">
        <f t="shared" si="12"/>
        <v>2</v>
      </c>
    </row>
    <row r="815" spans="1:7" x14ac:dyDescent="0.25">
      <c r="G815" s="3" t="str">
        <f t="shared" si="12"/>
        <v/>
      </c>
    </row>
    <row r="816" spans="1:7" x14ac:dyDescent="0.25">
      <c r="B816" s="1">
        <v>1</v>
      </c>
      <c r="C816" t="s">
        <v>263</v>
      </c>
      <c r="G816" s="3" t="str">
        <f t="shared" si="12"/>
        <v/>
      </c>
    </row>
    <row r="817" spans="1:7" x14ac:dyDescent="0.25">
      <c r="G817" s="3" t="str">
        <f t="shared" si="12"/>
        <v/>
      </c>
    </row>
    <row r="818" spans="1:7" x14ac:dyDescent="0.25">
      <c r="A818" t="s">
        <v>307</v>
      </c>
      <c r="G818" s="3">
        <f t="shared" si="12"/>
        <v>9</v>
      </c>
    </row>
    <row r="819" spans="1:7" x14ac:dyDescent="0.25">
      <c r="G819" s="3" t="str">
        <f t="shared" si="12"/>
        <v/>
      </c>
    </row>
    <row r="820" spans="1:7" x14ac:dyDescent="0.25">
      <c r="B820" s="1">
        <v>1</v>
      </c>
      <c r="C820" t="s">
        <v>85</v>
      </c>
      <c r="G820" s="3" t="str">
        <f t="shared" si="12"/>
        <v/>
      </c>
    </row>
    <row r="821" spans="1:7" x14ac:dyDescent="0.25">
      <c r="G821" s="3" t="str">
        <f t="shared" si="12"/>
        <v/>
      </c>
    </row>
    <row r="822" spans="1:7" x14ac:dyDescent="0.25">
      <c r="A822" t="s">
        <v>308</v>
      </c>
      <c r="G822" s="3">
        <f t="shared" si="12"/>
        <v>40</v>
      </c>
    </row>
    <row r="823" spans="1:7" x14ac:dyDescent="0.25">
      <c r="G823" s="3" t="str">
        <f t="shared" si="12"/>
        <v/>
      </c>
    </row>
    <row r="824" spans="1:7" x14ac:dyDescent="0.25">
      <c r="B824" s="1">
        <v>0.83099999999999996</v>
      </c>
      <c r="C824" t="s">
        <v>101</v>
      </c>
      <c r="G824" s="3" t="str">
        <f t="shared" si="12"/>
        <v/>
      </c>
    </row>
    <row r="825" spans="1:7" x14ac:dyDescent="0.25">
      <c r="B825" s="1">
        <v>5.1999999999999998E-2</v>
      </c>
      <c r="C825" t="s">
        <v>110</v>
      </c>
      <c r="G825" s="3" t="str">
        <f t="shared" si="12"/>
        <v/>
      </c>
    </row>
    <row r="826" spans="1:7" x14ac:dyDescent="0.25">
      <c r="B826" s="1">
        <v>8.2000000000000003E-2</v>
      </c>
      <c r="C826" t="s">
        <v>68</v>
      </c>
      <c r="G826" s="3" t="str">
        <f t="shared" si="12"/>
        <v/>
      </c>
    </row>
    <row r="827" spans="1:7" x14ac:dyDescent="0.25">
      <c r="B827" s="1">
        <v>3.3000000000000002E-2</v>
      </c>
      <c r="C827" t="s">
        <v>107</v>
      </c>
      <c r="G827" s="3" t="str">
        <f t="shared" si="12"/>
        <v/>
      </c>
    </row>
    <row r="828" spans="1:7" x14ac:dyDescent="0.25">
      <c r="G828" s="3" t="str">
        <f t="shared" si="12"/>
        <v/>
      </c>
    </row>
    <row r="829" spans="1:7" x14ac:dyDescent="0.25">
      <c r="A829" t="s">
        <v>309</v>
      </c>
      <c r="G829" s="3">
        <f t="shared" si="12"/>
        <v>38</v>
      </c>
    </row>
    <row r="830" spans="1:7" x14ac:dyDescent="0.25">
      <c r="G830" s="3" t="str">
        <f t="shared" si="12"/>
        <v/>
      </c>
    </row>
    <row r="831" spans="1:7" x14ac:dyDescent="0.25">
      <c r="B831" s="1">
        <v>1</v>
      </c>
      <c r="C831" t="s">
        <v>85</v>
      </c>
      <c r="G831" s="3" t="str">
        <f t="shared" si="12"/>
        <v/>
      </c>
    </row>
    <row r="832" spans="1:7" x14ac:dyDescent="0.25">
      <c r="G832" s="3" t="str">
        <f t="shared" si="12"/>
        <v/>
      </c>
    </row>
    <row r="833" spans="1:7" x14ac:dyDescent="0.25">
      <c r="A833" t="s">
        <v>310</v>
      </c>
      <c r="G833" s="3">
        <f t="shared" si="12"/>
        <v>4</v>
      </c>
    </row>
    <row r="834" spans="1:7" x14ac:dyDescent="0.25">
      <c r="G834" s="3" t="str">
        <f t="shared" si="12"/>
        <v/>
      </c>
    </row>
    <row r="835" spans="1:7" x14ac:dyDescent="0.25">
      <c r="B835" s="1">
        <v>1</v>
      </c>
      <c r="C835" t="s">
        <v>43</v>
      </c>
      <c r="G835" s="3" t="str">
        <f t="shared" ref="G835:G898" si="13">IFERROR(HLOOKUP($A835,$H$2:$OZ$3,2,FALSE),"")</f>
        <v/>
      </c>
    </row>
    <row r="836" spans="1:7" x14ac:dyDescent="0.25">
      <c r="G836" s="3" t="str">
        <f t="shared" si="13"/>
        <v/>
      </c>
    </row>
    <row r="837" spans="1:7" x14ac:dyDescent="0.25">
      <c r="A837" t="s">
        <v>311</v>
      </c>
      <c r="G837" s="3">
        <f t="shared" si="13"/>
        <v>4</v>
      </c>
    </row>
    <row r="838" spans="1:7" x14ac:dyDescent="0.25">
      <c r="G838" s="3" t="str">
        <f t="shared" si="13"/>
        <v/>
      </c>
    </row>
    <row r="839" spans="1:7" x14ac:dyDescent="0.25">
      <c r="B839" s="1">
        <v>1</v>
      </c>
      <c r="C839" t="s">
        <v>163</v>
      </c>
      <c r="G839" s="3" t="str">
        <f t="shared" si="13"/>
        <v/>
      </c>
    </row>
    <row r="840" spans="1:7" x14ac:dyDescent="0.25">
      <c r="G840" s="3" t="str">
        <f t="shared" si="13"/>
        <v/>
      </c>
    </row>
    <row r="841" spans="1:7" x14ac:dyDescent="0.25">
      <c r="A841" t="s">
        <v>312</v>
      </c>
      <c r="G841" s="3">
        <f t="shared" si="13"/>
        <v>258</v>
      </c>
    </row>
    <row r="842" spans="1:7" x14ac:dyDescent="0.25">
      <c r="G842" s="3" t="str">
        <f t="shared" si="13"/>
        <v/>
      </c>
    </row>
    <row r="843" spans="1:7" x14ac:dyDescent="0.25">
      <c r="B843" s="1">
        <v>5.8000000000000003E-2</v>
      </c>
      <c r="C843" t="s">
        <v>12</v>
      </c>
      <c r="G843" s="3" t="str">
        <f t="shared" si="13"/>
        <v/>
      </c>
    </row>
    <row r="844" spans="1:7" x14ac:dyDescent="0.25">
      <c r="B844" s="1">
        <v>0.496</v>
      </c>
      <c r="C844" t="s">
        <v>13</v>
      </c>
      <c r="G844" s="3" t="str">
        <f t="shared" si="13"/>
        <v/>
      </c>
    </row>
    <row r="845" spans="1:7" x14ac:dyDescent="0.25">
      <c r="B845" s="1">
        <v>0.44500000000000001</v>
      </c>
      <c r="C845" t="s">
        <v>14</v>
      </c>
      <c r="G845" s="3" t="str">
        <f t="shared" si="13"/>
        <v/>
      </c>
    </row>
    <row r="846" spans="1:7" x14ac:dyDescent="0.25">
      <c r="G846" s="3" t="str">
        <f t="shared" si="13"/>
        <v/>
      </c>
    </row>
    <row r="847" spans="1:7" x14ac:dyDescent="0.25">
      <c r="A847" t="s">
        <v>313</v>
      </c>
      <c r="G847" s="3">
        <f t="shared" si="13"/>
        <v>3</v>
      </c>
    </row>
    <row r="848" spans="1:7" x14ac:dyDescent="0.25">
      <c r="G848" s="3" t="str">
        <f t="shared" si="13"/>
        <v/>
      </c>
    </row>
    <row r="849" spans="1:7" x14ac:dyDescent="0.25">
      <c r="B849" s="1">
        <v>1</v>
      </c>
      <c r="C849" t="s">
        <v>177</v>
      </c>
      <c r="G849" s="3" t="str">
        <f t="shared" si="13"/>
        <v/>
      </c>
    </row>
    <row r="850" spans="1:7" x14ac:dyDescent="0.25">
      <c r="G850" s="3" t="str">
        <f t="shared" si="13"/>
        <v/>
      </c>
    </row>
    <row r="851" spans="1:7" x14ac:dyDescent="0.25">
      <c r="A851" t="s">
        <v>314</v>
      </c>
      <c r="G851" s="3">
        <f t="shared" si="13"/>
        <v>48</v>
      </c>
    </row>
    <row r="852" spans="1:7" x14ac:dyDescent="0.25">
      <c r="G852" s="3" t="str">
        <f t="shared" si="13"/>
        <v/>
      </c>
    </row>
    <row r="853" spans="1:7" x14ac:dyDescent="0.25">
      <c r="B853" s="1">
        <v>1</v>
      </c>
      <c r="C853" t="s">
        <v>43</v>
      </c>
      <c r="G853" s="3" t="str">
        <f t="shared" si="13"/>
        <v/>
      </c>
    </row>
    <row r="854" spans="1:7" x14ac:dyDescent="0.25">
      <c r="G854" s="3" t="str">
        <f t="shared" si="13"/>
        <v/>
      </c>
    </row>
    <row r="855" spans="1:7" x14ac:dyDescent="0.25">
      <c r="A855" t="s">
        <v>315</v>
      </c>
      <c r="G855" s="3">
        <f t="shared" si="13"/>
        <v>5</v>
      </c>
    </row>
    <row r="856" spans="1:7" x14ac:dyDescent="0.25">
      <c r="G856" s="3" t="str">
        <f t="shared" si="13"/>
        <v/>
      </c>
    </row>
    <row r="857" spans="1:7" x14ac:dyDescent="0.25">
      <c r="B857" s="1">
        <v>1</v>
      </c>
      <c r="C857" t="s">
        <v>18</v>
      </c>
      <c r="G857" s="3" t="str">
        <f t="shared" si="13"/>
        <v/>
      </c>
    </row>
    <row r="858" spans="1:7" x14ac:dyDescent="0.25">
      <c r="G858" s="3" t="str">
        <f t="shared" si="13"/>
        <v/>
      </c>
    </row>
    <row r="859" spans="1:7" x14ac:dyDescent="0.25">
      <c r="A859" t="s">
        <v>316</v>
      </c>
      <c r="G859" s="3">
        <f t="shared" si="13"/>
        <v>103</v>
      </c>
    </row>
    <row r="860" spans="1:7" x14ac:dyDescent="0.25">
      <c r="G860" s="3" t="str">
        <f t="shared" si="13"/>
        <v/>
      </c>
    </row>
    <row r="861" spans="1:7" x14ac:dyDescent="0.25">
      <c r="B861" s="1">
        <v>0.20699999999999999</v>
      </c>
      <c r="C861" t="s">
        <v>119</v>
      </c>
      <c r="G861" s="3" t="str">
        <f t="shared" si="13"/>
        <v/>
      </c>
    </row>
    <row r="862" spans="1:7" x14ac:dyDescent="0.25">
      <c r="B862" s="1">
        <v>0.04</v>
      </c>
      <c r="C862" t="s">
        <v>110</v>
      </c>
      <c r="G862" s="3" t="str">
        <f t="shared" si="13"/>
        <v/>
      </c>
    </row>
    <row r="863" spans="1:7" x14ac:dyDescent="0.25">
      <c r="B863" s="1">
        <v>0.46500000000000002</v>
      </c>
      <c r="C863" t="s">
        <v>18</v>
      </c>
      <c r="G863" s="3" t="str">
        <f t="shared" si="13"/>
        <v/>
      </c>
    </row>
    <row r="864" spans="1:7" x14ac:dyDescent="0.25">
      <c r="B864" s="1">
        <v>0.26100000000000001</v>
      </c>
      <c r="C864" t="s">
        <v>79</v>
      </c>
      <c r="G864" s="3" t="str">
        <f t="shared" si="13"/>
        <v/>
      </c>
    </row>
    <row r="865" spans="1:7" x14ac:dyDescent="0.25">
      <c r="B865" s="1">
        <v>2.4E-2</v>
      </c>
      <c r="C865" t="s">
        <v>89</v>
      </c>
      <c r="G865" s="3" t="str">
        <f t="shared" si="13"/>
        <v/>
      </c>
    </row>
    <row r="866" spans="1:7" x14ac:dyDescent="0.25">
      <c r="G866" s="3" t="str">
        <f t="shared" si="13"/>
        <v/>
      </c>
    </row>
    <row r="867" spans="1:7" x14ac:dyDescent="0.25">
      <c r="A867" t="s">
        <v>317</v>
      </c>
      <c r="G867" s="3">
        <f t="shared" si="13"/>
        <v>165</v>
      </c>
    </row>
    <row r="868" spans="1:7" x14ac:dyDescent="0.25">
      <c r="G868" s="3" t="str">
        <f t="shared" si="13"/>
        <v/>
      </c>
    </row>
    <row r="869" spans="1:7" x14ac:dyDescent="0.25">
      <c r="B869" s="1">
        <v>0.748</v>
      </c>
      <c r="C869" t="s">
        <v>110</v>
      </c>
      <c r="G869" s="3" t="str">
        <f t="shared" si="13"/>
        <v/>
      </c>
    </row>
    <row r="870" spans="1:7" x14ac:dyDescent="0.25">
      <c r="B870" s="1">
        <v>0.111</v>
      </c>
      <c r="C870" t="s">
        <v>79</v>
      </c>
      <c r="G870" s="3" t="str">
        <f t="shared" si="13"/>
        <v/>
      </c>
    </row>
    <row r="871" spans="1:7" x14ac:dyDescent="0.25">
      <c r="B871" s="1">
        <v>0.14000000000000001</v>
      </c>
      <c r="C871" t="s">
        <v>43</v>
      </c>
      <c r="G871" s="3" t="str">
        <f t="shared" si="13"/>
        <v/>
      </c>
    </row>
    <row r="872" spans="1:7" x14ac:dyDescent="0.25">
      <c r="G872" s="3" t="str">
        <f t="shared" si="13"/>
        <v/>
      </c>
    </row>
    <row r="873" spans="1:7" x14ac:dyDescent="0.25">
      <c r="A873" t="s">
        <v>318</v>
      </c>
      <c r="G873" s="3">
        <f t="shared" si="13"/>
        <v>235</v>
      </c>
    </row>
    <row r="874" spans="1:7" x14ac:dyDescent="0.25">
      <c r="G874" s="3" t="str">
        <f t="shared" si="13"/>
        <v/>
      </c>
    </row>
    <row r="875" spans="1:7" x14ac:dyDescent="0.25">
      <c r="B875" s="1">
        <v>0.36799999999999999</v>
      </c>
      <c r="C875" t="s">
        <v>119</v>
      </c>
      <c r="G875" s="3" t="str">
        <f t="shared" si="13"/>
        <v/>
      </c>
    </row>
    <row r="876" spans="1:7" x14ac:dyDescent="0.25">
      <c r="B876" s="1">
        <v>8.0000000000000002E-3</v>
      </c>
      <c r="C876" t="s">
        <v>59</v>
      </c>
      <c r="G876" s="3" t="str">
        <f t="shared" si="13"/>
        <v/>
      </c>
    </row>
    <row r="877" spans="1:7" x14ac:dyDescent="0.25">
      <c r="B877" s="1">
        <v>0.155</v>
      </c>
      <c r="C877" t="s">
        <v>110</v>
      </c>
      <c r="G877" s="3" t="str">
        <f t="shared" si="13"/>
        <v/>
      </c>
    </row>
    <row r="878" spans="1:7" x14ac:dyDescent="0.25">
      <c r="B878" s="1">
        <v>6.2E-2</v>
      </c>
      <c r="C878" t="s">
        <v>319</v>
      </c>
      <c r="G878" s="3" t="str">
        <f t="shared" si="13"/>
        <v/>
      </c>
    </row>
    <row r="879" spans="1:7" x14ac:dyDescent="0.25">
      <c r="B879" s="1">
        <v>2.7E-2</v>
      </c>
      <c r="C879" t="s">
        <v>162</v>
      </c>
      <c r="G879" s="3" t="str">
        <f t="shared" si="13"/>
        <v/>
      </c>
    </row>
    <row r="880" spans="1:7" x14ac:dyDescent="0.25">
      <c r="B880" s="1">
        <v>0.378</v>
      </c>
      <c r="C880" t="s">
        <v>320</v>
      </c>
      <c r="G880" s="3" t="str">
        <f t="shared" si="13"/>
        <v/>
      </c>
    </row>
    <row r="881" spans="1:7" x14ac:dyDescent="0.25">
      <c r="A881" t="s">
        <v>6</v>
      </c>
      <c r="B881" t="s">
        <v>321</v>
      </c>
      <c r="C881" t="s">
        <v>322</v>
      </c>
      <c r="G881" s="3" t="str">
        <f t="shared" si="13"/>
        <v/>
      </c>
    </row>
    <row r="882" spans="1:7" x14ac:dyDescent="0.25">
      <c r="A882" t="s">
        <v>323</v>
      </c>
      <c r="G882" s="3">
        <f t="shared" si="13"/>
        <v>14</v>
      </c>
    </row>
    <row r="883" spans="1:7" x14ac:dyDescent="0.25">
      <c r="G883" s="3" t="str">
        <f t="shared" si="13"/>
        <v/>
      </c>
    </row>
    <row r="884" spans="1:7" x14ac:dyDescent="0.25">
      <c r="B884" s="1">
        <v>0.57099999999999995</v>
      </c>
      <c r="C884" t="s">
        <v>136</v>
      </c>
      <c r="G884" s="3" t="str">
        <f t="shared" si="13"/>
        <v/>
      </c>
    </row>
    <row r="885" spans="1:7" x14ac:dyDescent="0.25">
      <c r="B885" s="1">
        <v>0.24099999999999999</v>
      </c>
      <c r="C885" t="s">
        <v>71</v>
      </c>
      <c r="G885" s="3" t="str">
        <f t="shared" si="13"/>
        <v/>
      </c>
    </row>
    <row r="886" spans="1:7" x14ac:dyDescent="0.25">
      <c r="G886" s="3" t="str">
        <f t="shared" si="13"/>
        <v/>
      </c>
    </row>
    <row r="887" spans="1:7" x14ac:dyDescent="0.25">
      <c r="A887" t="s">
        <v>324</v>
      </c>
      <c r="G887" s="3">
        <f t="shared" si="13"/>
        <v>58</v>
      </c>
    </row>
    <row r="888" spans="1:7" x14ac:dyDescent="0.25">
      <c r="G888" s="3" t="str">
        <f t="shared" si="13"/>
        <v/>
      </c>
    </row>
    <row r="889" spans="1:7" x14ac:dyDescent="0.25">
      <c r="B889" s="1">
        <v>0.86399999999999999</v>
      </c>
      <c r="C889" t="s">
        <v>91</v>
      </c>
      <c r="G889" s="3" t="str">
        <f t="shared" si="13"/>
        <v/>
      </c>
    </row>
    <row r="890" spans="1:7" x14ac:dyDescent="0.25">
      <c r="B890" s="1">
        <v>0.13500000000000001</v>
      </c>
      <c r="C890" t="s">
        <v>24</v>
      </c>
      <c r="G890" s="3" t="str">
        <f t="shared" si="13"/>
        <v/>
      </c>
    </row>
    <row r="891" spans="1:7" x14ac:dyDescent="0.25">
      <c r="G891" s="3" t="str">
        <f t="shared" si="13"/>
        <v/>
      </c>
    </row>
    <row r="892" spans="1:7" x14ac:dyDescent="0.25">
      <c r="A892" t="s">
        <v>325</v>
      </c>
      <c r="G892" s="3">
        <f t="shared" si="13"/>
        <v>2</v>
      </c>
    </row>
    <row r="893" spans="1:7" x14ac:dyDescent="0.25">
      <c r="G893" s="3" t="str">
        <f t="shared" si="13"/>
        <v/>
      </c>
    </row>
    <row r="894" spans="1:7" x14ac:dyDescent="0.25">
      <c r="B894" s="1">
        <v>1</v>
      </c>
      <c r="C894" t="s">
        <v>91</v>
      </c>
      <c r="G894" s="3" t="str">
        <f t="shared" si="13"/>
        <v/>
      </c>
    </row>
    <row r="895" spans="1:7" x14ac:dyDescent="0.25">
      <c r="G895" s="3" t="str">
        <f t="shared" si="13"/>
        <v/>
      </c>
    </row>
    <row r="896" spans="1:7" x14ac:dyDescent="0.25">
      <c r="A896" t="s">
        <v>326</v>
      </c>
      <c r="G896" s="3">
        <f t="shared" si="13"/>
        <v>20</v>
      </c>
    </row>
    <row r="897" spans="1:7" x14ac:dyDescent="0.25">
      <c r="G897" s="3" t="str">
        <f t="shared" si="13"/>
        <v/>
      </c>
    </row>
    <row r="898" spans="1:7" x14ac:dyDescent="0.25">
      <c r="B898" s="1">
        <v>0.80100000000000005</v>
      </c>
      <c r="C898" t="s">
        <v>91</v>
      </c>
      <c r="G898" s="3" t="str">
        <f t="shared" si="13"/>
        <v/>
      </c>
    </row>
    <row r="899" spans="1:7" x14ac:dyDescent="0.25">
      <c r="B899" s="1">
        <v>0.19800000000000001</v>
      </c>
      <c r="C899" t="s">
        <v>24</v>
      </c>
      <c r="G899" s="3" t="str">
        <f t="shared" ref="G899:G962" si="14">IFERROR(HLOOKUP($A899,$H$2:$OZ$3,2,FALSE),"")</f>
        <v/>
      </c>
    </row>
    <row r="900" spans="1:7" x14ac:dyDescent="0.25">
      <c r="G900" s="3" t="str">
        <f t="shared" si="14"/>
        <v/>
      </c>
    </row>
    <row r="901" spans="1:7" x14ac:dyDescent="0.25">
      <c r="A901" t="s">
        <v>327</v>
      </c>
      <c r="G901" s="3">
        <f t="shared" si="14"/>
        <v>14</v>
      </c>
    </row>
    <row r="902" spans="1:7" x14ac:dyDescent="0.25">
      <c r="G902" s="3" t="str">
        <f t="shared" si="14"/>
        <v/>
      </c>
    </row>
    <row r="903" spans="1:7" x14ac:dyDescent="0.25">
      <c r="B903" s="1">
        <v>0.57099999999999995</v>
      </c>
      <c r="C903" t="s">
        <v>136</v>
      </c>
      <c r="G903" s="3" t="str">
        <f t="shared" si="14"/>
        <v/>
      </c>
    </row>
    <row r="904" spans="1:7" x14ac:dyDescent="0.25">
      <c r="B904" s="1">
        <v>0.24099999999999999</v>
      </c>
      <c r="C904" t="s">
        <v>71</v>
      </c>
      <c r="G904" s="3" t="str">
        <f t="shared" si="14"/>
        <v/>
      </c>
    </row>
    <row r="905" spans="1:7" x14ac:dyDescent="0.25">
      <c r="G905" s="3" t="str">
        <f t="shared" si="14"/>
        <v/>
      </c>
    </row>
    <row r="906" spans="1:7" x14ac:dyDescent="0.25">
      <c r="A906" t="s">
        <v>328</v>
      </c>
      <c r="G906" s="3">
        <f t="shared" si="14"/>
        <v>12</v>
      </c>
    </row>
    <row r="907" spans="1:7" x14ac:dyDescent="0.25">
      <c r="G907" s="3" t="str">
        <f t="shared" si="14"/>
        <v/>
      </c>
    </row>
    <row r="908" spans="1:7" x14ac:dyDescent="0.25">
      <c r="B908" s="1">
        <v>1</v>
      </c>
      <c r="C908" t="s">
        <v>136</v>
      </c>
      <c r="G908" s="3" t="str">
        <f t="shared" si="14"/>
        <v/>
      </c>
    </row>
    <row r="909" spans="1:7" x14ac:dyDescent="0.25">
      <c r="G909" s="3" t="str">
        <f t="shared" si="14"/>
        <v/>
      </c>
    </row>
    <row r="910" spans="1:7" x14ac:dyDescent="0.25">
      <c r="A910" t="s">
        <v>329</v>
      </c>
      <c r="G910" s="3">
        <f t="shared" si="14"/>
        <v>2</v>
      </c>
    </row>
    <row r="911" spans="1:7" x14ac:dyDescent="0.25">
      <c r="G911" s="3" t="str">
        <f t="shared" si="14"/>
        <v/>
      </c>
    </row>
    <row r="912" spans="1:7" x14ac:dyDescent="0.25">
      <c r="B912" s="1">
        <v>1</v>
      </c>
      <c r="C912" t="s">
        <v>54</v>
      </c>
      <c r="G912" s="3" t="str">
        <f t="shared" si="14"/>
        <v/>
      </c>
    </row>
    <row r="913" spans="1:7" x14ac:dyDescent="0.25">
      <c r="G913" s="3" t="str">
        <f t="shared" si="14"/>
        <v/>
      </c>
    </row>
    <row r="914" spans="1:7" x14ac:dyDescent="0.25">
      <c r="A914" t="s">
        <v>330</v>
      </c>
      <c r="G914" s="3">
        <f t="shared" si="14"/>
        <v>5</v>
      </c>
    </row>
    <row r="915" spans="1:7" x14ac:dyDescent="0.25">
      <c r="G915" s="3" t="str">
        <f t="shared" si="14"/>
        <v/>
      </c>
    </row>
    <row r="916" spans="1:7" x14ac:dyDescent="0.25">
      <c r="A916" t="s">
        <v>6</v>
      </c>
      <c r="B916" t="s">
        <v>331</v>
      </c>
      <c r="C916" t="s">
        <v>332</v>
      </c>
      <c r="G916" s="3" t="str">
        <f t="shared" si="14"/>
        <v/>
      </c>
    </row>
    <row r="917" spans="1:7" x14ac:dyDescent="0.25">
      <c r="A917" t="s">
        <v>333</v>
      </c>
      <c r="G917" s="3">
        <f t="shared" si="14"/>
        <v>168</v>
      </c>
    </row>
    <row r="918" spans="1:7" x14ac:dyDescent="0.25">
      <c r="G918" s="3" t="str">
        <f t="shared" si="14"/>
        <v/>
      </c>
    </row>
    <row r="919" spans="1:7" x14ac:dyDescent="0.25">
      <c r="B919" s="1">
        <v>5.0000000000000001E-3</v>
      </c>
      <c r="C919" t="s">
        <v>110</v>
      </c>
      <c r="G919" s="3" t="str">
        <f t="shared" si="14"/>
        <v/>
      </c>
    </row>
    <row r="920" spans="1:7" x14ac:dyDescent="0.25">
      <c r="B920" s="1">
        <v>2.1000000000000001E-2</v>
      </c>
      <c r="C920" t="s">
        <v>68</v>
      </c>
      <c r="G920" s="3" t="str">
        <f t="shared" si="14"/>
        <v/>
      </c>
    </row>
    <row r="921" spans="1:7" x14ac:dyDescent="0.25">
      <c r="B921" s="1">
        <v>0.17199999999999999</v>
      </c>
      <c r="C921" t="s">
        <v>18</v>
      </c>
      <c r="G921" s="3" t="str">
        <f t="shared" si="14"/>
        <v/>
      </c>
    </row>
    <row r="922" spans="1:7" x14ac:dyDescent="0.25">
      <c r="B922" s="1">
        <v>6.0000000000000001E-3</v>
      </c>
      <c r="C922" t="s">
        <v>167</v>
      </c>
      <c r="G922" s="3" t="str">
        <f t="shared" si="14"/>
        <v/>
      </c>
    </row>
    <row r="923" spans="1:7" x14ac:dyDescent="0.25">
      <c r="B923" s="1">
        <v>6.0000000000000001E-3</v>
      </c>
      <c r="C923" t="s">
        <v>63</v>
      </c>
      <c r="G923" s="3" t="str">
        <f t="shared" si="14"/>
        <v/>
      </c>
    </row>
    <row r="924" spans="1:7" x14ac:dyDescent="0.25">
      <c r="B924" s="1">
        <v>0.19600000000000001</v>
      </c>
      <c r="C924" t="s">
        <v>79</v>
      </c>
      <c r="G924" s="3" t="str">
        <f t="shared" si="14"/>
        <v/>
      </c>
    </row>
    <row r="925" spans="1:7" x14ac:dyDescent="0.25">
      <c r="B925" s="1">
        <v>6.0000000000000001E-3</v>
      </c>
      <c r="C925" t="s">
        <v>127</v>
      </c>
      <c r="G925" s="3" t="str">
        <f t="shared" si="14"/>
        <v/>
      </c>
    </row>
    <row r="926" spans="1:7" x14ac:dyDescent="0.25">
      <c r="B926" s="1">
        <v>0.28999999999999998</v>
      </c>
      <c r="C926" t="s">
        <v>43</v>
      </c>
      <c r="G926" s="3" t="str">
        <f t="shared" si="14"/>
        <v/>
      </c>
    </row>
    <row r="927" spans="1:7" x14ac:dyDescent="0.25">
      <c r="B927" s="1">
        <v>0.19900000000000001</v>
      </c>
      <c r="C927" t="s">
        <v>89</v>
      </c>
      <c r="G927" s="3" t="str">
        <f t="shared" si="14"/>
        <v/>
      </c>
    </row>
    <row r="928" spans="1:7" x14ac:dyDescent="0.25">
      <c r="B928" s="1">
        <v>9.4E-2</v>
      </c>
      <c r="C928" t="s">
        <v>163</v>
      </c>
      <c r="G928" s="3" t="str">
        <f t="shared" si="14"/>
        <v/>
      </c>
    </row>
    <row r="929" spans="1:7" x14ac:dyDescent="0.25">
      <c r="G929" s="3" t="str">
        <f t="shared" si="14"/>
        <v/>
      </c>
    </row>
    <row r="930" spans="1:7" x14ac:dyDescent="0.25">
      <c r="A930" t="s">
        <v>334</v>
      </c>
      <c r="G930" s="3">
        <f t="shared" si="14"/>
        <v>6</v>
      </c>
    </row>
    <row r="931" spans="1:7" x14ac:dyDescent="0.25">
      <c r="G931" s="3" t="str">
        <f t="shared" si="14"/>
        <v/>
      </c>
    </row>
    <row r="932" spans="1:7" x14ac:dyDescent="0.25">
      <c r="B932" s="1">
        <v>1</v>
      </c>
      <c r="C932" t="s">
        <v>177</v>
      </c>
      <c r="G932" s="3" t="str">
        <f t="shared" si="14"/>
        <v/>
      </c>
    </row>
    <row r="933" spans="1:7" x14ac:dyDescent="0.25">
      <c r="G933" s="3" t="str">
        <f t="shared" si="14"/>
        <v/>
      </c>
    </row>
    <row r="934" spans="1:7" x14ac:dyDescent="0.25">
      <c r="A934" t="s">
        <v>335</v>
      </c>
      <c r="G934" s="3">
        <f t="shared" si="14"/>
        <v>12</v>
      </c>
    </row>
    <row r="935" spans="1:7" x14ac:dyDescent="0.25">
      <c r="G935" s="3" t="str">
        <f t="shared" si="14"/>
        <v/>
      </c>
    </row>
    <row r="936" spans="1:7" x14ac:dyDescent="0.25">
      <c r="B936" s="1">
        <v>0.59699999999999998</v>
      </c>
      <c r="C936" t="s">
        <v>110</v>
      </c>
      <c r="G936" s="3" t="str">
        <f t="shared" si="14"/>
        <v/>
      </c>
    </row>
    <row r="937" spans="1:7" x14ac:dyDescent="0.25">
      <c r="B937" s="1">
        <v>0.40200000000000002</v>
      </c>
      <c r="C937" t="s">
        <v>127</v>
      </c>
      <c r="G937" s="3" t="str">
        <f t="shared" si="14"/>
        <v/>
      </c>
    </row>
    <row r="938" spans="1:7" x14ac:dyDescent="0.25">
      <c r="G938" s="3" t="str">
        <f t="shared" si="14"/>
        <v/>
      </c>
    </row>
    <row r="939" spans="1:7" x14ac:dyDescent="0.25">
      <c r="A939" t="s">
        <v>336</v>
      </c>
      <c r="G939" s="3">
        <f t="shared" si="14"/>
        <v>150</v>
      </c>
    </row>
    <row r="940" spans="1:7" x14ac:dyDescent="0.25">
      <c r="G940" s="3" t="str">
        <f t="shared" si="14"/>
        <v/>
      </c>
    </row>
    <row r="941" spans="1:7" x14ac:dyDescent="0.25">
      <c r="B941" s="1">
        <v>1</v>
      </c>
      <c r="C941" t="s">
        <v>177</v>
      </c>
      <c r="G941" s="3" t="str">
        <f t="shared" si="14"/>
        <v/>
      </c>
    </row>
    <row r="942" spans="1:7" x14ac:dyDescent="0.25">
      <c r="G942" s="3" t="str">
        <f t="shared" si="14"/>
        <v/>
      </c>
    </row>
    <row r="943" spans="1:7" x14ac:dyDescent="0.25">
      <c r="A943" t="s">
        <v>337</v>
      </c>
      <c r="G943" s="3">
        <f t="shared" si="14"/>
        <v>63</v>
      </c>
    </row>
    <row r="944" spans="1:7" x14ac:dyDescent="0.25">
      <c r="G944" s="3" t="str">
        <f t="shared" si="14"/>
        <v/>
      </c>
    </row>
    <row r="945" spans="1:7" x14ac:dyDescent="0.25">
      <c r="B945" s="1">
        <v>1</v>
      </c>
      <c r="C945" t="s">
        <v>177</v>
      </c>
      <c r="G945" s="3" t="str">
        <f t="shared" si="14"/>
        <v/>
      </c>
    </row>
    <row r="946" spans="1:7" x14ac:dyDescent="0.25">
      <c r="G946" s="3" t="str">
        <f t="shared" si="14"/>
        <v/>
      </c>
    </row>
    <row r="947" spans="1:7" x14ac:dyDescent="0.25">
      <c r="A947" t="s">
        <v>338</v>
      </c>
      <c r="G947" s="3">
        <f t="shared" si="14"/>
        <v>52</v>
      </c>
    </row>
    <row r="948" spans="1:7" x14ac:dyDescent="0.25">
      <c r="G948" s="3" t="str">
        <f t="shared" si="14"/>
        <v/>
      </c>
    </row>
    <row r="949" spans="1:7" x14ac:dyDescent="0.25">
      <c r="B949" s="1">
        <v>1</v>
      </c>
      <c r="C949" t="s">
        <v>162</v>
      </c>
      <c r="G949" s="3" t="str">
        <f t="shared" si="14"/>
        <v/>
      </c>
    </row>
    <row r="950" spans="1:7" x14ac:dyDescent="0.25">
      <c r="G950" s="3" t="str">
        <f t="shared" si="14"/>
        <v/>
      </c>
    </row>
    <row r="951" spans="1:7" x14ac:dyDescent="0.25">
      <c r="A951" t="s">
        <v>339</v>
      </c>
      <c r="G951" s="3">
        <f t="shared" si="14"/>
        <v>2</v>
      </c>
    </row>
    <row r="952" spans="1:7" x14ac:dyDescent="0.25">
      <c r="G952" s="3" t="str">
        <f t="shared" si="14"/>
        <v/>
      </c>
    </row>
    <row r="953" spans="1:7" x14ac:dyDescent="0.25">
      <c r="B953" s="1">
        <v>1</v>
      </c>
      <c r="C953" t="s">
        <v>273</v>
      </c>
      <c r="G953" s="3" t="str">
        <f t="shared" si="14"/>
        <v/>
      </c>
    </row>
    <row r="954" spans="1:7" x14ac:dyDescent="0.25">
      <c r="G954" s="3" t="str">
        <f t="shared" si="14"/>
        <v/>
      </c>
    </row>
    <row r="955" spans="1:7" x14ac:dyDescent="0.25">
      <c r="A955" t="s">
        <v>340</v>
      </c>
      <c r="G955" s="3">
        <f t="shared" si="14"/>
        <v>3</v>
      </c>
    </row>
    <row r="956" spans="1:7" x14ac:dyDescent="0.25">
      <c r="G956" s="3" t="str">
        <f t="shared" si="14"/>
        <v/>
      </c>
    </row>
    <row r="957" spans="1:7" x14ac:dyDescent="0.25">
      <c r="B957" s="1">
        <v>1</v>
      </c>
      <c r="C957" t="s">
        <v>273</v>
      </c>
      <c r="G957" s="3" t="str">
        <f t="shared" si="14"/>
        <v/>
      </c>
    </row>
    <row r="958" spans="1:7" x14ac:dyDescent="0.25">
      <c r="G958" s="3" t="str">
        <f t="shared" si="14"/>
        <v/>
      </c>
    </row>
    <row r="959" spans="1:7" x14ac:dyDescent="0.25">
      <c r="A959" t="s">
        <v>341</v>
      </c>
      <c r="G959" s="3">
        <f t="shared" si="14"/>
        <v>340</v>
      </c>
    </row>
    <row r="960" spans="1:7" x14ac:dyDescent="0.25">
      <c r="G960" s="3" t="str">
        <f t="shared" si="14"/>
        <v/>
      </c>
    </row>
    <row r="961" spans="1:7" x14ac:dyDescent="0.25">
      <c r="B961" s="1">
        <v>1.4E-2</v>
      </c>
      <c r="C961" t="s">
        <v>110</v>
      </c>
      <c r="G961" s="3" t="str">
        <f t="shared" si="14"/>
        <v/>
      </c>
    </row>
    <row r="962" spans="1:7" x14ac:dyDescent="0.25">
      <c r="B962" s="1">
        <v>0.20100000000000001</v>
      </c>
      <c r="C962" t="s">
        <v>68</v>
      </c>
      <c r="G962" s="3" t="str">
        <f t="shared" si="14"/>
        <v/>
      </c>
    </row>
    <row r="963" spans="1:7" x14ac:dyDescent="0.25">
      <c r="B963" s="1">
        <v>0.15</v>
      </c>
      <c r="C963" t="s">
        <v>177</v>
      </c>
      <c r="G963" s="3" t="str">
        <f t="shared" ref="G963:G1026" si="15">IFERROR(HLOOKUP($A963,$H$2:$OZ$3,2,FALSE),"")</f>
        <v/>
      </c>
    </row>
    <row r="964" spans="1:7" x14ac:dyDescent="0.25">
      <c r="B964" s="1">
        <v>2.7E-2</v>
      </c>
      <c r="C964" t="s">
        <v>79</v>
      </c>
      <c r="G964" s="3" t="str">
        <f t="shared" si="15"/>
        <v/>
      </c>
    </row>
    <row r="965" spans="1:7" x14ac:dyDescent="0.25">
      <c r="B965" s="1">
        <v>0.60499999999999998</v>
      </c>
      <c r="C965" t="s">
        <v>43</v>
      </c>
      <c r="G965" s="3" t="str">
        <f t="shared" si="15"/>
        <v/>
      </c>
    </row>
    <row r="966" spans="1:7" x14ac:dyDescent="0.25">
      <c r="A966" t="s">
        <v>6</v>
      </c>
      <c r="B966" t="s">
        <v>342</v>
      </c>
      <c r="C966" t="s">
        <v>343</v>
      </c>
      <c r="G966" s="3" t="str">
        <f t="shared" si="15"/>
        <v/>
      </c>
    </row>
    <row r="967" spans="1:7" x14ac:dyDescent="0.25">
      <c r="A967" t="s">
        <v>344</v>
      </c>
      <c r="G967" s="3">
        <f t="shared" si="15"/>
        <v>39</v>
      </c>
    </row>
    <row r="968" spans="1:7" x14ac:dyDescent="0.25">
      <c r="G968" s="3" t="str">
        <f t="shared" si="15"/>
        <v/>
      </c>
    </row>
    <row r="969" spans="1:7" x14ac:dyDescent="0.25">
      <c r="B969" s="1">
        <v>1</v>
      </c>
      <c r="C969" t="s">
        <v>163</v>
      </c>
      <c r="G969" s="3" t="str">
        <f t="shared" si="15"/>
        <v/>
      </c>
    </row>
    <row r="970" spans="1:7" x14ac:dyDescent="0.25">
      <c r="G970" s="3" t="str">
        <f t="shared" si="15"/>
        <v/>
      </c>
    </row>
    <row r="971" spans="1:7" x14ac:dyDescent="0.25">
      <c r="A971" t="s">
        <v>345</v>
      </c>
      <c r="G971" s="3">
        <f t="shared" si="15"/>
        <v>1126</v>
      </c>
    </row>
    <row r="972" spans="1:7" x14ac:dyDescent="0.25">
      <c r="G972" s="3" t="str">
        <f t="shared" si="15"/>
        <v/>
      </c>
    </row>
    <row r="973" spans="1:7" x14ac:dyDescent="0.25">
      <c r="B973" s="1">
        <v>0.92500000000000004</v>
      </c>
      <c r="C973" t="s">
        <v>346</v>
      </c>
      <c r="G973" s="3" t="str">
        <f t="shared" si="15"/>
        <v/>
      </c>
    </row>
    <row r="974" spans="1:7" x14ac:dyDescent="0.25">
      <c r="B974" s="1">
        <v>7.3999999999999996E-2</v>
      </c>
      <c r="C974" t="s">
        <v>163</v>
      </c>
      <c r="G974" s="3" t="str">
        <f t="shared" si="15"/>
        <v/>
      </c>
    </row>
    <row r="975" spans="1:7" x14ac:dyDescent="0.25">
      <c r="G975" s="3" t="str">
        <f t="shared" si="15"/>
        <v/>
      </c>
    </row>
    <row r="976" spans="1:7" x14ac:dyDescent="0.25">
      <c r="A976" t="s">
        <v>347</v>
      </c>
      <c r="G976" s="3">
        <f t="shared" si="15"/>
        <v>24</v>
      </c>
    </row>
    <row r="977" spans="1:7" x14ac:dyDescent="0.25">
      <c r="G977" s="3" t="str">
        <f t="shared" si="15"/>
        <v/>
      </c>
    </row>
    <row r="978" spans="1:7" x14ac:dyDescent="0.25">
      <c r="B978" s="1">
        <v>1</v>
      </c>
      <c r="C978" t="s">
        <v>16</v>
      </c>
      <c r="G978" s="3" t="str">
        <f t="shared" si="15"/>
        <v/>
      </c>
    </row>
    <row r="979" spans="1:7" x14ac:dyDescent="0.25">
      <c r="G979" s="3" t="str">
        <f t="shared" si="15"/>
        <v/>
      </c>
    </row>
    <row r="980" spans="1:7" x14ac:dyDescent="0.25">
      <c r="A980" t="s">
        <v>348</v>
      </c>
      <c r="G980" s="3">
        <f t="shared" si="15"/>
        <v>40</v>
      </c>
    </row>
    <row r="981" spans="1:7" x14ac:dyDescent="0.25">
      <c r="G981" s="3" t="str">
        <f t="shared" si="15"/>
        <v/>
      </c>
    </row>
    <row r="982" spans="1:7" x14ac:dyDescent="0.25">
      <c r="B982" s="1">
        <v>1</v>
      </c>
      <c r="C982" t="s">
        <v>43</v>
      </c>
      <c r="G982" s="3" t="str">
        <f t="shared" si="15"/>
        <v/>
      </c>
    </row>
    <row r="983" spans="1:7" x14ac:dyDescent="0.25">
      <c r="G983" s="3" t="str">
        <f t="shared" si="15"/>
        <v/>
      </c>
    </row>
    <row r="984" spans="1:7" x14ac:dyDescent="0.25">
      <c r="A984" t="s">
        <v>349</v>
      </c>
      <c r="G984" s="3">
        <f t="shared" si="15"/>
        <v>91</v>
      </c>
    </row>
    <row r="985" spans="1:7" x14ac:dyDescent="0.25">
      <c r="G985" s="3" t="str">
        <f t="shared" si="15"/>
        <v/>
      </c>
    </row>
    <row r="986" spans="1:7" x14ac:dyDescent="0.25">
      <c r="B986" s="1">
        <v>0.66200000000000003</v>
      </c>
      <c r="C986" t="s">
        <v>16</v>
      </c>
      <c r="G986" s="3" t="str">
        <f t="shared" si="15"/>
        <v/>
      </c>
    </row>
    <row r="987" spans="1:7" x14ac:dyDescent="0.25">
      <c r="B987" s="1">
        <v>0.14699999999999999</v>
      </c>
      <c r="C987" t="s">
        <v>18</v>
      </c>
      <c r="G987" s="3" t="str">
        <f t="shared" si="15"/>
        <v/>
      </c>
    </row>
    <row r="988" spans="1:7" x14ac:dyDescent="0.25">
      <c r="B988" s="1">
        <v>0.19</v>
      </c>
      <c r="C988" t="s">
        <v>43</v>
      </c>
      <c r="G988" s="3" t="str">
        <f t="shared" si="15"/>
        <v/>
      </c>
    </row>
    <row r="989" spans="1:7" x14ac:dyDescent="0.25">
      <c r="G989" s="3" t="str">
        <f t="shared" si="15"/>
        <v/>
      </c>
    </row>
    <row r="990" spans="1:7" x14ac:dyDescent="0.25">
      <c r="A990" t="s">
        <v>350</v>
      </c>
      <c r="G990" s="3">
        <f t="shared" si="15"/>
        <v>26</v>
      </c>
    </row>
    <row r="991" spans="1:7" x14ac:dyDescent="0.25">
      <c r="G991" s="3" t="str">
        <f t="shared" si="15"/>
        <v/>
      </c>
    </row>
    <row r="992" spans="1:7" x14ac:dyDescent="0.25">
      <c r="B992" s="1">
        <v>0.189</v>
      </c>
      <c r="C992" t="s">
        <v>51</v>
      </c>
      <c r="G992" s="3" t="str">
        <f t="shared" si="15"/>
        <v/>
      </c>
    </row>
    <row r="993" spans="1:7" x14ac:dyDescent="0.25">
      <c r="B993" s="1">
        <v>0.14199999999999999</v>
      </c>
      <c r="C993" t="s">
        <v>16</v>
      </c>
      <c r="G993" s="3" t="str">
        <f t="shared" si="15"/>
        <v/>
      </c>
    </row>
    <row r="994" spans="1:7" x14ac:dyDescent="0.25">
      <c r="B994" s="1">
        <v>0.66800000000000004</v>
      </c>
      <c r="C994" t="s">
        <v>163</v>
      </c>
      <c r="G994" s="3" t="str">
        <f t="shared" si="15"/>
        <v/>
      </c>
    </row>
    <row r="995" spans="1:7" x14ac:dyDescent="0.25">
      <c r="G995" s="3" t="str">
        <f t="shared" si="15"/>
        <v/>
      </c>
    </row>
    <row r="996" spans="1:7" x14ac:dyDescent="0.25">
      <c r="A996" t="s">
        <v>351</v>
      </c>
      <c r="G996" s="3">
        <f t="shared" si="15"/>
        <v>9</v>
      </c>
    </row>
    <row r="997" spans="1:7" x14ac:dyDescent="0.25">
      <c r="G997" s="3" t="str">
        <f t="shared" si="15"/>
        <v/>
      </c>
    </row>
    <row r="998" spans="1:7" x14ac:dyDescent="0.25">
      <c r="B998" s="1">
        <v>1</v>
      </c>
      <c r="C998" t="s">
        <v>51</v>
      </c>
      <c r="G998" s="3" t="str">
        <f t="shared" si="15"/>
        <v/>
      </c>
    </row>
    <row r="999" spans="1:7" x14ac:dyDescent="0.25">
      <c r="G999" s="3" t="str">
        <f t="shared" si="15"/>
        <v/>
      </c>
    </row>
    <row r="1000" spans="1:7" x14ac:dyDescent="0.25">
      <c r="A1000" t="s">
        <v>352</v>
      </c>
      <c r="G1000" s="3">
        <f t="shared" si="15"/>
        <v>24</v>
      </c>
    </row>
    <row r="1001" spans="1:7" x14ac:dyDescent="0.25">
      <c r="G1001" s="3" t="str">
        <f t="shared" si="15"/>
        <v/>
      </c>
    </row>
    <row r="1002" spans="1:7" x14ac:dyDescent="0.25">
      <c r="B1002" s="1">
        <v>0.66600000000000004</v>
      </c>
      <c r="C1002" t="s">
        <v>68</v>
      </c>
      <c r="G1002" s="3" t="str">
        <f t="shared" si="15"/>
        <v/>
      </c>
    </row>
    <row r="1003" spans="1:7" x14ac:dyDescent="0.25">
      <c r="B1003" s="1">
        <v>0.33300000000000002</v>
      </c>
      <c r="C1003" t="s">
        <v>167</v>
      </c>
      <c r="G1003" s="3" t="str">
        <f t="shared" si="15"/>
        <v/>
      </c>
    </row>
    <row r="1004" spans="1:7" x14ac:dyDescent="0.25">
      <c r="A1004" t="s">
        <v>6</v>
      </c>
      <c r="B1004" t="s">
        <v>353</v>
      </c>
      <c r="C1004" t="s">
        <v>354</v>
      </c>
      <c r="G1004" s="3" t="str">
        <f t="shared" si="15"/>
        <v/>
      </c>
    </row>
    <row r="1005" spans="1:7" x14ac:dyDescent="0.25">
      <c r="A1005" t="s">
        <v>355</v>
      </c>
      <c r="G1005" s="3">
        <f t="shared" si="15"/>
        <v>2</v>
      </c>
    </row>
    <row r="1006" spans="1:7" x14ac:dyDescent="0.25">
      <c r="G1006" s="3" t="str">
        <f t="shared" si="15"/>
        <v/>
      </c>
    </row>
    <row r="1007" spans="1:7" x14ac:dyDescent="0.25">
      <c r="B1007" s="1">
        <v>1</v>
      </c>
      <c r="C1007" t="s">
        <v>14</v>
      </c>
      <c r="G1007" s="3" t="str">
        <f t="shared" si="15"/>
        <v/>
      </c>
    </row>
    <row r="1008" spans="1:7" x14ac:dyDescent="0.25">
      <c r="A1008" t="s">
        <v>6</v>
      </c>
      <c r="B1008" t="s">
        <v>356</v>
      </c>
      <c r="C1008" t="s">
        <v>357</v>
      </c>
      <c r="G1008" s="3" t="str">
        <f t="shared" si="15"/>
        <v/>
      </c>
    </row>
    <row r="1009" spans="1:7" x14ac:dyDescent="0.25">
      <c r="A1009" t="s">
        <v>358</v>
      </c>
      <c r="G1009" s="3">
        <f t="shared" si="15"/>
        <v>340</v>
      </c>
    </row>
    <row r="1010" spans="1:7" x14ac:dyDescent="0.25">
      <c r="G1010" s="3" t="str">
        <f t="shared" si="15"/>
        <v/>
      </c>
    </row>
    <row r="1011" spans="1:7" x14ac:dyDescent="0.25">
      <c r="B1011" s="1">
        <v>0.252</v>
      </c>
      <c r="C1011" t="s">
        <v>74</v>
      </c>
      <c r="G1011" s="3" t="str">
        <f t="shared" si="15"/>
        <v/>
      </c>
    </row>
    <row r="1012" spans="1:7" x14ac:dyDescent="0.25">
      <c r="B1012" s="1">
        <v>0.40100000000000002</v>
      </c>
      <c r="C1012" t="s">
        <v>43</v>
      </c>
      <c r="G1012" s="3" t="str">
        <f t="shared" si="15"/>
        <v/>
      </c>
    </row>
    <row r="1013" spans="1:7" x14ac:dyDescent="0.25">
      <c r="B1013" s="1">
        <v>0.34599999999999997</v>
      </c>
      <c r="C1013" t="s">
        <v>89</v>
      </c>
      <c r="G1013" s="3" t="str">
        <f t="shared" si="15"/>
        <v/>
      </c>
    </row>
    <row r="1014" spans="1:7" x14ac:dyDescent="0.25">
      <c r="G1014" s="3" t="str">
        <f t="shared" si="15"/>
        <v/>
      </c>
    </row>
    <row r="1015" spans="1:7" x14ac:dyDescent="0.25">
      <c r="A1015" t="s">
        <v>359</v>
      </c>
      <c r="G1015" s="3">
        <f t="shared" si="15"/>
        <v>3</v>
      </c>
    </row>
    <row r="1016" spans="1:7" x14ac:dyDescent="0.25">
      <c r="G1016" s="3" t="str">
        <f t="shared" si="15"/>
        <v/>
      </c>
    </row>
    <row r="1017" spans="1:7" x14ac:dyDescent="0.25">
      <c r="B1017" s="1">
        <v>1</v>
      </c>
      <c r="C1017" t="s">
        <v>43</v>
      </c>
      <c r="G1017" s="3" t="str">
        <f t="shared" si="15"/>
        <v/>
      </c>
    </row>
    <row r="1018" spans="1:7" x14ac:dyDescent="0.25">
      <c r="G1018" s="3" t="str">
        <f t="shared" si="15"/>
        <v/>
      </c>
    </row>
    <row r="1019" spans="1:7" x14ac:dyDescent="0.25">
      <c r="A1019" t="s">
        <v>360</v>
      </c>
      <c r="G1019" s="3">
        <f t="shared" si="15"/>
        <v>8</v>
      </c>
    </row>
    <row r="1020" spans="1:7" x14ac:dyDescent="0.25">
      <c r="G1020" s="3" t="str">
        <f t="shared" si="15"/>
        <v/>
      </c>
    </row>
    <row r="1021" spans="1:7" x14ac:dyDescent="0.25">
      <c r="B1021" s="1">
        <v>1</v>
      </c>
      <c r="C1021" t="s">
        <v>18</v>
      </c>
      <c r="G1021" s="3" t="str">
        <f t="shared" si="15"/>
        <v/>
      </c>
    </row>
    <row r="1022" spans="1:7" x14ac:dyDescent="0.25">
      <c r="G1022" s="3" t="str">
        <f t="shared" si="15"/>
        <v/>
      </c>
    </row>
    <row r="1023" spans="1:7" x14ac:dyDescent="0.25">
      <c r="A1023" t="s">
        <v>361</v>
      </c>
      <c r="G1023" s="3">
        <f t="shared" si="15"/>
        <v>48</v>
      </c>
    </row>
    <row r="1024" spans="1:7" x14ac:dyDescent="0.25">
      <c r="G1024" s="3" t="str">
        <f t="shared" si="15"/>
        <v/>
      </c>
    </row>
    <row r="1025" spans="1:7" x14ac:dyDescent="0.25">
      <c r="B1025" s="1">
        <v>1</v>
      </c>
      <c r="C1025" t="s">
        <v>167</v>
      </c>
      <c r="G1025" s="3" t="str">
        <f t="shared" si="15"/>
        <v/>
      </c>
    </row>
    <row r="1026" spans="1:7" x14ac:dyDescent="0.25">
      <c r="G1026" s="3" t="str">
        <f t="shared" si="15"/>
        <v/>
      </c>
    </row>
    <row r="1027" spans="1:7" x14ac:dyDescent="0.25">
      <c r="A1027" t="s">
        <v>362</v>
      </c>
      <c r="G1027" s="3">
        <f t="shared" ref="G1027:G1090" si="16">IFERROR(HLOOKUP($A1027,$H$2:$OZ$3,2,FALSE),"")</f>
        <v>419</v>
      </c>
    </row>
    <row r="1028" spans="1:7" x14ac:dyDescent="0.25">
      <c r="G1028" s="3" t="str">
        <f t="shared" si="16"/>
        <v/>
      </c>
    </row>
    <row r="1029" spans="1:7" x14ac:dyDescent="0.25">
      <c r="B1029" s="1">
        <v>4.4999999999999998E-2</v>
      </c>
      <c r="C1029" t="s">
        <v>110</v>
      </c>
      <c r="G1029" s="3" t="str">
        <f t="shared" si="16"/>
        <v/>
      </c>
    </row>
    <row r="1030" spans="1:7" x14ac:dyDescent="0.25">
      <c r="B1030" s="1">
        <v>0.65200000000000002</v>
      </c>
      <c r="C1030" t="s">
        <v>167</v>
      </c>
      <c r="G1030" s="3" t="str">
        <f t="shared" si="16"/>
        <v/>
      </c>
    </row>
    <row r="1031" spans="1:7" x14ac:dyDescent="0.25">
      <c r="B1031" s="1">
        <v>3.9E-2</v>
      </c>
      <c r="C1031" t="s">
        <v>162</v>
      </c>
      <c r="G1031" s="3" t="str">
        <f t="shared" si="16"/>
        <v/>
      </c>
    </row>
    <row r="1032" spans="1:7" x14ac:dyDescent="0.25">
      <c r="B1032" s="1">
        <v>0.25</v>
      </c>
      <c r="C1032" t="s">
        <v>89</v>
      </c>
      <c r="G1032" s="3" t="str">
        <f t="shared" si="16"/>
        <v/>
      </c>
    </row>
    <row r="1033" spans="1:7" x14ac:dyDescent="0.25">
      <c r="B1033" s="1">
        <v>1.0999999999999999E-2</v>
      </c>
      <c r="C1033" t="s">
        <v>163</v>
      </c>
      <c r="G1033" s="3" t="str">
        <f t="shared" si="16"/>
        <v/>
      </c>
    </row>
    <row r="1034" spans="1:7" x14ac:dyDescent="0.25">
      <c r="G1034" s="3" t="str">
        <f t="shared" si="16"/>
        <v/>
      </c>
    </row>
    <row r="1035" spans="1:7" x14ac:dyDescent="0.25">
      <c r="A1035" t="s">
        <v>363</v>
      </c>
      <c r="G1035" s="3">
        <f t="shared" si="16"/>
        <v>214</v>
      </c>
    </row>
    <row r="1036" spans="1:7" x14ac:dyDescent="0.25">
      <c r="G1036" s="3" t="str">
        <f t="shared" si="16"/>
        <v/>
      </c>
    </row>
    <row r="1037" spans="1:7" x14ac:dyDescent="0.25">
      <c r="B1037" s="1">
        <v>7.9000000000000001E-2</v>
      </c>
      <c r="C1037" t="s">
        <v>68</v>
      </c>
      <c r="G1037" s="3" t="str">
        <f t="shared" si="16"/>
        <v/>
      </c>
    </row>
    <row r="1038" spans="1:7" x14ac:dyDescent="0.25">
      <c r="B1038" s="1">
        <v>2.4E-2</v>
      </c>
      <c r="C1038" t="s">
        <v>18</v>
      </c>
      <c r="G1038" s="3" t="str">
        <f t="shared" si="16"/>
        <v/>
      </c>
    </row>
    <row r="1039" spans="1:7" x14ac:dyDescent="0.25">
      <c r="B1039" s="1">
        <v>0.13500000000000001</v>
      </c>
      <c r="C1039" t="s">
        <v>167</v>
      </c>
      <c r="G1039" s="3" t="str">
        <f t="shared" si="16"/>
        <v/>
      </c>
    </row>
    <row r="1040" spans="1:7" x14ac:dyDescent="0.25">
      <c r="B1040" s="1">
        <v>0.48599999999999999</v>
      </c>
      <c r="C1040" t="s">
        <v>63</v>
      </c>
      <c r="G1040" s="3" t="str">
        <f t="shared" si="16"/>
        <v/>
      </c>
    </row>
    <row r="1041" spans="1:7" x14ac:dyDescent="0.25">
      <c r="B1041" s="1">
        <v>4.3999999999999997E-2</v>
      </c>
      <c r="C1041" t="s">
        <v>162</v>
      </c>
      <c r="G1041" s="3" t="str">
        <f t="shared" si="16"/>
        <v/>
      </c>
    </row>
    <row r="1042" spans="1:7" x14ac:dyDescent="0.25">
      <c r="B1042" s="1">
        <v>9.1999999999999998E-2</v>
      </c>
      <c r="C1042" t="s">
        <v>79</v>
      </c>
      <c r="G1042" s="3" t="str">
        <f t="shared" si="16"/>
        <v/>
      </c>
    </row>
    <row r="1043" spans="1:7" x14ac:dyDescent="0.25">
      <c r="B1043" s="1">
        <v>8.8999999999999996E-2</v>
      </c>
      <c r="C1043" t="s">
        <v>43</v>
      </c>
      <c r="G1043" s="3" t="str">
        <f t="shared" si="16"/>
        <v/>
      </c>
    </row>
    <row r="1044" spans="1:7" x14ac:dyDescent="0.25">
      <c r="B1044" s="1">
        <v>4.7E-2</v>
      </c>
      <c r="C1044" t="s">
        <v>89</v>
      </c>
      <c r="G1044" s="3" t="str">
        <f t="shared" si="16"/>
        <v/>
      </c>
    </row>
    <row r="1045" spans="1:7" x14ac:dyDescent="0.25">
      <c r="G1045" s="3" t="str">
        <f t="shared" si="16"/>
        <v/>
      </c>
    </row>
    <row r="1046" spans="1:7" x14ac:dyDescent="0.25">
      <c r="A1046" t="s">
        <v>364</v>
      </c>
      <c r="G1046" s="3">
        <f t="shared" si="16"/>
        <v>114</v>
      </c>
    </row>
    <row r="1047" spans="1:7" x14ac:dyDescent="0.25">
      <c r="G1047" s="3" t="str">
        <f t="shared" si="16"/>
        <v/>
      </c>
    </row>
    <row r="1048" spans="1:7" x14ac:dyDescent="0.25">
      <c r="B1048" s="1">
        <v>1</v>
      </c>
      <c r="C1048" t="s">
        <v>365</v>
      </c>
      <c r="G1048" s="3" t="str">
        <f t="shared" si="16"/>
        <v/>
      </c>
    </row>
    <row r="1049" spans="1:7" x14ac:dyDescent="0.25">
      <c r="G1049" s="3" t="str">
        <f t="shared" si="16"/>
        <v/>
      </c>
    </row>
    <row r="1050" spans="1:7" x14ac:dyDescent="0.25">
      <c r="A1050" t="s">
        <v>366</v>
      </c>
      <c r="G1050" s="3">
        <f t="shared" si="16"/>
        <v>121</v>
      </c>
    </row>
    <row r="1051" spans="1:7" x14ac:dyDescent="0.25">
      <c r="G1051" s="3" t="str">
        <f t="shared" si="16"/>
        <v/>
      </c>
    </row>
    <row r="1052" spans="1:7" x14ac:dyDescent="0.25">
      <c r="B1052" s="1">
        <v>1</v>
      </c>
      <c r="C1052" t="s">
        <v>365</v>
      </c>
      <c r="G1052" s="3" t="str">
        <f t="shared" si="16"/>
        <v/>
      </c>
    </row>
    <row r="1053" spans="1:7" x14ac:dyDescent="0.25">
      <c r="G1053" s="3" t="str">
        <f t="shared" si="16"/>
        <v/>
      </c>
    </row>
    <row r="1054" spans="1:7" x14ac:dyDescent="0.25">
      <c r="A1054" t="s">
        <v>367</v>
      </c>
      <c r="G1054" s="3">
        <f t="shared" si="16"/>
        <v>2</v>
      </c>
    </row>
    <row r="1055" spans="1:7" x14ac:dyDescent="0.25">
      <c r="G1055" s="3" t="str">
        <f t="shared" si="16"/>
        <v/>
      </c>
    </row>
    <row r="1056" spans="1:7" x14ac:dyDescent="0.25">
      <c r="B1056" s="1">
        <v>1</v>
      </c>
      <c r="C1056" t="s">
        <v>107</v>
      </c>
      <c r="G1056" s="3" t="str">
        <f t="shared" si="16"/>
        <v/>
      </c>
    </row>
    <row r="1057" spans="1:7" x14ac:dyDescent="0.25">
      <c r="G1057" s="3" t="str">
        <f t="shared" si="16"/>
        <v/>
      </c>
    </row>
    <row r="1058" spans="1:7" x14ac:dyDescent="0.25">
      <c r="A1058" t="s">
        <v>368</v>
      </c>
      <c r="G1058" s="3">
        <f t="shared" si="16"/>
        <v>27</v>
      </c>
    </row>
    <row r="1059" spans="1:7" x14ac:dyDescent="0.25">
      <c r="G1059" s="3" t="str">
        <f t="shared" si="16"/>
        <v/>
      </c>
    </row>
    <row r="1060" spans="1:7" x14ac:dyDescent="0.25">
      <c r="B1060" s="1">
        <v>1</v>
      </c>
      <c r="C1060" t="s">
        <v>18</v>
      </c>
      <c r="G1060" s="3" t="str">
        <f t="shared" si="16"/>
        <v/>
      </c>
    </row>
    <row r="1061" spans="1:7" x14ac:dyDescent="0.25">
      <c r="G1061" s="3" t="str">
        <f t="shared" si="16"/>
        <v/>
      </c>
    </row>
    <row r="1062" spans="1:7" x14ac:dyDescent="0.25">
      <c r="A1062" t="s">
        <v>369</v>
      </c>
      <c r="G1062" s="3">
        <f t="shared" si="16"/>
        <v>36</v>
      </c>
    </row>
    <row r="1063" spans="1:7" x14ac:dyDescent="0.25">
      <c r="G1063" s="3" t="str">
        <f t="shared" si="16"/>
        <v/>
      </c>
    </row>
    <row r="1064" spans="1:7" x14ac:dyDescent="0.25">
      <c r="B1064" s="1">
        <v>1</v>
      </c>
      <c r="C1064" t="s">
        <v>162</v>
      </c>
      <c r="G1064" s="3" t="str">
        <f t="shared" si="16"/>
        <v/>
      </c>
    </row>
    <row r="1065" spans="1:7" x14ac:dyDescent="0.25">
      <c r="G1065" s="3" t="str">
        <f t="shared" si="16"/>
        <v/>
      </c>
    </row>
    <row r="1066" spans="1:7" x14ac:dyDescent="0.25">
      <c r="A1066" s="2" t="s">
        <v>370</v>
      </c>
      <c r="G1066" s="3">
        <f t="shared" si="16"/>
        <v>38</v>
      </c>
    </row>
    <row r="1067" spans="1:7" x14ac:dyDescent="0.25">
      <c r="G1067" s="3" t="str">
        <f t="shared" si="16"/>
        <v/>
      </c>
    </row>
    <row r="1068" spans="1:7" x14ac:dyDescent="0.25">
      <c r="B1068" s="1">
        <v>0.94399999999999995</v>
      </c>
      <c r="C1068" t="s">
        <v>162</v>
      </c>
      <c r="G1068" s="3" t="str">
        <f t="shared" si="16"/>
        <v/>
      </c>
    </row>
    <row r="1069" spans="1:7" x14ac:dyDescent="0.25">
      <c r="B1069" s="1">
        <v>5.5E-2</v>
      </c>
      <c r="C1069" t="s">
        <v>89</v>
      </c>
      <c r="G1069" s="3" t="str">
        <f t="shared" si="16"/>
        <v/>
      </c>
    </row>
    <row r="1070" spans="1:7" x14ac:dyDescent="0.25">
      <c r="G1070" s="3" t="str">
        <f t="shared" si="16"/>
        <v/>
      </c>
    </row>
    <row r="1071" spans="1:7" x14ac:dyDescent="0.25">
      <c r="A1071" t="s">
        <v>371</v>
      </c>
      <c r="G1071" s="3">
        <f t="shared" si="16"/>
        <v>8</v>
      </c>
    </row>
    <row r="1072" spans="1:7" x14ac:dyDescent="0.25">
      <c r="G1072" s="3" t="str">
        <f t="shared" si="16"/>
        <v/>
      </c>
    </row>
    <row r="1073" spans="1:7" x14ac:dyDescent="0.25">
      <c r="B1073" s="1">
        <v>1</v>
      </c>
      <c r="C1073" t="s">
        <v>43</v>
      </c>
      <c r="G1073" s="3" t="str">
        <f t="shared" si="16"/>
        <v/>
      </c>
    </row>
    <row r="1074" spans="1:7" x14ac:dyDescent="0.25">
      <c r="G1074" s="3" t="str">
        <f t="shared" si="16"/>
        <v/>
      </c>
    </row>
    <row r="1075" spans="1:7" x14ac:dyDescent="0.25">
      <c r="A1075" t="s">
        <v>372</v>
      </c>
      <c r="G1075" s="3">
        <f t="shared" si="16"/>
        <v>3</v>
      </c>
    </row>
    <row r="1076" spans="1:7" x14ac:dyDescent="0.25">
      <c r="G1076" s="3" t="str">
        <f t="shared" si="16"/>
        <v/>
      </c>
    </row>
    <row r="1077" spans="1:7" x14ac:dyDescent="0.25">
      <c r="B1077" s="1">
        <v>1</v>
      </c>
      <c r="C1077" t="s">
        <v>74</v>
      </c>
      <c r="G1077" s="3" t="str">
        <f t="shared" si="16"/>
        <v/>
      </c>
    </row>
    <row r="1078" spans="1:7" x14ac:dyDescent="0.25">
      <c r="G1078" s="3" t="str">
        <f t="shared" si="16"/>
        <v/>
      </c>
    </row>
    <row r="1079" spans="1:7" x14ac:dyDescent="0.25">
      <c r="A1079" t="s">
        <v>373</v>
      </c>
      <c r="G1079" s="3">
        <f t="shared" si="16"/>
        <v>2</v>
      </c>
    </row>
    <row r="1080" spans="1:7" x14ac:dyDescent="0.25">
      <c r="G1080" s="3" t="str">
        <f t="shared" si="16"/>
        <v/>
      </c>
    </row>
    <row r="1081" spans="1:7" x14ac:dyDescent="0.25">
      <c r="B1081" s="1">
        <v>1</v>
      </c>
      <c r="C1081" t="s">
        <v>143</v>
      </c>
      <c r="G1081" s="3" t="str">
        <f t="shared" si="16"/>
        <v/>
      </c>
    </row>
    <row r="1082" spans="1:7" x14ac:dyDescent="0.25">
      <c r="G1082" s="3" t="str">
        <f t="shared" si="16"/>
        <v/>
      </c>
    </row>
    <row r="1083" spans="1:7" x14ac:dyDescent="0.25">
      <c r="A1083" t="s">
        <v>374</v>
      </c>
      <c r="G1083" s="3">
        <f t="shared" si="16"/>
        <v>253</v>
      </c>
    </row>
    <row r="1084" spans="1:7" x14ac:dyDescent="0.25">
      <c r="G1084" s="3" t="str">
        <f t="shared" si="16"/>
        <v/>
      </c>
    </row>
    <row r="1085" spans="1:7" x14ac:dyDescent="0.25">
      <c r="B1085" s="1">
        <v>2.8000000000000001E-2</v>
      </c>
      <c r="C1085" t="s">
        <v>18</v>
      </c>
      <c r="G1085" s="3" t="str">
        <f t="shared" si="16"/>
        <v/>
      </c>
    </row>
    <row r="1086" spans="1:7" x14ac:dyDescent="0.25">
      <c r="B1086" s="1">
        <v>7.0000000000000001E-3</v>
      </c>
      <c r="C1086" t="s">
        <v>162</v>
      </c>
      <c r="G1086" s="3" t="str">
        <f t="shared" si="16"/>
        <v/>
      </c>
    </row>
    <row r="1087" spans="1:7" x14ac:dyDescent="0.25">
      <c r="B1087" s="1">
        <v>0.15</v>
      </c>
      <c r="C1087" t="s">
        <v>79</v>
      </c>
      <c r="G1087" s="3" t="str">
        <f t="shared" si="16"/>
        <v/>
      </c>
    </row>
    <row r="1088" spans="1:7" x14ac:dyDescent="0.25">
      <c r="B1088" s="1">
        <v>4.9000000000000002E-2</v>
      </c>
      <c r="C1088" t="s">
        <v>43</v>
      </c>
      <c r="G1088" s="3" t="str">
        <f t="shared" si="16"/>
        <v/>
      </c>
    </row>
    <row r="1089" spans="1:7" x14ac:dyDescent="0.25">
      <c r="B1089" s="1">
        <v>0.76300000000000001</v>
      </c>
      <c r="C1089" t="s">
        <v>89</v>
      </c>
      <c r="G1089" s="3" t="str">
        <f t="shared" si="16"/>
        <v/>
      </c>
    </row>
    <row r="1090" spans="1:7" x14ac:dyDescent="0.25">
      <c r="G1090" s="3" t="str">
        <f t="shared" si="16"/>
        <v/>
      </c>
    </row>
    <row r="1091" spans="1:7" x14ac:dyDescent="0.25">
      <c r="A1091" t="s">
        <v>375</v>
      </c>
      <c r="G1091" s="3">
        <f t="shared" ref="G1091:G1154" si="17">IFERROR(HLOOKUP($A1091,$H$2:$OZ$3,2,FALSE),"")</f>
        <v>7</v>
      </c>
    </row>
    <row r="1092" spans="1:7" x14ac:dyDescent="0.25">
      <c r="G1092" s="3" t="str">
        <f t="shared" si="17"/>
        <v/>
      </c>
    </row>
    <row r="1093" spans="1:7" x14ac:dyDescent="0.25">
      <c r="B1093" s="1">
        <v>1</v>
      </c>
      <c r="C1093" t="s">
        <v>89</v>
      </c>
      <c r="G1093" s="3" t="str">
        <f t="shared" si="17"/>
        <v/>
      </c>
    </row>
    <row r="1094" spans="1:7" x14ac:dyDescent="0.25">
      <c r="A1094" t="s">
        <v>6</v>
      </c>
      <c r="B1094" t="s">
        <v>376</v>
      </c>
      <c r="C1094" t="s">
        <v>377</v>
      </c>
      <c r="G1094" s="3" t="str">
        <f t="shared" si="17"/>
        <v/>
      </c>
    </row>
    <row r="1095" spans="1:7" x14ac:dyDescent="0.25">
      <c r="A1095" t="s">
        <v>378</v>
      </c>
      <c r="G1095" s="3">
        <f t="shared" si="17"/>
        <v>10</v>
      </c>
    </row>
    <row r="1096" spans="1:7" x14ac:dyDescent="0.25">
      <c r="G1096" s="3" t="str">
        <f t="shared" si="17"/>
        <v/>
      </c>
    </row>
    <row r="1097" spans="1:7" x14ac:dyDescent="0.25">
      <c r="B1097" s="1">
        <v>1</v>
      </c>
      <c r="C1097" t="s">
        <v>107</v>
      </c>
      <c r="G1097" s="3" t="str">
        <f t="shared" si="17"/>
        <v/>
      </c>
    </row>
    <row r="1098" spans="1:7" x14ac:dyDescent="0.25">
      <c r="A1098" t="s">
        <v>6</v>
      </c>
      <c r="B1098" t="s">
        <v>379</v>
      </c>
      <c r="C1098" t="s">
        <v>380</v>
      </c>
      <c r="G1098" s="3" t="str">
        <f t="shared" si="17"/>
        <v/>
      </c>
    </row>
    <row r="1099" spans="1:7" x14ac:dyDescent="0.25">
      <c r="A1099" t="s">
        <v>381</v>
      </c>
      <c r="G1099" s="3">
        <f t="shared" si="17"/>
        <v>93</v>
      </c>
    </row>
    <row r="1100" spans="1:7" x14ac:dyDescent="0.25">
      <c r="G1100" s="3" t="str">
        <f t="shared" si="17"/>
        <v/>
      </c>
    </row>
    <row r="1101" spans="1:7" x14ac:dyDescent="0.25">
      <c r="B1101" s="1">
        <v>1</v>
      </c>
      <c r="C1101" t="s">
        <v>110</v>
      </c>
      <c r="G1101" s="3" t="str">
        <f t="shared" si="17"/>
        <v/>
      </c>
    </row>
    <row r="1102" spans="1:7" x14ac:dyDescent="0.25">
      <c r="G1102" s="3" t="str">
        <f t="shared" si="17"/>
        <v/>
      </c>
    </row>
    <row r="1103" spans="1:7" x14ac:dyDescent="0.25">
      <c r="A1103" t="s">
        <v>382</v>
      </c>
      <c r="G1103" s="3">
        <f t="shared" si="17"/>
        <v>118</v>
      </c>
    </row>
    <row r="1104" spans="1:7" x14ac:dyDescent="0.25">
      <c r="G1104" s="3" t="str">
        <f t="shared" si="17"/>
        <v/>
      </c>
    </row>
    <row r="1105" spans="1:7" x14ac:dyDescent="0.25">
      <c r="B1105" s="1">
        <v>0.30399999999999999</v>
      </c>
      <c r="C1105" t="s">
        <v>18</v>
      </c>
      <c r="G1105" s="3" t="str">
        <f t="shared" si="17"/>
        <v/>
      </c>
    </row>
    <row r="1106" spans="1:7" x14ac:dyDescent="0.25">
      <c r="B1106" s="1">
        <v>0.155</v>
      </c>
      <c r="C1106" t="s">
        <v>79</v>
      </c>
      <c r="G1106" s="3" t="str">
        <f t="shared" si="17"/>
        <v/>
      </c>
    </row>
    <row r="1107" spans="1:7" x14ac:dyDescent="0.25">
      <c r="B1107" s="1">
        <v>0.10299999999999999</v>
      </c>
      <c r="C1107" t="s">
        <v>187</v>
      </c>
      <c r="G1107" s="3" t="str">
        <f t="shared" si="17"/>
        <v/>
      </c>
    </row>
    <row r="1108" spans="1:7" x14ac:dyDescent="0.25">
      <c r="B1108" s="1">
        <v>0.125</v>
      </c>
      <c r="C1108" t="s">
        <v>127</v>
      </c>
      <c r="G1108" s="3" t="str">
        <f t="shared" si="17"/>
        <v/>
      </c>
    </row>
    <row r="1109" spans="1:7" x14ac:dyDescent="0.25">
      <c r="B1109" s="1">
        <v>0.128</v>
      </c>
      <c r="C1109" t="s">
        <v>85</v>
      </c>
      <c r="G1109" s="3" t="str">
        <f t="shared" si="17"/>
        <v/>
      </c>
    </row>
    <row r="1110" spans="1:7" x14ac:dyDescent="0.25">
      <c r="B1110" s="1">
        <v>0.06</v>
      </c>
      <c r="C1110" t="s">
        <v>99</v>
      </c>
      <c r="G1110" s="3" t="str">
        <f t="shared" si="17"/>
        <v/>
      </c>
    </row>
    <row r="1111" spans="1:7" x14ac:dyDescent="0.25">
      <c r="B1111" s="1">
        <v>3.3000000000000002E-2</v>
      </c>
      <c r="C1111" t="s">
        <v>43</v>
      </c>
      <c r="G1111" s="3" t="str">
        <f t="shared" si="17"/>
        <v/>
      </c>
    </row>
    <row r="1112" spans="1:7" x14ac:dyDescent="0.25">
      <c r="B1112" s="1">
        <v>8.8999999999999996E-2</v>
      </c>
      <c r="C1112" t="s">
        <v>71</v>
      </c>
      <c r="G1112" s="3" t="str">
        <f t="shared" si="17"/>
        <v/>
      </c>
    </row>
    <row r="1113" spans="1:7" x14ac:dyDescent="0.25">
      <c r="G1113" s="3" t="str">
        <f t="shared" si="17"/>
        <v/>
      </c>
    </row>
    <row r="1114" spans="1:7" x14ac:dyDescent="0.25">
      <c r="A1114" t="s">
        <v>383</v>
      </c>
      <c r="G1114" s="3">
        <f t="shared" si="17"/>
        <v>7</v>
      </c>
    </row>
    <row r="1115" spans="1:7" x14ac:dyDescent="0.25">
      <c r="G1115" s="3" t="str">
        <f t="shared" si="17"/>
        <v/>
      </c>
    </row>
    <row r="1116" spans="1:7" x14ac:dyDescent="0.25">
      <c r="B1116" s="1">
        <v>1</v>
      </c>
      <c r="C1116" t="s">
        <v>24</v>
      </c>
      <c r="G1116" s="3" t="str">
        <f t="shared" si="17"/>
        <v/>
      </c>
    </row>
    <row r="1117" spans="1:7" x14ac:dyDescent="0.25">
      <c r="G1117" s="3" t="str">
        <f t="shared" si="17"/>
        <v/>
      </c>
    </row>
    <row r="1118" spans="1:7" x14ac:dyDescent="0.25">
      <c r="A1118" t="s">
        <v>384</v>
      </c>
      <c r="G1118" s="3">
        <f t="shared" si="17"/>
        <v>49</v>
      </c>
    </row>
    <row r="1119" spans="1:7" x14ac:dyDescent="0.25">
      <c r="G1119" s="3" t="str">
        <f t="shared" si="17"/>
        <v/>
      </c>
    </row>
    <row r="1120" spans="1:7" x14ac:dyDescent="0.25">
      <c r="B1120" s="1">
        <v>1</v>
      </c>
      <c r="C1120" t="s">
        <v>110</v>
      </c>
      <c r="G1120" s="3" t="str">
        <f t="shared" si="17"/>
        <v/>
      </c>
    </row>
    <row r="1121" spans="1:7" x14ac:dyDescent="0.25">
      <c r="G1121" s="3" t="str">
        <f t="shared" si="17"/>
        <v/>
      </c>
    </row>
    <row r="1122" spans="1:7" x14ac:dyDescent="0.25">
      <c r="A1122" t="s">
        <v>385</v>
      </c>
      <c r="G1122" s="3">
        <f t="shared" si="17"/>
        <v>49</v>
      </c>
    </row>
    <row r="1123" spans="1:7" x14ac:dyDescent="0.25">
      <c r="G1123" s="3" t="str">
        <f t="shared" si="17"/>
        <v/>
      </c>
    </row>
    <row r="1124" spans="1:7" x14ac:dyDescent="0.25">
      <c r="B1124" s="1">
        <v>1</v>
      </c>
      <c r="C1124" t="s">
        <v>110</v>
      </c>
      <c r="G1124" s="3" t="str">
        <f t="shared" si="17"/>
        <v/>
      </c>
    </row>
    <row r="1125" spans="1:7" x14ac:dyDescent="0.25">
      <c r="G1125" s="3" t="str">
        <f t="shared" si="17"/>
        <v/>
      </c>
    </row>
    <row r="1126" spans="1:7" x14ac:dyDescent="0.25">
      <c r="A1126" t="s">
        <v>386</v>
      </c>
      <c r="G1126" s="3">
        <f t="shared" si="17"/>
        <v>101</v>
      </c>
    </row>
    <row r="1127" spans="1:7" x14ac:dyDescent="0.25">
      <c r="G1127" s="3" t="str">
        <f t="shared" si="17"/>
        <v/>
      </c>
    </row>
    <row r="1128" spans="1:7" x14ac:dyDescent="0.25">
      <c r="B1128" s="1">
        <v>0.60799999999999998</v>
      </c>
      <c r="C1128" t="s">
        <v>177</v>
      </c>
      <c r="G1128" s="3" t="str">
        <f t="shared" si="17"/>
        <v/>
      </c>
    </row>
    <row r="1129" spans="1:7" x14ac:dyDescent="0.25">
      <c r="B1129" s="1">
        <v>0.372</v>
      </c>
      <c r="C1129" t="s">
        <v>107</v>
      </c>
      <c r="G1129" s="3" t="str">
        <f t="shared" si="17"/>
        <v/>
      </c>
    </row>
    <row r="1130" spans="1:7" x14ac:dyDescent="0.25">
      <c r="B1130" s="1">
        <v>1.9E-2</v>
      </c>
      <c r="C1130" t="s">
        <v>127</v>
      </c>
      <c r="G1130" s="3" t="str">
        <f t="shared" si="17"/>
        <v/>
      </c>
    </row>
    <row r="1131" spans="1:7" x14ac:dyDescent="0.25">
      <c r="G1131" s="3" t="str">
        <f t="shared" si="17"/>
        <v/>
      </c>
    </row>
    <row r="1132" spans="1:7" x14ac:dyDescent="0.25">
      <c r="A1132" t="s">
        <v>387</v>
      </c>
      <c r="G1132" s="3">
        <f t="shared" si="17"/>
        <v>171</v>
      </c>
    </row>
    <row r="1133" spans="1:7" x14ac:dyDescent="0.25">
      <c r="G1133" s="3" t="str">
        <f t="shared" si="17"/>
        <v/>
      </c>
    </row>
    <row r="1134" spans="1:7" x14ac:dyDescent="0.25">
      <c r="B1134" s="1">
        <v>1</v>
      </c>
      <c r="C1134" t="s">
        <v>177</v>
      </c>
      <c r="G1134" s="3" t="str">
        <f t="shared" si="17"/>
        <v/>
      </c>
    </row>
    <row r="1135" spans="1:7" x14ac:dyDescent="0.25">
      <c r="G1135" s="3" t="str">
        <f t="shared" si="17"/>
        <v/>
      </c>
    </row>
    <row r="1136" spans="1:7" x14ac:dyDescent="0.25">
      <c r="A1136" t="s">
        <v>388</v>
      </c>
      <c r="G1136" s="3">
        <f t="shared" si="17"/>
        <v>444</v>
      </c>
    </row>
    <row r="1137" spans="1:7" x14ac:dyDescent="0.25">
      <c r="G1137" s="3" t="str">
        <f t="shared" si="17"/>
        <v/>
      </c>
    </row>
    <row r="1138" spans="1:7" x14ac:dyDescent="0.25">
      <c r="B1138" s="1">
        <v>1</v>
      </c>
      <c r="C1138" t="s">
        <v>177</v>
      </c>
      <c r="G1138" s="3" t="str">
        <f t="shared" si="17"/>
        <v/>
      </c>
    </row>
    <row r="1139" spans="1:7" x14ac:dyDescent="0.25">
      <c r="G1139" s="3" t="str">
        <f t="shared" si="17"/>
        <v/>
      </c>
    </row>
    <row r="1140" spans="1:7" x14ac:dyDescent="0.25">
      <c r="A1140" t="s">
        <v>389</v>
      </c>
      <c r="G1140" s="3">
        <f t="shared" si="17"/>
        <v>34</v>
      </c>
    </row>
    <row r="1141" spans="1:7" x14ac:dyDescent="0.25">
      <c r="G1141" s="3" t="str">
        <f t="shared" si="17"/>
        <v/>
      </c>
    </row>
    <row r="1142" spans="1:7" x14ac:dyDescent="0.25">
      <c r="B1142" s="1">
        <v>1</v>
      </c>
      <c r="C1142" t="s">
        <v>121</v>
      </c>
      <c r="G1142" s="3" t="str">
        <f t="shared" si="17"/>
        <v/>
      </c>
    </row>
    <row r="1143" spans="1:7" x14ac:dyDescent="0.25">
      <c r="G1143" s="3" t="str">
        <f t="shared" si="17"/>
        <v/>
      </c>
    </row>
    <row r="1144" spans="1:7" x14ac:dyDescent="0.25">
      <c r="A1144" t="s">
        <v>390</v>
      </c>
      <c r="G1144" s="3">
        <f t="shared" si="17"/>
        <v>34</v>
      </c>
    </row>
    <row r="1145" spans="1:7" x14ac:dyDescent="0.25">
      <c r="G1145" s="3" t="str">
        <f t="shared" si="17"/>
        <v/>
      </c>
    </row>
    <row r="1146" spans="1:7" x14ac:dyDescent="0.25">
      <c r="B1146" s="1">
        <v>1</v>
      </c>
      <c r="C1146" t="s">
        <v>79</v>
      </c>
      <c r="G1146" s="3" t="str">
        <f t="shared" si="17"/>
        <v/>
      </c>
    </row>
    <row r="1147" spans="1:7" x14ac:dyDescent="0.25">
      <c r="G1147" s="3" t="str">
        <f t="shared" si="17"/>
        <v/>
      </c>
    </row>
    <row r="1148" spans="1:7" x14ac:dyDescent="0.25">
      <c r="A1148" t="s">
        <v>391</v>
      </c>
      <c r="G1148" s="3">
        <f t="shared" si="17"/>
        <v>315</v>
      </c>
    </row>
    <row r="1149" spans="1:7" x14ac:dyDescent="0.25">
      <c r="G1149" s="3" t="str">
        <f t="shared" si="17"/>
        <v/>
      </c>
    </row>
    <row r="1150" spans="1:7" x14ac:dyDescent="0.25">
      <c r="B1150" s="1">
        <v>1</v>
      </c>
      <c r="C1150" t="s">
        <v>177</v>
      </c>
      <c r="G1150" s="3" t="str">
        <f t="shared" si="17"/>
        <v/>
      </c>
    </row>
    <row r="1151" spans="1:7" x14ac:dyDescent="0.25">
      <c r="G1151" s="3" t="str">
        <f t="shared" si="17"/>
        <v/>
      </c>
    </row>
    <row r="1152" spans="1:7" x14ac:dyDescent="0.25">
      <c r="A1152" t="s">
        <v>392</v>
      </c>
      <c r="G1152" s="3">
        <f t="shared" si="17"/>
        <v>212</v>
      </c>
    </row>
    <row r="1153" spans="1:7" x14ac:dyDescent="0.25">
      <c r="G1153" s="3" t="str">
        <f t="shared" si="17"/>
        <v/>
      </c>
    </row>
    <row r="1154" spans="1:7" x14ac:dyDescent="0.25">
      <c r="B1154" s="1">
        <v>1</v>
      </c>
      <c r="C1154" t="s">
        <v>177</v>
      </c>
      <c r="G1154" s="3" t="str">
        <f t="shared" si="17"/>
        <v/>
      </c>
    </row>
    <row r="1155" spans="1:7" x14ac:dyDescent="0.25">
      <c r="G1155" s="3" t="str">
        <f t="shared" ref="G1155:G1218" si="18">IFERROR(HLOOKUP($A1155,$H$2:$OZ$3,2,FALSE),"")</f>
        <v/>
      </c>
    </row>
    <row r="1156" spans="1:7" x14ac:dyDescent="0.25">
      <c r="A1156" t="s">
        <v>393</v>
      </c>
      <c r="G1156" s="3">
        <f t="shared" si="18"/>
        <v>2</v>
      </c>
    </row>
    <row r="1157" spans="1:7" x14ac:dyDescent="0.25">
      <c r="G1157" s="3" t="str">
        <f t="shared" si="18"/>
        <v/>
      </c>
    </row>
    <row r="1158" spans="1:7" x14ac:dyDescent="0.25">
      <c r="B1158" s="1">
        <v>1</v>
      </c>
      <c r="C1158" t="s">
        <v>177</v>
      </c>
      <c r="G1158" s="3" t="str">
        <f t="shared" si="18"/>
        <v/>
      </c>
    </row>
    <row r="1159" spans="1:7" x14ac:dyDescent="0.25">
      <c r="G1159" s="3" t="str">
        <f t="shared" si="18"/>
        <v/>
      </c>
    </row>
    <row r="1160" spans="1:7" x14ac:dyDescent="0.25">
      <c r="A1160" t="s">
        <v>394</v>
      </c>
      <c r="G1160" s="3">
        <f t="shared" si="18"/>
        <v>105</v>
      </c>
    </row>
    <row r="1161" spans="1:7" x14ac:dyDescent="0.25">
      <c r="G1161" s="3" t="str">
        <f t="shared" si="18"/>
        <v/>
      </c>
    </row>
    <row r="1162" spans="1:7" x14ac:dyDescent="0.25">
      <c r="B1162" s="1">
        <v>1</v>
      </c>
      <c r="C1162" t="s">
        <v>85</v>
      </c>
      <c r="G1162" s="3" t="str">
        <f t="shared" si="18"/>
        <v/>
      </c>
    </row>
    <row r="1163" spans="1:7" x14ac:dyDescent="0.25">
      <c r="G1163" s="3" t="str">
        <f t="shared" si="18"/>
        <v/>
      </c>
    </row>
    <row r="1164" spans="1:7" x14ac:dyDescent="0.25">
      <c r="A1164" t="s">
        <v>395</v>
      </c>
      <c r="G1164" s="3">
        <f t="shared" si="18"/>
        <v>127</v>
      </c>
    </row>
    <row r="1165" spans="1:7" x14ac:dyDescent="0.25">
      <c r="G1165" s="3" t="str">
        <f t="shared" si="18"/>
        <v/>
      </c>
    </row>
    <row r="1166" spans="1:7" x14ac:dyDescent="0.25">
      <c r="B1166" s="1">
        <v>1</v>
      </c>
      <c r="C1166" t="s">
        <v>89</v>
      </c>
      <c r="G1166" s="3" t="str">
        <f t="shared" si="18"/>
        <v/>
      </c>
    </row>
    <row r="1167" spans="1:7" x14ac:dyDescent="0.25">
      <c r="G1167" s="3" t="str">
        <f t="shared" si="18"/>
        <v/>
      </c>
    </row>
    <row r="1168" spans="1:7" x14ac:dyDescent="0.25">
      <c r="A1168" t="s">
        <v>396</v>
      </c>
      <c r="G1168" s="3">
        <f t="shared" si="18"/>
        <v>358</v>
      </c>
    </row>
    <row r="1169" spans="1:7" x14ac:dyDescent="0.25">
      <c r="G1169" s="3" t="str">
        <f t="shared" si="18"/>
        <v/>
      </c>
    </row>
    <row r="1170" spans="1:7" x14ac:dyDescent="0.25">
      <c r="B1170" s="1">
        <v>1</v>
      </c>
      <c r="C1170" t="s">
        <v>177</v>
      </c>
      <c r="G1170" s="3" t="str">
        <f t="shared" si="18"/>
        <v/>
      </c>
    </row>
    <row r="1171" spans="1:7" x14ac:dyDescent="0.25">
      <c r="G1171" s="3" t="str">
        <f t="shared" si="18"/>
        <v/>
      </c>
    </row>
    <row r="1172" spans="1:7" x14ac:dyDescent="0.25">
      <c r="A1172" t="s">
        <v>397</v>
      </c>
      <c r="G1172" s="3">
        <f t="shared" si="18"/>
        <v>243</v>
      </c>
    </row>
    <row r="1173" spans="1:7" x14ac:dyDescent="0.25">
      <c r="G1173" s="3" t="str">
        <f t="shared" si="18"/>
        <v/>
      </c>
    </row>
    <row r="1174" spans="1:7" x14ac:dyDescent="0.25">
      <c r="B1174" s="1">
        <v>0.20899999999999999</v>
      </c>
      <c r="C1174" t="s">
        <v>74</v>
      </c>
      <c r="G1174" s="3" t="str">
        <f t="shared" si="18"/>
        <v/>
      </c>
    </row>
    <row r="1175" spans="1:7" x14ac:dyDescent="0.25">
      <c r="B1175" s="1">
        <v>0.79</v>
      </c>
      <c r="C1175" t="s">
        <v>177</v>
      </c>
      <c r="G1175" s="3" t="str">
        <f t="shared" si="18"/>
        <v/>
      </c>
    </row>
    <row r="1176" spans="1:7" x14ac:dyDescent="0.25">
      <c r="G1176" s="3" t="str">
        <f t="shared" si="18"/>
        <v/>
      </c>
    </row>
    <row r="1177" spans="1:7" x14ac:dyDescent="0.25">
      <c r="A1177" t="s">
        <v>398</v>
      </c>
      <c r="G1177" s="3">
        <f t="shared" si="18"/>
        <v>261</v>
      </c>
    </row>
    <row r="1178" spans="1:7" x14ac:dyDescent="0.25">
      <c r="G1178" s="3" t="str">
        <f t="shared" si="18"/>
        <v/>
      </c>
    </row>
    <row r="1179" spans="1:7" x14ac:dyDescent="0.25">
      <c r="B1179" s="1">
        <v>8.0000000000000002E-3</v>
      </c>
      <c r="C1179" t="s">
        <v>18</v>
      </c>
      <c r="G1179" s="3" t="str">
        <f t="shared" si="18"/>
        <v/>
      </c>
    </row>
    <row r="1180" spans="1:7" x14ac:dyDescent="0.25">
      <c r="B1180" s="1">
        <v>1.6E-2</v>
      </c>
      <c r="C1180" t="s">
        <v>319</v>
      </c>
      <c r="G1180" s="3" t="str">
        <f t="shared" si="18"/>
        <v/>
      </c>
    </row>
    <row r="1181" spans="1:7" x14ac:dyDescent="0.25">
      <c r="B1181" s="1">
        <v>0.01</v>
      </c>
      <c r="C1181" t="s">
        <v>79</v>
      </c>
      <c r="G1181" s="3" t="str">
        <f t="shared" si="18"/>
        <v/>
      </c>
    </row>
    <row r="1182" spans="1:7" x14ac:dyDescent="0.25">
      <c r="B1182" s="1">
        <v>7.0999999999999994E-2</v>
      </c>
      <c r="C1182" t="s">
        <v>127</v>
      </c>
      <c r="G1182" s="3" t="str">
        <f t="shared" si="18"/>
        <v/>
      </c>
    </row>
    <row r="1183" spans="1:7" x14ac:dyDescent="0.25">
      <c r="B1183" s="1">
        <v>0.70099999999999996</v>
      </c>
      <c r="C1183" t="s">
        <v>43</v>
      </c>
      <c r="G1183" s="3" t="str">
        <f t="shared" si="18"/>
        <v/>
      </c>
    </row>
    <row r="1184" spans="1:7" x14ac:dyDescent="0.25">
      <c r="B1184" s="1">
        <v>0.19</v>
      </c>
      <c r="C1184" t="s">
        <v>163</v>
      </c>
      <c r="G1184" s="3" t="str">
        <f t="shared" si="18"/>
        <v/>
      </c>
    </row>
    <row r="1185" spans="1:7" x14ac:dyDescent="0.25">
      <c r="G1185" s="3" t="str">
        <f t="shared" si="18"/>
        <v/>
      </c>
    </row>
    <row r="1186" spans="1:7" x14ac:dyDescent="0.25">
      <c r="A1186" t="s">
        <v>399</v>
      </c>
      <c r="G1186" s="3">
        <f t="shared" si="18"/>
        <v>96</v>
      </c>
    </row>
    <row r="1187" spans="1:7" x14ac:dyDescent="0.25">
      <c r="G1187" s="3" t="str">
        <f t="shared" si="18"/>
        <v/>
      </c>
    </row>
    <row r="1188" spans="1:7" x14ac:dyDescent="0.25">
      <c r="B1188" s="1">
        <v>1</v>
      </c>
      <c r="C1188" t="s">
        <v>177</v>
      </c>
      <c r="G1188" s="3" t="str">
        <f t="shared" si="18"/>
        <v/>
      </c>
    </row>
    <row r="1189" spans="1:7" x14ac:dyDescent="0.25">
      <c r="G1189" s="3" t="str">
        <f t="shared" si="18"/>
        <v/>
      </c>
    </row>
    <row r="1190" spans="1:7" x14ac:dyDescent="0.25">
      <c r="A1190" t="s">
        <v>400</v>
      </c>
      <c r="G1190" s="3">
        <f t="shared" si="18"/>
        <v>263</v>
      </c>
    </row>
    <row r="1191" spans="1:7" x14ac:dyDescent="0.25">
      <c r="G1191" s="3" t="str">
        <f t="shared" si="18"/>
        <v/>
      </c>
    </row>
    <row r="1192" spans="1:7" x14ac:dyDescent="0.25">
      <c r="B1192" s="1">
        <v>1</v>
      </c>
      <c r="C1192" t="s">
        <v>177</v>
      </c>
      <c r="G1192" s="3" t="str">
        <f t="shared" si="18"/>
        <v/>
      </c>
    </row>
    <row r="1193" spans="1:7" x14ac:dyDescent="0.25">
      <c r="G1193" s="3" t="str">
        <f t="shared" si="18"/>
        <v/>
      </c>
    </row>
    <row r="1194" spans="1:7" x14ac:dyDescent="0.25">
      <c r="A1194" t="s">
        <v>401</v>
      </c>
      <c r="G1194" s="3">
        <f t="shared" si="18"/>
        <v>48</v>
      </c>
    </row>
    <row r="1195" spans="1:7" x14ac:dyDescent="0.25">
      <c r="G1195" s="3" t="str">
        <f t="shared" si="18"/>
        <v/>
      </c>
    </row>
    <row r="1196" spans="1:7" x14ac:dyDescent="0.25">
      <c r="B1196" s="1">
        <v>1</v>
      </c>
      <c r="C1196" t="s">
        <v>177</v>
      </c>
      <c r="G1196" s="3" t="str">
        <f t="shared" si="18"/>
        <v/>
      </c>
    </row>
    <row r="1197" spans="1:7" x14ac:dyDescent="0.25">
      <c r="G1197" s="3" t="str">
        <f t="shared" si="18"/>
        <v/>
      </c>
    </row>
    <row r="1198" spans="1:7" x14ac:dyDescent="0.25">
      <c r="A1198" t="s">
        <v>402</v>
      </c>
      <c r="G1198" s="3">
        <f t="shared" si="18"/>
        <v>2</v>
      </c>
    </row>
    <row r="1199" spans="1:7" x14ac:dyDescent="0.25">
      <c r="G1199" s="3" t="str">
        <f t="shared" si="18"/>
        <v/>
      </c>
    </row>
    <row r="1200" spans="1:7" x14ac:dyDescent="0.25">
      <c r="B1200" s="1">
        <v>1</v>
      </c>
      <c r="C1200" t="s">
        <v>177</v>
      </c>
      <c r="G1200" s="3" t="str">
        <f t="shared" si="18"/>
        <v/>
      </c>
    </row>
    <row r="1201" spans="1:7" x14ac:dyDescent="0.25">
      <c r="G1201" s="3" t="str">
        <f t="shared" si="18"/>
        <v/>
      </c>
    </row>
    <row r="1202" spans="1:7" x14ac:dyDescent="0.25">
      <c r="A1202" t="s">
        <v>403</v>
      </c>
      <c r="G1202" s="3">
        <f t="shared" si="18"/>
        <v>433</v>
      </c>
    </row>
    <row r="1203" spans="1:7" x14ac:dyDescent="0.25">
      <c r="G1203" s="3" t="str">
        <f t="shared" si="18"/>
        <v/>
      </c>
    </row>
    <row r="1204" spans="1:7" x14ac:dyDescent="0.25">
      <c r="B1204" s="1">
        <v>1</v>
      </c>
      <c r="C1204" t="s">
        <v>177</v>
      </c>
      <c r="G1204" s="3" t="str">
        <f t="shared" si="18"/>
        <v/>
      </c>
    </row>
    <row r="1205" spans="1:7" x14ac:dyDescent="0.25">
      <c r="G1205" s="3" t="str">
        <f t="shared" si="18"/>
        <v/>
      </c>
    </row>
    <row r="1206" spans="1:7" x14ac:dyDescent="0.25">
      <c r="A1206" t="s">
        <v>404</v>
      </c>
      <c r="G1206" s="3">
        <f t="shared" si="18"/>
        <v>331</v>
      </c>
    </row>
    <row r="1207" spans="1:7" x14ac:dyDescent="0.25">
      <c r="G1207" s="3" t="str">
        <f t="shared" si="18"/>
        <v/>
      </c>
    </row>
    <row r="1208" spans="1:7" x14ac:dyDescent="0.25">
      <c r="B1208" s="1">
        <v>0.498</v>
      </c>
      <c r="C1208" t="s">
        <v>177</v>
      </c>
      <c r="G1208" s="3" t="str">
        <f t="shared" si="18"/>
        <v/>
      </c>
    </row>
    <row r="1209" spans="1:7" x14ac:dyDescent="0.25">
      <c r="B1209" s="1">
        <v>0.501</v>
      </c>
      <c r="C1209" t="s">
        <v>162</v>
      </c>
      <c r="G1209" s="3" t="str">
        <f t="shared" si="18"/>
        <v/>
      </c>
    </row>
    <row r="1210" spans="1:7" x14ac:dyDescent="0.25">
      <c r="G1210" s="3" t="str">
        <f t="shared" si="18"/>
        <v/>
      </c>
    </row>
    <row r="1211" spans="1:7" x14ac:dyDescent="0.25">
      <c r="A1211" t="s">
        <v>405</v>
      </c>
      <c r="G1211" s="3">
        <f t="shared" si="18"/>
        <v>10</v>
      </c>
    </row>
    <row r="1212" spans="1:7" x14ac:dyDescent="0.25">
      <c r="G1212" s="3" t="str">
        <f t="shared" si="18"/>
        <v/>
      </c>
    </row>
    <row r="1213" spans="1:7" x14ac:dyDescent="0.25">
      <c r="B1213" s="1">
        <v>1</v>
      </c>
      <c r="C1213" t="s">
        <v>365</v>
      </c>
      <c r="G1213" s="3" t="str">
        <f t="shared" si="18"/>
        <v/>
      </c>
    </row>
    <row r="1214" spans="1:7" x14ac:dyDescent="0.25">
      <c r="G1214" s="3" t="str">
        <f t="shared" si="18"/>
        <v/>
      </c>
    </row>
    <row r="1215" spans="1:7" x14ac:dyDescent="0.25">
      <c r="A1215" t="s">
        <v>406</v>
      </c>
      <c r="G1215" s="3">
        <f t="shared" si="18"/>
        <v>519</v>
      </c>
    </row>
    <row r="1216" spans="1:7" x14ac:dyDescent="0.25">
      <c r="G1216" s="3" t="str">
        <f t="shared" si="18"/>
        <v/>
      </c>
    </row>
    <row r="1217" spans="1:7" x14ac:dyDescent="0.25">
      <c r="B1217" s="1">
        <v>8.0000000000000002E-3</v>
      </c>
      <c r="C1217" t="s">
        <v>18</v>
      </c>
      <c r="G1217" s="3" t="str">
        <f t="shared" si="18"/>
        <v/>
      </c>
    </row>
    <row r="1218" spans="1:7" x14ac:dyDescent="0.25">
      <c r="B1218" s="1">
        <v>0.57799999999999996</v>
      </c>
      <c r="C1218" t="s">
        <v>177</v>
      </c>
      <c r="G1218" s="3" t="str">
        <f t="shared" si="18"/>
        <v/>
      </c>
    </row>
    <row r="1219" spans="1:7" x14ac:dyDescent="0.25">
      <c r="B1219" s="1">
        <v>2E-3</v>
      </c>
      <c r="C1219" t="s">
        <v>365</v>
      </c>
      <c r="G1219" s="3" t="str">
        <f t="shared" ref="G1219:G1282" si="19">IFERROR(HLOOKUP($A1219,$H$2:$OZ$3,2,FALSE),"")</f>
        <v/>
      </c>
    </row>
    <row r="1220" spans="1:7" x14ac:dyDescent="0.25">
      <c r="B1220" s="1">
        <v>0.40899999999999997</v>
      </c>
      <c r="C1220" t="s">
        <v>43</v>
      </c>
      <c r="G1220" s="3" t="str">
        <f t="shared" si="19"/>
        <v/>
      </c>
    </row>
    <row r="1221" spans="1:7" x14ac:dyDescent="0.25">
      <c r="G1221" s="3" t="str">
        <f t="shared" si="19"/>
        <v/>
      </c>
    </row>
    <row r="1222" spans="1:7" x14ac:dyDescent="0.25">
      <c r="A1222" t="s">
        <v>407</v>
      </c>
      <c r="G1222" s="3">
        <f t="shared" si="19"/>
        <v>519</v>
      </c>
    </row>
    <row r="1223" spans="1:7" x14ac:dyDescent="0.25">
      <c r="G1223" s="3" t="str">
        <f t="shared" si="19"/>
        <v/>
      </c>
    </row>
    <row r="1224" spans="1:7" x14ac:dyDescent="0.25">
      <c r="B1224" s="1">
        <v>8.0000000000000002E-3</v>
      </c>
      <c r="C1224" t="s">
        <v>18</v>
      </c>
      <c r="G1224" s="3" t="str">
        <f t="shared" si="19"/>
        <v/>
      </c>
    </row>
    <row r="1225" spans="1:7" x14ac:dyDescent="0.25">
      <c r="B1225" s="1">
        <v>0.57899999999999996</v>
      </c>
      <c r="C1225" t="s">
        <v>177</v>
      </c>
      <c r="G1225" s="3" t="str">
        <f t="shared" si="19"/>
        <v/>
      </c>
    </row>
    <row r="1226" spans="1:7" x14ac:dyDescent="0.25">
      <c r="B1226" s="1">
        <v>2E-3</v>
      </c>
      <c r="C1226" t="s">
        <v>365</v>
      </c>
      <c r="G1226" s="3" t="str">
        <f t="shared" si="19"/>
        <v/>
      </c>
    </row>
    <row r="1227" spans="1:7" x14ac:dyDescent="0.25">
      <c r="B1227" s="1">
        <v>0.40799999999999997</v>
      </c>
      <c r="C1227" t="s">
        <v>43</v>
      </c>
      <c r="G1227" s="3" t="str">
        <f t="shared" si="19"/>
        <v/>
      </c>
    </row>
    <row r="1228" spans="1:7" x14ac:dyDescent="0.25">
      <c r="G1228" s="3" t="str">
        <f t="shared" si="19"/>
        <v/>
      </c>
    </row>
    <row r="1229" spans="1:7" x14ac:dyDescent="0.25">
      <c r="A1229" t="s">
        <v>408</v>
      </c>
      <c r="G1229" s="3">
        <f t="shared" si="19"/>
        <v>519</v>
      </c>
    </row>
    <row r="1230" spans="1:7" x14ac:dyDescent="0.25">
      <c r="G1230" s="3" t="str">
        <f t="shared" si="19"/>
        <v/>
      </c>
    </row>
    <row r="1231" spans="1:7" x14ac:dyDescent="0.25">
      <c r="B1231" s="1">
        <v>8.0000000000000002E-3</v>
      </c>
      <c r="C1231" t="s">
        <v>18</v>
      </c>
      <c r="G1231" s="3" t="str">
        <f t="shared" si="19"/>
        <v/>
      </c>
    </row>
    <row r="1232" spans="1:7" x14ac:dyDescent="0.25">
      <c r="B1232" s="1">
        <v>0.57899999999999996</v>
      </c>
      <c r="C1232" t="s">
        <v>177</v>
      </c>
      <c r="G1232" s="3" t="str">
        <f t="shared" si="19"/>
        <v/>
      </c>
    </row>
    <row r="1233" spans="1:7" x14ac:dyDescent="0.25">
      <c r="B1233" s="1">
        <v>2E-3</v>
      </c>
      <c r="C1233" t="s">
        <v>365</v>
      </c>
      <c r="G1233" s="3" t="str">
        <f t="shared" si="19"/>
        <v/>
      </c>
    </row>
    <row r="1234" spans="1:7" x14ac:dyDescent="0.25">
      <c r="B1234" s="1">
        <v>0.40799999999999997</v>
      </c>
      <c r="C1234" t="s">
        <v>43</v>
      </c>
      <c r="G1234" s="3" t="str">
        <f t="shared" si="19"/>
        <v/>
      </c>
    </row>
    <row r="1235" spans="1:7" x14ac:dyDescent="0.25">
      <c r="G1235" s="3" t="str">
        <f t="shared" si="19"/>
        <v/>
      </c>
    </row>
    <row r="1236" spans="1:7" x14ac:dyDescent="0.25">
      <c r="A1236" t="s">
        <v>409</v>
      </c>
      <c r="G1236" s="3">
        <f t="shared" si="19"/>
        <v>14</v>
      </c>
    </row>
    <row r="1237" spans="1:7" x14ac:dyDescent="0.25">
      <c r="G1237" s="3" t="str">
        <f t="shared" si="19"/>
        <v/>
      </c>
    </row>
    <row r="1238" spans="1:7" x14ac:dyDescent="0.25">
      <c r="B1238" s="1">
        <v>0.997</v>
      </c>
      <c r="C1238" t="s">
        <v>43</v>
      </c>
      <c r="G1238" s="3" t="str">
        <f t="shared" si="19"/>
        <v/>
      </c>
    </row>
    <row r="1239" spans="1:7" x14ac:dyDescent="0.25">
      <c r="B1239" s="1">
        <v>2E-3</v>
      </c>
      <c r="C1239" t="s">
        <v>89</v>
      </c>
      <c r="G1239" s="3" t="str">
        <f t="shared" si="19"/>
        <v/>
      </c>
    </row>
    <row r="1240" spans="1:7" x14ac:dyDescent="0.25">
      <c r="G1240" s="3" t="str">
        <f t="shared" si="19"/>
        <v/>
      </c>
    </row>
    <row r="1241" spans="1:7" x14ac:dyDescent="0.25">
      <c r="A1241" t="s">
        <v>410</v>
      </c>
      <c r="G1241" s="3">
        <f t="shared" si="19"/>
        <v>67</v>
      </c>
    </row>
    <row r="1242" spans="1:7" x14ac:dyDescent="0.25">
      <c r="G1242" s="3" t="str">
        <f t="shared" si="19"/>
        <v/>
      </c>
    </row>
    <row r="1243" spans="1:7" x14ac:dyDescent="0.25">
      <c r="B1243" s="1">
        <v>0.88800000000000001</v>
      </c>
      <c r="C1243" t="s">
        <v>177</v>
      </c>
      <c r="G1243" s="3" t="str">
        <f t="shared" si="19"/>
        <v/>
      </c>
    </row>
    <row r="1244" spans="1:7" x14ac:dyDescent="0.25">
      <c r="B1244" s="1">
        <v>0.111</v>
      </c>
      <c r="C1244" t="s">
        <v>43</v>
      </c>
      <c r="G1244" s="3" t="str">
        <f t="shared" si="19"/>
        <v/>
      </c>
    </row>
    <row r="1245" spans="1:7" x14ac:dyDescent="0.25">
      <c r="G1245" s="3" t="str">
        <f t="shared" si="19"/>
        <v/>
      </c>
    </row>
    <row r="1246" spans="1:7" x14ac:dyDescent="0.25">
      <c r="A1246" t="s">
        <v>411</v>
      </c>
      <c r="G1246" s="3">
        <f t="shared" si="19"/>
        <v>10</v>
      </c>
    </row>
    <row r="1247" spans="1:7" x14ac:dyDescent="0.25">
      <c r="G1247" s="3" t="str">
        <f t="shared" si="19"/>
        <v/>
      </c>
    </row>
    <row r="1248" spans="1:7" x14ac:dyDescent="0.25">
      <c r="B1248" s="1">
        <v>1</v>
      </c>
      <c r="C1248" t="s">
        <v>177</v>
      </c>
      <c r="G1248" s="3" t="str">
        <f t="shared" si="19"/>
        <v/>
      </c>
    </row>
    <row r="1249" spans="1:7" x14ac:dyDescent="0.25">
      <c r="G1249" s="3" t="str">
        <f t="shared" si="19"/>
        <v/>
      </c>
    </row>
    <row r="1250" spans="1:7" x14ac:dyDescent="0.25">
      <c r="A1250" t="s">
        <v>412</v>
      </c>
      <c r="G1250" s="3">
        <f t="shared" si="19"/>
        <v>33</v>
      </c>
    </row>
    <row r="1251" spans="1:7" x14ac:dyDescent="0.25">
      <c r="G1251" s="3" t="str">
        <f t="shared" si="19"/>
        <v/>
      </c>
    </row>
    <row r="1252" spans="1:7" x14ac:dyDescent="0.25">
      <c r="B1252" s="1">
        <v>1</v>
      </c>
      <c r="C1252" t="s">
        <v>127</v>
      </c>
      <c r="G1252" s="3" t="str">
        <f t="shared" si="19"/>
        <v/>
      </c>
    </row>
    <row r="1253" spans="1:7" x14ac:dyDescent="0.25">
      <c r="A1253" t="s">
        <v>6</v>
      </c>
      <c r="B1253" t="s">
        <v>413</v>
      </c>
      <c r="C1253" t="s">
        <v>414</v>
      </c>
      <c r="G1253" s="3" t="str">
        <f t="shared" si="19"/>
        <v/>
      </c>
    </row>
    <row r="1254" spans="1:7" x14ac:dyDescent="0.25">
      <c r="A1254" t="s">
        <v>415</v>
      </c>
      <c r="G1254" s="3">
        <f t="shared" si="19"/>
        <v>53</v>
      </c>
    </row>
    <row r="1255" spans="1:7" x14ac:dyDescent="0.25">
      <c r="G1255" s="3" t="str">
        <f t="shared" si="19"/>
        <v/>
      </c>
    </row>
    <row r="1256" spans="1:7" x14ac:dyDescent="0.25">
      <c r="B1256" s="1">
        <v>1</v>
      </c>
      <c r="C1256" t="s">
        <v>54</v>
      </c>
      <c r="G1256" s="3" t="str">
        <f t="shared" si="19"/>
        <v/>
      </c>
    </row>
    <row r="1257" spans="1:7" x14ac:dyDescent="0.25">
      <c r="A1257" t="s">
        <v>6</v>
      </c>
      <c r="B1257" t="s">
        <v>416</v>
      </c>
      <c r="C1257" t="s">
        <v>417</v>
      </c>
      <c r="G1257" s="3" t="str">
        <f t="shared" si="19"/>
        <v/>
      </c>
    </row>
    <row r="1258" spans="1:7" x14ac:dyDescent="0.25">
      <c r="A1258" t="s">
        <v>418</v>
      </c>
      <c r="G1258" s="3">
        <f t="shared" si="19"/>
        <v>2</v>
      </c>
    </row>
    <row r="1259" spans="1:7" x14ac:dyDescent="0.25">
      <c r="G1259" s="3" t="str">
        <f t="shared" si="19"/>
        <v/>
      </c>
    </row>
    <row r="1260" spans="1:7" x14ac:dyDescent="0.25">
      <c r="G1260" s="3" t="str">
        <f t="shared" si="19"/>
        <v/>
      </c>
    </row>
    <row r="1261" spans="1:7" x14ac:dyDescent="0.25">
      <c r="A1261" t="s">
        <v>419</v>
      </c>
      <c r="G1261" s="3">
        <f t="shared" si="19"/>
        <v>18</v>
      </c>
    </row>
    <row r="1262" spans="1:7" x14ac:dyDescent="0.25">
      <c r="G1262" s="3" t="str">
        <f t="shared" si="19"/>
        <v/>
      </c>
    </row>
    <row r="1263" spans="1:7" x14ac:dyDescent="0.25">
      <c r="B1263" s="1">
        <v>0.27200000000000002</v>
      </c>
      <c r="C1263" t="s">
        <v>74</v>
      </c>
      <c r="G1263" s="3" t="str">
        <f t="shared" si="19"/>
        <v/>
      </c>
    </row>
    <row r="1264" spans="1:7" x14ac:dyDescent="0.25">
      <c r="B1264" s="1">
        <v>0.23400000000000001</v>
      </c>
      <c r="C1264" t="s">
        <v>177</v>
      </c>
      <c r="G1264" s="3" t="str">
        <f t="shared" si="19"/>
        <v/>
      </c>
    </row>
    <row r="1265" spans="1:7" x14ac:dyDescent="0.25">
      <c r="B1265" s="1">
        <v>0.49299999999999999</v>
      </c>
      <c r="C1265" t="s">
        <v>43</v>
      </c>
      <c r="G1265" s="3" t="str">
        <f t="shared" si="19"/>
        <v/>
      </c>
    </row>
    <row r="1266" spans="1:7" x14ac:dyDescent="0.25">
      <c r="G1266" s="3" t="str">
        <f t="shared" si="19"/>
        <v/>
      </c>
    </row>
    <row r="1267" spans="1:7" x14ac:dyDescent="0.25">
      <c r="A1267" t="s">
        <v>420</v>
      </c>
      <c r="G1267" s="3">
        <f t="shared" si="19"/>
        <v>2</v>
      </c>
    </row>
    <row r="1268" spans="1:7" x14ac:dyDescent="0.25">
      <c r="G1268" s="3" t="str">
        <f t="shared" si="19"/>
        <v/>
      </c>
    </row>
    <row r="1269" spans="1:7" x14ac:dyDescent="0.25">
      <c r="B1269" s="1">
        <v>1</v>
      </c>
      <c r="C1269" t="s">
        <v>43</v>
      </c>
      <c r="G1269" s="3" t="str">
        <f t="shared" si="19"/>
        <v/>
      </c>
    </row>
    <row r="1270" spans="1:7" x14ac:dyDescent="0.25">
      <c r="G1270" s="3" t="str">
        <f t="shared" si="19"/>
        <v/>
      </c>
    </row>
    <row r="1271" spans="1:7" x14ac:dyDescent="0.25">
      <c r="A1271" t="s">
        <v>421</v>
      </c>
      <c r="G1271" s="3">
        <f t="shared" si="19"/>
        <v>10</v>
      </c>
    </row>
    <row r="1272" spans="1:7" x14ac:dyDescent="0.25">
      <c r="G1272" s="3" t="str">
        <f t="shared" si="19"/>
        <v/>
      </c>
    </row>
    <row r="1273" spans="1:7" x14ac:dyDescent="0.25">
      <c r="B1273" s="1">
        <v>0.27800000000000002</v>
      </c>
      <c r="C1273" t="s">
        <v>101</v>
      </c>
      <c r="G1273" s="3" t="str">
        <f t="shared" si="19"/>
        <v/>
      </c>
    </row>
    <row r="1274" spans="1:7" x14ac:dyDescent="0.25">
      <c r="B1274" s="1">
        <v>0.72099999999999997</v>
      </c>
      <c r="C1274" t="s">
        <v>85</v>
      </c>
      <c r="G1274" s="3" t="str">
        <f t="shared" si="19"/>
        <v/>
      </c>
    </row>
    <row r="1275" spans="1:7" x14ac:dyDescent="0.25">
      <c r="G1275" s="3" t="str">
        <f t="shared" si="19"/>
        <v/>
      </c>
    </row>
    <row r="1276" spans="1:7" x14ac:dyDescent="0.25">
      <c r="A1276" t="s">
        <v>422</v>
      </c>
      <c r="G1276" s="3">
        <f t="shared" si="19"/>
        <v>186</v>
      </c>
    </row>
    <row r="1277" spans="1:7" x14ac:dyDescent="0.25">
      <c r="G1277" s="3" t="str">
        <f t="shared" si="19"/>
        <v/>
      </c>
    </row>
    <row r="1278" spans="1:7" x14ac:dyDescent="0.25">
      <c r="B1278" s="1">
        <v>0.192</v>
      </c>
      <c r="C1278" t="s">
        <v>101</v>
      </c>
      <c r="G1278" s="3" t="str">
        <f t="shared" si="19"/>
        <v/>
      </c>
    </row>
    <row r="1279" spans="1:7" x14ac:dyDescent="0.25">
      <c r="B1279" s="1">
        <v>0.80700000000000005</v>
      </c>
      <c r="C1279" t="s">
        <v>85</v>
      </c>
      <c r="G1279" s="3" t="str">
        <f t="shared" si="19"/>
        <v/>
      </c>
    </row>
    <row r="1280" spans="1:7" x14ac:dyDescent="0.25">
      <c r="G1280" s="3" t="str">
        <f t="shared" si="19"/>
        <v/>
      </c>
    </row>
    <row r="1281" spans="1:7" x14ac:dyDescent="0.25">
      <c r="A1281" t="s">
        <v>423</v>
      </c>
      <c r="G1281" s="3">
        <f t="shared" si="19"/>
        <v>9</v>
      </c>
    </row>
    <row r="1282" spans="1:7" x14ac:dyDescent="0.25">
      <c r="G1282" s="3" t="str">
        <f t="shared" si="19"/>
        <v/>
      </c>
    </row>
    <row r="1283" spans="1:7" x14ac:dyDescent="0.25">
      <c r="B1283" s="1">
        <v>1</v>
      </c>
      <c r="C1283" t="s">
        <v>71</v>
      </c>
      <c r="G1283" s="3" t="str">
        <f t="shared" ref="G1283:G1346" si="20">IFERROR(HLOOKUP($A1283,$H$2:$OZ$3,2,FALSE),"")</f>
        <v/>
      </c>
    </row>
    <row r="1284" spans="1:7" x14ac:dyDescent="0.25">
      <c r="G1284" s="3" t="str">
        <f t="shared" si="20"/>
        <v/>
      </c>
    </row>
    <row r="1285" spans="1:7" x14ac:dyDescent="0.25">
      <c r="A1285" t="s">
        <v>424</v>
      </c>
      <c r="G1285" s="3">
        <f t="shared" si="20"/>
        <v>8</v>
      </c>
    </row>
    <row r="1286" spans="1:7" x14ac:dyDescent="0.25">
      <c r="G1286" s="3" t="str">
        <f t="shared" si="20"/>
        <v/>
      </c>
    </row>
    <row r="1287" spans="1:7" x14ac:dyDescent="0.25">
      <c r="B1287" s="1">
        <v>0.20799999999999999</v>
      </c>
      <c r="C1287" t="s">
        <v>110</v>
      </c>
      <c r="G1287" s="3" t="str">
        <f t="shared" si="20"/>
        <v/>
      </c>
    </row>
    <row r="1288" spans="1:7" x14ac:dyDescent="0.25">
      <c r="B1288" s="1">
        <v>0.79100000000000004</v>
      </c>
      <c r="C1288" t="s">
        <v>71</v>
      </c>
      <c r="G1288" s="3" t="str">
        <f t="shared" si="20"/>
        <v/>
      </c>
    </row>
    <row r="1289" spans="1:7" x14ac:dyDescent="0.25">
      <c r="G1289" s="3" t="str">
        <f t="shared" si="20"/>
        <v/>
      </c>
    </row>
    <row r="1290" spans="1:7" x14ac:dyDescent="0.25">
      <c r="A1290" t="s">
        <v>425</v>
      </c>
      <c r="G1290" s="3">
        <f t="shared" si="20"/>
        <v>3</v>
      </c>
    </row>
    <row r="1291" spans="1:7" x14ac:dyDescent="0.25">
      <c r="G1291" s="3" t="str">
        <f t="shared" si="20"/>
        <v/>
      </c>
    </row>
    <row r="1292" spans="1:7" x14ac:dyDescent="0.25">
      <c r="B1292" s="1">
        <v>1</v>
      </c>
      <c r="C1292" t="s">
        <v>43</v>
      </c>
      <c r="G1292" s="3" t="str">
        <f t="shared" si="20"/>
        <v/>
      </c>
    </row>
    <row r="1293" spans="1:7" x14ac:dyDescent="0.25">
      <c r="G1293" s="3" t="str">
        <f t="shared" si="20"/>
        <v/>
      </c>
    </row>
    <row r="1294" spans="1:7" x14ac:dyDescent="0.25">
      <c r="A1294" t="s">
        <v>426</v>
      </c>
      <c r="G1294" s="3">
        <f t="shared" si="20"/>
        <v>10</v>
      </c>
    </row>
    <row r="1295" spans="1:7" x14ac:dyDescent="0.25">
      <c r="G1295" s="3" t="str">
        <f t="shared" si="20"/>
        <v/>
      </c>
    </row>
    <row r="1296" spans="1:7" x14ac:dyDescent="0.25">
      <c r="B1296" s="1">
        <v>1</v>
      </c>
      <c r="C1296" t="s">
        <v>43</v>
      </c>
      <c r="G1296" s="3" t="str">
        <f t="shared" si="20"/>
        <v/>
      </c>
    </row>
    <row r="1297" spans="1:7" x14ac:dyDescent="0.25">
      <c r="G1297" s="3" t="str">
        <f t="shared" si="20"/>
        <v/>
      </c>
    </row>
    <row r="1298" spans="1:7" x14ac:dyDescent="0.25">
      <c r="A1298" t="s">
        <v>427</v>
      </c>
      <c r="G1298" s="3">
        <f t="shared" si="20"/>
        <v>41</v>
      </c>
    </row>
    <row r="1299" spans="1:7" x14ac:dyDescent="0.25">
      <c r="G1299" s="3" t="str">
        <f t="shared" si="20"/>
        <v/>
      </c>
    </row>
    <row r="1300" spans="1:7" x14ac:dyDescent="0.25">
      <c r="B1300" s="1">
        <v>7.5999999999999998E-2</v>
      </c>
      <c r="C1300" t="s">
        <v>236</v>
      </c>
      <c r="G1300" s="3" t="str">
        <f t="shared" si="20"/>
        <v/>
      </c>
    </row>
    <row r="1301" spans="1:7" x14ac:dyDescent="0.25">
      <c r="B1301" s="1">
        <v>0.13400000000000001</v>
      </c>
      <c r="C1301" t="s">
        <v>258</v>
      </c>
      <c r="G1301" s="3" t="str">
        <f t="shared" si="20"/>
        <v/>
      </c>
    </row>
    <row r="1302" spans="1:7" x14ac:dyDescent="0.25">
      <c r="B1302" s="1">
        <v>0.22</v>
      </c>
      <c r="C1302" t="s">
        <v>259</v>
      </c>
      <c r="G1302" s="3" t="str">
        <f t="shared" si="20"/>
        <v/>
      </c>
    </row>
    <row r="1303" spans="1:7" x14ac:dyDescent="0.25">
      <c r="B1303" s="1">
        <v>0.44800000000000001</v>
      </c>
      <c r="C1303" t="s">
        <v>263</v>
      </c>
      <c r="G1303" s="3" t="str">
        <f t="shared" si="20"/>
        <v/>
      </c>
    </row>
    <row r="1304" spans="1:7" x14ac:dyDescent="0.25">
      <c r="B1304" s="1">
        <v>0.11899999999999999</v>
      </c>
      <c r="C1304" t="s">
        <v>267</v>
      </c>
      <c r="G1304" s="3" t="str">
        <f t="shared" si="20"/>
        <v/>
      </c>
    </row>
    <row r="1305" spans="1:7" x14ac:dyDescent="0.25">
      <c r="G1305" s="3" t="str">
        <f t="shared" si="20"/>
        <v/>
      </c>
    </row>
    <row r="1306" spans="1:7" x14ac:dyDescent="0.25">
      <c r="A1306" t="s">
        <v>428</v>
      </c>
      <c r="G1306" s="3">
        <f t="shared" si="20"/>
        <v>2690</v>
      </c>
    </row>
    <row r="1307" spans="1:7" x14ac:dyDescent="0.25">
      <c r="G1307" s="3" t="str">
        <f t="shared" si="20"/>
        <v/>
      </c>
    </row>
    <row r="1308" spans="1:7" x14ac:dyDescent="0.25">
      <c r="B1308" s="1">
        <v>2E-3</v>
      </c>
      <c r="C1308" t="s">
        <v>85</v>
      </c>
      <c r="G1308" s="3" t="str">
        <f t="shared" si="20"/>
        <v/>
      </c>
    </row>
    <row r="1309" spans="1:7" x14ac:dyDescent="0.25">
      <c r="B1309" s="1">
        <v>0.35599999999999998</v>
      </c>
      <c r="C1309" t="s">
        <v>236</v>
      </c>
      <c r="G1309" s="3" t="str">
        <f t="shared" si="20"/>
        <v/>
      </c>
    </row>
    <row r="1310" spans="1:7" x14ac:dyDescent="0.25">
      <c r="B1310" s="1">
        <v>8.5999999999999993E-2</v>
      </c>
      <c r="C1310" t="s">
        <v>237</v>
      </c>
      <c r="G1310" s="3" t="str">
        <f t="shared" si="20"/>
        <v/>
      </c>
    </row>
    <row r="1311" spans="1:7" x14ac:dyDescent="0.25">
      <c r="B1311" s="1">
        <v>2E-3</v>
      </c>
      <c r="C1311" t="s">
        <v>246</v>
      </c>
      <c r="G1311" s="3" t="str">
        <f t="shared" si="20"/>
        <v/>
      </c>
    </row>
    <row r="1312" spans="1:7" x14ac:dyDescent="0.25">
      <c r="B1312" s="1">
        <v>8.0000000000000002E-3</v>
      </c>
      <c r="C1312" t="s">
        <v>254</v>
      </c>
      <c r="G1312" s="3" t="str">
        <f t="shared" si="20"/>
        <v/>
      </c>
    </row>
    <row r="1313" spans="1:7" x14ac:dyDescent="0.25">
      <c r="B1313" s="1">
        <v>1.0999999999999999E-2</v>
      </c>
      <c r="C1313" t="s">
        <v>255</v>
      </c>
      <c r="G1313" s="3" t="str">
        <f t="shared" si="20"/>
        <v/>
      </c>
    </row>
    <row r="1314" spans="1:7" x14ac:dyDescent="0.25">
      <c r="B1314" s="1">
        <v>6.4000000000000001E-2</v>
      </c>
      <c r="C1314" t="s">
        <v>256</v>
      </c>
      <c r="G1314" s="3" t="str">
        <f t="shared" si="20"/>
        <v/>
      </c>
    </row>
    <row r="1315" spans="1:7" x14ac:dyDescent="0.25">
      <c r="B1315" s="1">
        <v>5.3999999999999999E-2</v>
      </c>
      <c r="C1315" t="s">
        <v>257</v>
      </c>
      <c r="G1315" s="3" t="str">
        <f t="shared" si="20"/>
        <v/>
      </c>
    </row>
    <row r="1316" spans="1:7" x14ac:dyDescent="0.25">
      <c r="B1316" s="1">
        <v>0.112</v>
      </c>
      <c r="C1316" t="s">
        <v>258</v>
      </c>
      <c r="G1316" s="3" t="str">
        <f t="shared" si="20"/>
        <v/>
      </c>
    </row>
    <row r="1317" spans="1:7" x14ac:dyDescent="0.25">
      <c r="B1317" s="1">
        <v>0</v>
      </c>
      <c r="C1317" t="s">
        <v>260</v>
      </c>
      <c r="G1317" s="3" t="str">
        <f t="shared" si="20"/>
        <v/>
      </c>
    </row>
    <row r="1318" spans="1:7" x14ac:dyDescent="0.25">
      <c r="B1318" s="1">
        <v>1.0999999999999999E-2</v>
      </c>
      <c r="C1318" t="s">
        <v>261</v>
      </c>
      <c r="G1318" s="3" t="str">
        <f t="shared" si="20"/>
        <v/>
      </c>
    </row>
    <row r="1319" spans="1:7" x14ac:dyDescent="0.25">
      <c r="B1319" s="1">
        <v>2.9000000000000001E-2</v>
      </c>
      <c r="C1319" t="s">
        <v>263</v>
      </c>
      <c r="G1319" s="3" t="str">
        <f t="shared" si="20"/>
        <v/>
      </c>
    </row>
    <row r="1320" spans="1:7" x14ac:dyDescent="0.25">
      <c r="B1320" s="1">
        <v>7.2999999999999995E-2</v>
      </c>
      <c r="C1320" t="s">
        <v>265</v>
      </c>
      <c r="G1320" s="3" t="str">
        <f t="shared" si="20"/>
        <v/>
      </c>
    </row>
    <row r="1321" spans="1:7" x14ac:dyDescent="0.25">
      <c r="B1321" s="1">
        <v>1.0999999999999999E-2</v>
      </c>
      <c r="C1321" t="s">
        <v>266</v>
      </c>
      <c r="G1321" s="3" t="str">
        <f t="shared" si="20"/>
        <v/>
      </c>
    </row>
    <row r="1322" spans="1:7" x14ac:dyDescent="0.25">
      <c r="B1322" s="1">
        <v>7.6999999999999999E-2</v>
      </c>
      <c r="C1322" t="s">
        <v>267</v>
      </c>
      <c r="G1322" s="3" t="str">
        <f t="shared" si="20"/>
        <v/>
      </c>
    </row>
    <row r="1323" spans="1:7" x14ac:dyDescent="0.25">
      <c r="B1323" s="1">
        <v>1E-3</v>
      </c>
      <c r="C1323" t="s">
        <v>268</v>
      </c>
      <c r="G1323" s="3" t="str">
        <f t="shared" si="20"/>
        <v/>
      </c>
    </row>
    <row r="1324" spans="1:7" x14ac:dyDescent="0.25">
      <c r="B1324" s="1">
        <v>2.3E-2</v>
      </c>
      <c r="C1324" t="s">
        <v>269</v>
      </c>
      <c r="G1324" s="3" t="str">
        <f t="shared" si="20"/>
        <v/>
      </c>
    </row>
    <row r="1325" spans="1:7" x14ac:dyDescent="0.25">
      <c r="B1325" s="1">
        <v>1.9E-2</v>
      </c>
      <c r="C1325" t="s">
        <v>270</v>
      </c>
      <c r="G1325" s="3" t="str">
        <f t="shared" si="20"/>
        <v/>
      </c>
    </row>
    <row r="1326" spans="1:7" x14ac:dyDescent="0.25">
      <c r="B1326" s="1">
        <v>5.1999999999999998E-2</v>
      </c>
      <c r="C1326" t="s">
        <v>271</v>
      </c>
      <c r="G1326" s="3" t="str">
        <f t="shared" si="20"/>
        <v/>
      </c>
    </row>
    <row r="1327" spans="1:7" x14ac:dyDescent="0.25">
      <c r="G1327" s="3" t="str">
        <f t="shared" si="20"/>
        <v/>
      </c>
    </row>
    <row r="1328" spans="1:7" x14ac:dyDescent="0.25">
      <c r="A1328" t="s">
        <v>429</v>
      </c>
      <c r="G1328" s="3">
        <f t="shared" si="20"/>
        <v>11069</v>
      </c>
    </row>
    <row r="1329" spans="1:7" x14ac:dyDescent="0.25">
      <c r="G1329" s="3" t="str">
        <f t="shared" si="20"/>
        <v/>
      </c>
    </row>
    <row r="1330" spans="1:7" x14ac:dyDescent="0.25">
      <c r="B1330" s="1">
        <v>2E-3</v>
      </c>
      <c r="C1330" t="s">
        <v>430</v>
      </c>
      <c r="G1330" s="3" t="str">
        <f t="shared" si="20"/>
        <v/>
      </c>
    </row>
    <row r="1331" spans="1:7" x14ac:dyDescent="0.25">
      <c r="B1331" s="1">
        <v>0</v>
      </c>
      <c r="C1331" t="s">
        <v>85</v>
      </c>
      <c r="G1331" s="3" t="str">
        <f t="shared" si="20"/>
        <v/>
      </c>
    </row>
    <row r="1332" spans="1:7" x14ac:dyDescent="0.25">
      <c r="B1332" s="1">
        <v>0</v>
      </c>
      <c r="C1332" t="s">
        <v>271</v>
      </c>
      <c r="G1332" s="3" t="str">
        <f t="shared" si="20"/>
        <v/>
      </c>
    </row>
    <row r="1333" spans="1:7" x14ac:dyDescent="0.25">
      <c r="B1333" s="1">
        <v>0.99399999999999999</v>
      </c>
      <c r="C1333" t="s">
        <v>431</v>
      </c>
      <c r="G1333" s="3" t="str">
        <f t="shared" si="20"/>
        <v/>
      </c>
    </row>
    <row r="1334" spans="1:7" x14ac:dyDescent="0.25">
      <c r="B1334" s="1">
        <v>2E-3</v>
      </c>
      <c r="C1334" t="s">
        <v>213</v>
      </c>
      <c r="G1334" s="3" t="str">
        <f t="shared" si="20"/>
        <v/>
      </c>
    </row>
    <row r="1335" spans="1:7" x14ac:dyDescent="0.25">
      <c r="G1335" s="3" t="str">
        <f t="shared" si="20"/>
        <v/>
      </c>
    </row>
    <row r="1336" spans="1:7" x14ac:dyDescent="0.25">
      <c r="A1336" t="s">
        <v>432</v>
      </c>
      <c r="G1336" s="3">
        <f t="shared" si="20"/>
        <v>6</v>
      </c>
    </row>
    <row r="1337" spans="1:7" x14ac:dyDescent="0.25">
      <c r="G1337" s="3" t="str">
        <f t="shared" si="20"/>
        <v/>
      </c>
    </row>
    <row r="1338" spans="1:7" x14ac:dyDescent="0.25">
      <c r="B1338" s="1">
        <v>1</v>
      </c>
      <c r="C1338" t="s">
        <v>127</v>
      </c>
      <c r="G1338" s="3" t="str">
        <f t="shared" si="20"/>
        <v/>
      </c>
    </row>
    <row r="1339" spans="1:7" x14ac:dyDescent="0.25">
      <c r="G1339" s="3" t="str">
        <f t="shared" si="20"/>
        <v/>
      </c>
    </row>
    <row r="1340" spans="1:7" x14ac:dyDescent="0.25">
      <c r="A1340" t="s">
        <v>433</v>
      </c>
      <c r="G1340" s="3">
        <f t="shared" si="20"/>
        <v>2</v>
      </c>
    </row>
    <row r="1341" spans="1:7" x14ac:dyDescent="0.25">
      <c r="G1341" s="3" t="str">
        <f t="shared" si="20"/>
        <v/>
      </c>
    </row>
    <row r="1342" spans="1:7" x14ac:dyDescent="0.25">
      <c r="B1342" s="1">
        <v>1</v>
      </c>
      <c r="C1342" t="s">
        <v>24</v>
      </c>
      <c r="G1342" s="3" t="str">
        <f t="shared" si="20"/>
        <v/>
      </c>
    </row>
    <row r="1343" spans="1:7" x14ac:dyDescent="0.25">
      <c r="A1343" t="s">
        <v>6</v>
      </c>
      <c r="B1343" t="s">
        <v>434</v>
      </c>
      <c r="C1343" t="s">
        <v>435</v>
      </c>
      <c r="G1343" s="3" t="str">
        <f t="shared" si="20"/>
        <v/>
      </c>
    </row>
    <row r="1344" spans="1:7" x14ac:dyDescent="0.25">
      <c r="A1344" t="s">
        <v>436</v>
      </c>
      <c r="G1344" s="3">
        <f t="shared" si="20"/>
        <v>2762</v>
      </c>
    </row>
    <row r="1345" spans="2:7" x14ac:dyDescent="0.25">
      <c r="G1345" s="3" t="str">
        <f t="shared" si="20"/>
        <v/>
      </c>
    </row>
    <row r="1346" spans="2:7" x14ac:dyDescent="0.25">
      <c r="B1346" s="1">
        <v>6.2E-2</v>
      </c>
      <c r="C1346" t="s">
        <v>110</v>
      </c>
      <c r="G1346" s="3" t="str">
        <f t="shared" si="20"/>
        <v/>
      </c>
    </row>
    <row r="1347" spans="2:7" x14ac:dyDescent="0.25">
      <c r="B1347" s="1">
        <v>1E-3</v>
      </c>
      <c r="C1347" t="s">
        <v>68</v>
      </c>
      <c r="G1347" s="3" t="str">
        <f t="shared" ref="G1347:G1410" si="21">IFERROR(HLOOKUP($A1347,$H$2:$OZ$3,2,FALSE),"")</f>
        <v/>
      </c>
    </row>
    <row r="1348" spans="2:7" x14ac:dyDescent="0.25">
      <c r="B1348" s="1">
        <v>2E-3</v>
      </c>
      <c r="C1348" t="s">
        <v>18</v>
      </c>
      <c r="G1348" s="3" t="str">
        <f t="shared" si="21"/>
        <v/>
      </c>
    </row>
    <row r="1349" spans="2:7" x14ac:dyDescent="0.25">
      <c r="B1349" s="1">
        <v>0.17100000000000001</v>
      </c>
      <c r="C1349" t="s">
        <v>167</v>
      </c>
      <c r="G1349" s="3" t="str">
        <f t="shared" si="21"/>
        <v/>
      </c>
    </row>
    <row r="1350" spans="2:7" x14ac:dyDescent="0.25">
      <c r="B1350" s="1">
        <v>3.5999999999999997E-2</v>
      </c>
      <c r="C1350" t="s">
        <v>319</v>
      </c>
      <c r="G1350" s="3" t="str">
        <f t="shared" si="21"/>
        <v/>
      </c>
    </row>
    <row r="1351" spans="2:7" x14ac:dyDescent="0.25">
      <c r="B1351" s="1">
        <v>1.2999999999999999E-2</v>
      </c>
      <c r="C1351" t="s">
        <v>162</v>
      </c>
      <c r="G1351" s="3" t="str">
        <f t="shared" si="21"/>
        <v/>
      </c>
    </row>
    <row r="1352" spans="2:7" x14ac:dyDescent="0.25">
      <c r="B1352" s="1">
        <v>4.0000000000000001E-3</v>
      </c>
      <c r="C1352" t="s">
        <v>79</v>
      </c>
      <c r="G1352" s="3" t="str">
        <f t="shared" si="21"/>
        <v/>
      </c>
    </row>
    <row r="1353" spans="2:7" x14ac:dyDescent="0.25">
      <c r="B1353" s="1">
        <v>1.2E-2</v>
      </c>
      <c r="C1353" t="s">
        <v>113</v>
      </c>
      <c r="G1353" s="3" t="str">
        <f t="shared" si="21"/>
        <v/>
      </c>
    </row>
    <row r="1354" spans="2:7" x14ac:dyDescent="0.25">
      <c r="B1354" s="1">
        <v>7.1999999999999995E-2</v>
      </c>
      <c r="C1354" t="s">
        <v>194</v>
      </c>
      <c r="G1354" s="3" t="str">
        <f t="shared" si="21"/>
        <v/>
      </c>
    </row>
    <row r="1355" spans="2:7" x14ac:dyDescent="0.25">
      <c r="B1355" s="1">
        <v>1.2E-2</v>
      </c>
      <c r="C1355" t="s">
        <v>107</v>
      </c>
      <c r="G1355" s="3" t="str">
        <f t="shared" si="21"/>
        <v/>
      </c>
    </row>
    <row r="1356" spans="2:7" x14ac:dyDescent="0.25">
      <c r="B1356" s="1">
        <v>3.0000000000000001E-3</v>
      </c>
      <c r="C1356" t="s">
        <v>320</v>
      </c>
      <c r="G1356" s="3" t="str">
        <f t="shared" si="21"/>
        <v/>
      </c>
    </row>
    <row r="1357" spans="2:7" x14ac:dyDescent="0.25">
      <c r="B1357" s="1">
        <v>8.9999999999999993E-3</v>
      </c>
      <c r="C1357" t="s">
        <v>127</v>
      </c>
      <c r="G1357" s="3" t="str">
        <f t="shared" si="21"/>
        <v/>
      </c>
    </row>
    <row r="1358" spans="2:7" x14ac:dyDescent="0.25">
      <c r="B1358" s="1">
        <v>6.5000000000000002E-2</v>
      </c>
      <c r="C1358" t="s">
        <v>437</v>
      </c>
      <c r="G1358" s="3" t="str">
        <f t="shared" si="21"/>
        <v/>
      </c>
    </row>
    <row r="1359" spans="2:7" x14ac:dyDescent="0.25">
      <c r="B1359" s="1">
        <v>0.14299999999999999</v>
      </c>
      <c r="C1359" t="s">
        <v>85</v>
      </c>
      <c r="G1359" s="3" t="str">
        <f t="shared" si="21"/>
        <v/>
      </c>
    </row>
    <row r="1360" spans="2:7" x14ac:dyDescent="0.25">
      <c r="B1360" s="1">
        <v>0.29599999999999999</v>
      </c>
      <c r="C1360" t="s">
        <v>99</v>
      </c>
      <c r="G1360" s="3" t="str">
        <f t="shared" si="21"/>
        <v/>
      </c>
    </row>
    <row r="1361" spans="1:7" x14ac:dyDescent="0.25">
      <c r="B1361" s="1">
        <v>1.4E-2</v>
      </c>
      <c r="C1361" t="s">
        <v>43</v>
      </c>
      <c r="G1361" s="3" t="str">
        <f t="shared" si="21"/>
        <v/>
      </c>
    </row>
    <row r="1362" spans="1:7" x14ac:dyDescent="0.25">
      <c r="B1362" s="1">
        <v>7.0000000000000007E-2</v>
      </c>
      <c r="C1362" t="s">
        <v>89</v>
      </c>
      <c r="G1362" s="3" t="str">
        <f t="shared" si="21"/>
        <v/>
      </c>
    </row>
    <row r="1363" spans="1:7" x14ac:dyDescent="0.25">
      <c r="B1363" s="1">
        <v>6.0000000000000001E-3</v>
      </c>
      <c r="C1363" t="s">
        <v>163</v>
      </c>
      <c r="G1363" s="3" t="str">
        <f t="shared" si="21"/>
        <v/>
      </c>
    </row>
    <row r="1364" spans="1:7" x14ac:dyDescent="0.25">
      <c r="G1364" s="3" t="str">
        <f t="shared" si="21"/>
        <v/>
      </c>
    </row>
    <row r="1365" spans="1:7" x14ac:dyDescent="0.25">
      <c r="A1365" t="s">
        <v>438</v>
      </c>
      <c r="G1365" s="3">
        <f t="shared" si="21"/>
        <v>712</v>
      </c>
    </row>
    <row r="1366" spans="1:7" x14ac:dyDescent="0.25">
      <c r="G1366" s="3" t="str">
        <f t="shared" si="21"/>
        <v/>
      </c>
    </row>
    <row r="1367" spans="1:7" x14ac:dyDescent="0.25">
      <c r="B1367" s="1">
        <v>1.6E-2</v>
      </c>
      <c r="C1367" t="s">
        <v>110</v>
      </c>
      <c r="G1367" s="3" t="str">
        <f t="shared" si="21"/>
        <v/>
      </c>
    </row>
    <row r="1368" spans="1:7" x14ac:dyDescent="0.25">
      <c r="B1368" s="1">
        <v>6.7000000000000004E-2</v>
      </c>
      <c r="C1368" t="s">
        <v>167</v>
      </c>
      <c r="G1368" s="3" t="str">
        <f t="shared" si="21"/>
        <v/>
      </c>
    </row>
    <row r="1369" spans="1:7" x14ac:dyDescent="0.25">
      <c r="B1369" s="1">
        <v>1.4E-2</v>
      </c>
      <c r="C1369" t="s">
        <v>319</v>
      </c>
      <c r="G1369" s="3" t="str">
        <f t="shared" si="21"/>
        <v/>
      </c>
    </row>
    <row r="1370" spans="1:7" x14ac:dyDescent="0.25">
      <c r="B1370" s="1">
        <v>2E-3</v>
      </c>
      <c r="C1370" t="s">
        <v>79</v>
      </c>
      <c r="G1370" s="3" t="str">
        <f t="shared" si="21"/>
        <v/>
      </c>
    </row>
    <row r="1371" spans="1:7" x14ac:dyDescent="0.25">
      <c r="B1371" s="1">
        <v>2E-3</v>
      </c>
      <c r="C1371" t="s">
        <v>194</v>
      </c>
      <c r="G1371" s="3" t="str">
        <f t="shared" si="21"/>
        <v/>
      </c>
    </row>
    <row r="1372" spans="1:7" x14ac:dyDescent="0.25">
      <c r="B1372" s="1">
        <v>2E-3</v>
      </c>
      <c r="C1372" t="s">
        <v>107</v>
      </c>
      <c r="G1372" s="3" t="str">
        <f t="shared" si="21"/>
        <v/>
      </c>
    </row>
    <row r="1373" spans="1:7" x14ac:dyDescent="0.25">
      <c r="B1373" s="1">
        <v>1.4E-2</v>
      </c>
      <c r="C1373" t="s">
        <v>320</v>
      </c>
      <c r="G1373" s="3" t="str">
        <f t="shared" si="21"/>
        <v/>
      </c>
    </row>
    <row r="1374" spans="1:7" x14ac:dyDescent="0.25">
      <c r="B1374" s="1">
        <v>1.0999999999999999E-2</v>
      </c>
      <c r="C1374" t="s">
        <v>126</v>
      </c>
      <c r="G1374" s="3" t="str">
        <f t="shared" si="21"/>
        <v/>
      </c>
    </row>
    <row r="1375" spans="1:7" x14ac:dyDescent="0.25">
      <c r="B1375" s="1">
        <v>0.39100000000000001</v>
      </c>
      <c r="C1375" t="s">
        <v>127</v>
      </c>
      <c r="G1375" s="3" t="str">
        <f t="shared" si="21"/>
        <v/>
      </c>
    </row>
    <row r="1376" spans="1:7" x14ac:dyDescent="0.25">
      <c r="B1376" s="1">
        <v>2E-3</v>
      </c>
      <c r="C1376" t="s">
        <v>85</v>
      </c>
      <c r="G1376" s="3" t="str">
        <f t="shared" si="21"/>
        <v/>
      </c>
    </row>
    <row r="1377" spans="1:7" x14ac:dyDescent="0.25">
      <c r="B1377" s="1">
        <v>3.9E-2</v>
      </c>
      <c r="C1377" t="s">
        <v>99</v>
      </c>
      <c r="G1377" s="3" t="str">
        <f t="shared" si="21"/>
        <v/>
      </c>
    </row>
    <row r="1378" spans="1:7" x14ac:dyDescent="0.25">
      <c r="B1378" s="1">
        <v>0.42799999999999999</v>
      </c>
      <c r="C1378" t="s">
        <v>43</v>
      </c>
      <c r="G1378" s="3" t="str">
        <f t="shared" si="21"/>
        <v/>
      </c>
    </row>
    <row r="1379" spans="1:7" x14ac:dyDescent="0.25">
      <c r="B1379" s="1">
        <v>2E-3</v>
      </c>
      <c r="C1379" t="s">
        <v>89</v>
      </c>
      <c r="G1379" s="3" t="str">
        <f t="shared" si="21"/>
        <v/>
      </c>
    </row>
    <row r="1380" spans="1:7" x14ac:dyDescent="0.25">
      <c r="B1380" s="1">
        <v>2E-3</v>
      </c>
      <c r="C1380" t="s">
        <v>93</v>
      </c>
      <c r="G1380" s="3" t="str">
        <f t="shared" si="21"/>
        <v/>
      </c>
    </row>
    <row r="1381" spans="1:7" x14ac:dyDescent="0.25">
      <c r="G1381" s="3" t="str">
        <f t="shared" si="21"/>
        <v/>
      </c>
    </row>
    <row r="1382" spans="1:7" x14ac:dyDescent="0.25">
      <c r="A1382" t="s">
        <v>439</v>
      </c>
      <c r="G1382" s="3">
        <f t="shared" si="21"/>
        <v>236</v>
      </c>
    </row>
    <row r="1383" spans="1:7" x14ac:dyDescent="0.25">
      <c r="G1383" s="3" t="str">
        <f t="shared" si="21"/>
        <v/>
      </c>
    </row>
    <row r="1384" spans="1:7" x14ac:dyDescent="0.25">
      <c r="B1384" s="1">
        <v>1</v>
      </c>
      <c r="C1384" t="s">
        <v>85</v>
      </c>
      <c r="G1384" s="3" t="str">
        <f t="shared" si="21"/>
        <v/>
      </c>
    </row>
    <row r="1385" spans="1:7" x14ac:dyDescent="0.25">
      <c r="G1385" s="3" t="str">
        <f t="shared" si="21"/>
        <v/>
      </c>
    </row>
    <row r="1386" spans="1:7" x14ac:dyDescent="0.25">
      <c r="A1386" t="s">
        <v>440</v>
      </c>
      <c r="G1386" s="3">
        <f t="shared" si="21"/>
        <v>40</v>
      </c>
    </row>
    <row r="1387" spans="1:7" x14ac:dyDescent="0.25">
      <c r="G1387" s="3" t="str">
        <f t="shared" si="21"/>
        <v/>
      </c>
    </row>
    <row r="1388" spans="1:7" x14ac:dyDescent="0.25">
      <c r="B1388" s="1">
        <v>0.08</v>
      </c>
      <c r="C1388" t="s">
        <v>16</v>
      </c>
      <c r="G1388" s="3" t="str">
        <f t="shared" si="21"/>
        <v/>
      </c>
    </row>
    <row r="1389" spans="1:7" x14ac:dyDescent="0.25">
      <c r="B1389" s="1">
        <v>0.28000000000000003</v>
      </c>
      <c r="C1389" t="s">
        <v>85</v>
      </c>
      <c r="G1389" s="3" t="str">
        <f t="shared" si="21"/>
        <v/>
      </c>
    </row>
    <row r="1390" spans="1:7" x14ac:dyDescent="0.25">
      <c r="B1390" s="1">
        <v>0.63800000000000001</v>
      </c>
      <c r="C1390" t="s">
        <v>71</v>
      </c>
      <c r="G1390" s="3" t="str">
        <f t="shared" si="21"/>
        <v/>
      </c>
    </row>
    <row r="1391" spans="1:7" x14ac:dyDescent="0.25">
      <c r="G1391" s="3" t="str">
        <f t="shared" si="21"/>
        <v/>
      </c>
    </row>
    <row r="1392" spans="1:7" x14ac:dyDescent="0.25">
      <c r="A1392" t="s">
        <v>441</v>
      </c>
      <c r="G1392" s="3">
        <f t="shared" si="21"/>
        <v>197</v>
      </c>
    </row>
    <row r="1393" spans="1:7" x14ac:dyDescent="0.25">
      <c r="G1393" s="3" t="str">
        <f t="shared" si="21"/>
        <v/>
      </c>
    </row>
    <row r="1394" spans="1:7" x14ac:dyDescent="0.25">
      <c r="B1394" s="1">
        <v>1</v>
      </c>
      <c r="C1394" t="s">
        <v>85</v>
      </c>
      <c r="G1394" s="3" t="str">
        <f t="shared" si="21"/>
        <v/>
      </c>
    </row>
    <row r="1395" spans="1:7" x14ac:dyDescent="0.25">
      <c r="G1395" s="3" t="str">
        <f t="shared" si="21"/>
        <v/>
      </c>
    </row>
    <row r="1396" spans="1:7" x14ac:dyDescent="0.25">
      <c r="A1396" t="s">
        <v>442</v>
      </c>
      <c r="G1396" s="3">
        <f t="shared" si="21"/>
        <v>197</v>
      </c>
    </row>
    <row r="1397" spans="1:7" x14ac:dyDescent="0.25">
      <c r="G1397" s="3" t="str">
        <f t="shared" si="21"/>
        <v/>
      </c>
    </row>
    <row r="1398" spans="1:7" x14ac:dyDescent="0.25">
      <c r="B1398" s="1">
        <v>1</v>
      </c>
      <c r="C1398" t="s">
        <v>85</v>
      </c>
      <c r="G1398" s="3" t="str">
        <f t="shared" si="21"/>
        <v/>
      </c>
    </row>
    <row r="1399" spans="1:7" x14ac:dyDescent="0.25">
      <c r="G1399" s="3" t="str">
        <f t="shared" si="21"/>
        <v/>
      </c>
    </row>
    <row r="1400" spans="1:7" x14ac:dyDescent="0.25">
      <c r="A1400" t="s">
        <v>443</v>
      </c>
      <c r="G1400" s="3">
        <f t="shared" si="21"/>
        <v>48</v>
      </c>
    </row>
    <row r="1401" spans="1:7" x14ac:dyDescent="0.25">
      <c r="G1401" s="3" t="str">
        <f t="shared" si="21"/>
        <v/>
      </c>
    </row>
    <row r="1402" spans="1:7" x14ac:dyDescent="0.25">
      <c r="B1402" s="1">
        <v>1</v>
      </c>
      <c r="C1402" t="s">
        <v>24</v>
      </c>
      <c r="G1402" s="3" t="str">
        <f t="shared" si="21"/>
        <v/>
      </c>
    </row>
    <row r="1403" spans="1:7" x14ac:dyDescent="0.25">
      <c r="G1403" s="3" t="str">
        <f t="shared" si="21"/>
        <v/>
      </c>
    </row>
    <row r="1404" spans="1:7" x14ac:dyDescent="0.25">
      <c r="A1404" t="s">
        <v>444</v>
      </c>
      <c r="G1404" s="3">
        <f t="shared" si="21"/>
        <v>153</v>
      </c>
    </row>
    <row r="1405" spans="1:7" x14ac:dyDescent="0.25">
      <c r="G1405" s="3" t="str">
        <f t="shared" si="21"/>
        <v/>
      </c>
    </row>
    <row r="1406" spans="1:7" x14ac:dyDescent="0.25">
      <c r="B1406" s="1">
        <v>0.214</v>
      </c>
      <c r="C1406" t="s">
        <v>167</v>
      </c>
      <c r="G1406" s="3" t="str">
        <f t="shared" si="21"/>
        <v/>
      </c>
    </row>
    <row r="1407" spans="1:7" x14ac:dyDescent="0.25">
      <c r="B1407" s="1">
        <v>0.78500000000000003</v>
      </c>
      <c r="C1407" t="s">
        <v>85</v>
      </c>
      <c r="G1407" s="3" t="str">
        <f t="shared" si="21"/>
        <v/>
      </c>
    </row>
    <row r="1408" spans="1:7" x14ac:dyDescent="0.25">
      <c r="G1408" s="3" t="str">
        <f t="shared" si="21"/>
        <v/>
      </c>
    </row>
    <row r="1409" spans="1:7" x14ac:dyDescent="0.25">
      <c r="A1409" t="s">
        <v>445</v>
      </c>
      <c r="G1409" s="3">
        <f t="shared" si="21"/>
        <v>36</v>
      </c>
    </row>
    <row r="1410" spans="1:7" x14ac:dyDescent="0.25">
      <c r="G1410" s="3" t="str">
        <f t="shared" si="21"/>
        <v/>
      </c>
    </row>
    <row r="1411" spans="1:7" x14ac:dyDescent="0.25">
      <c r="B1411" s="1">
        <v>0.4</v>
      </c>
      <c r="C1411" t="s">
        <v>59</v>
      </c>
      <c r="G1411" s="3" t="str">
        <f t="shared" ref="G1411:G1474" si="22">IFERROR(HLOOKUP($A1411,$H$2:$OZ$3,2,FALSE),"")</f>
        <v/>
      </c>
    </row>
    <row r="1412" spans="1:7" x14ac:dyDescent="0.25">
      <c r="B1412" s="1">
        <v>0.255</v>
      </c>
      <c r="C1412" t="s">
        <v>127</v>
      </c>
      <c r="G1412" s="3" t="str">
        <f t="shared" si="22"/>
        <v/>
      </c>
    </row>
    <row r="1413" spans="1:7" x14ac:dyDescent="0.25">
      <c r="B1413" s="1">
        <v>0.34399999999999997</v>
      </c>
      <c r="C1413" t="s">
        <v>85</v>
      </c>
      <c r="G1413" s="3" t="str">
        <f t="shared" si="22"/>
        <v/>
      </c>
    </row>
    <row r="1414" spans="1:7" x14ac:dyDescent="0.25">
      <c r="G1414" s="3" t="str">
        <f t="shared" si="22"/>
        <v/>
      </c>
    </row>
    <row r="1415" spans="1:7" x14ac:dyDescent="0.25">
      <c r="A1415" t="s">
        <v>446</v>
      </c>
      <c r="G1415" s="3">
        <f t="shared" si="22"/>
        <v>12</v>
      </c>
    </row>
    <row r="1416" spans="1:7" x14ac:dyDescent="0.25">
      <c r="G1416" s="3" t="str">
        <f t="shared" si="22"/>
        <v/>
      </c>
    </row>
    <row r="1417" spans="1:7" x14ac:dyDescent="0.25">
      <c r="B1417" s="1">
        <v>0.23100000000000001</v>
      </c>
      <c r="C1417" t="s">
        <v>320</v>
      </c>
      <c r="G1417" s="3" t="str">
        <f t="shared" si="22"/>
        <v/>
      </c>
    </row>
    <row r="1418" spans="1:7" x14ac:dyDescent="0.25">
      <c r="B1418" s="1">
        <v>0.76800000000000002</v>
      </c>
      <c r="C1418" t="s">
        <v>43</v>
      </c>
      <c r="G1418" s="3" t="str">
        <f t="shared" si="22"/>
        <v/>
      </c>
    </row>
    <row r="1419" spans="1:7" x14ac:dyDescent="0.25">
      <c r="G1419" s="3" t="str">
        <f t="shared" si="22"/>
        <v/>
      </c>
    </row>
    <row r="1420" spans="1:7" x14ac:dyDescent="0.25">
      <c r="A1420" t="s">
        <v>447</v>
      </c>
      <c r="G1420" s="3">
        <f t="shared" si="22"/>
        <v>19</v>
      </c>
    </row>
    <row r="1421" spans="1:7" x14ac:dyDescent="0.25">
      <c r="G1421" s="3" t="str">
        <f t="shared" si="22"/>
        <v/>
      </c>
    </row>
    <row r="1422" spans="1:7" x14ac:dyDescent="0.25">
      <c r="B1422" s="1">
        <v>1</v>
      </c>
      <c r="C1422" t="s">
        <v>127</v>
      </c>
      <c r="G1422" s="3" t="str">
        <f t="shared" si="22"/>
        <v/>
      </c>
    </row>
    <row r="1423" spans="1:7" x14ac:dyDescent="0.25">
      <c r="G1423" s="3" t="str">
        <f t="shared" si="22"/>
        <v/>
      </c>
    </row>
    <row r="1424" spans="1:7" x14ac:dyDescent="0.25">
      <c r="A1424" t="s">
        <v>448</v>
      </c>
      <c r="G1424" s="3">
        <f t="shared" si="22"/>
        <v>107</v>
      </c>
    </row>
    <row r="1425" spans="1:7" x14ac:dyDescent="0.25">
      <c r="G1425" s="3" t="str">
        <f t="shared" si="22"/>
        <v/>
      </c>
    </row>
    <row r="1426" spans="1:7" x14ac:dyDescent="0.25">
      <c r="B1426" s="1">
        <v>0.14199999999999999</v>
      </c>
      <c r="C1426" t="s">
        <v>110</v>
      </c>
      <c r="G1426" s="3" t="str">
        <f t="shared" si="22"/>
        <v/>
      </c>
    </row>
    <row r="1427" spans="1:7" x14ac:dyDescent="0.25">
      <c r="B1427" s="1">
        <v>0.18</v>
      </c>
      <c r="C1427" t="s">
        <v>320</v>
      </c>
      <c r="G1427" s="3" t="str">
        <f t="shared" si="22"/>
        <v/>
      </c>
    </row>
    <row r="1428" spans="1:7" x14ac:dyDescent="0.25">
      <c r="B1428" s="1">
        <v>0.67700000000000005</v>
      </c>
      <c r="C1428" t="s">
        <v>89</v>
      </c>
      <c r="G1428" s="3" t="str">
        <f t="shared" si="22"/>
        <v/>
      </c>
    </row>
    <row r="1429" spans="1:7" x14ac:dyDescent="0.25">
      <c r="G1429" s="3" t="str">
        <f t="shared" si="22"/>
        <v/>
      </c>
    </row>
    <row r="1430" spans="1:7" x14ac:dyDescent="0.25">
      <c r="A1430" t="s">
        <v>449</v>
      </c>
      <c r="G1430" s="3">
        <f t="shared" si="22"/>
        <v>17</v>
      </c>
    </row>
    <row r="1431" spans="1:7" x14ac:dyDescent="0.25">
      <c r="G1431" s="3" t="str">
        <f t="shared" si="22"/>
        <v/>
      </c>
    </row>
    <row r="1432" spans="1:7" x14ac:dyDescent="0.25">
      <c r="B1432" s="1">
        <v>1</v>
      </c>
      <c r="C1432" t="s">
        <v>177</v>
      </c>
      <c r="G1432" s="3" t="str">
        <f t="shared" si="22"/>
        <v/>
      </c>
    </row>
    <row r="1433" spans="1:7" x14ac:dyDescent="0.25">
      <c r="G1433" s="3" t="str">
        <f t="shared" si="22"/>
        <v/>
      </c>
    </row>
    <row r="1434" spans="1:7" x14ac:dyDescent="0.25">
      <c r="A1434" t="s">
        <v>450</v>
      </c>
      <c r="G1434" s="3">
        <f t="shared" si="22"/>
        <v>2</v>
      </c>
    </row>
    <row r="1435" spans="1:7" x14ac:dyDescent="0.25">
      <c r="G1435" s="3" t="str">
        <f t="shared" si="22"/>
        <v/>
      </c>
    </row>
    <row r="1436" spans="1:7" x14ac:dyDescent="0.25">
      <c r="B1436" s="1">
        <v>1</v>
      </c>
      <c r="C1436" t="s">
        <v>177</v>
      </c>
      <c r="G1436" s="3" t="str">
        <f t="shared" si="22"/>
        <v/>
      </c>
    </row>
    <row r="1437" spans="1:7" x14ac:dyDescent="0.25">
      <c r="G1437" s="3" t="str">
        <f t="shared" si="22"/>
        <v/>
      </c>
    </row>
    <row r="1438" spans="1:7" x14ac:dyDescent="0.25">
      <c r="A1438" t="s">
        <v>451</v>
      </c>
      <c r="G1438" s="3">
        <f t="shared" si="22"/>
        <v>242</v>
      </c>
    </row>
    <row r="1439" spans="1:7" x14ac:dyDescent="0.25">
      <c r="G1439" s="3" t="str">
        <f t="shared" si="22"/>
        <v/>
      </c>
    </row>
    <row r="1440" spans="1:7" x14ac:dyDescent="0.25">
      <c r="B1440" s="1">
        <v>0.27300000000000002</v>
      </c>
      <c r="C1440" t="s">
        <v>61</v>
      </c>
      <c r="G1440" s="3" t="str">
        <f t="shared" si="22"/>
        <v/>
      </c>
    </row>
    <row r="1441" spans="1:7" x14ac:dyDescent="0.25">
      <c r="B1441" s="1">
        <v>2.1999999999999999E-2</v>
      </c>
      <c r="C1441" t="s">
        <v>110</v>
      </c>
      <c r="G1441" s="3" t="str">
        <f t="shared" si="22"/>
        <v/>
      </c>
    </row>
    <row r="1442" spans="1:7" x14ac:dyDescent="0.25">
      <c r="B1442" s="1">
        <v>1.2999999999999999E-2</v>
      </c>
      <c r="C1442" t="s">
        <v>167</v>
      </c>
      <c r="G1442" s="3" t="str">
        <f t="shared" si="22"/>
        <v/>
      </c>
    </row>
    <row r="1443" spans="1:7" x14ac:dyDescent="0.25">
      <c r="B1443" s="1">
        <v>8.9999999999999993E-3</v>
      </c>
      <c r="C1443" t="s">
        <v>107</v>
      </c>
      <c r="G1443" s="3" t="str">
        <f t="shared" si="22"/>
        <v/>
      </c>
    </row>
    <row r="1444" spans="1:7" x14ac:dyDescent="0.25">
      <c r="B1444" s="1">
        <v>7.3999999999999996E-2</v>
      </c>
      <c r="C1444" t="s">
        <v>437</v>
      </c>
      <c r="G1444" s="3" t="str">
        <f t="shared" si="22"/>
        <v/>
      </c>
    </row>
    <row r="1445" spans="1:7" x14ac:dyDescent="0.25">
      <c r="B1445" s="1">
        <v>2.8000000000000001E-2</v>
      </c>
      <c r="C1445" t="s">
        <v>85</v>
      </c>
      <c r="G1445" s="3" t="str">
        <f t="shared" si="22"/>
        <v/>
      </c>
    </row>
    <row r="1446" spans="1:7" x14ac:dyDescent="0.25">
      <c r="B1446" s="1">
        <v>0.121</v>
      </c>
      <c r="C1446" t="s">
        <v>99</v>
      </c>
      <c r="G1446" s="3" t="str">
        <f t="shared" si="22"/>
        <v/>
      </c>
    </row>
    <row r="1447" spans="1:7" x14ac:dyDescent="0.25">
      <c r="B1447" s="1">
        <v>0.45700000000000002</v>
      </c>
      <c r="C1447" t="s">
        <v>71</v>
      </c>
      <c r="G1447" s="3" t="str">
        <f t="shared" si="22"/>
        <v/>
      </c>
    </row>
    <row r="1448" spans="1:7" x14ac:dyDescent="0.25">
      <c r="G1448" s="3" t="str">
        <f t="shared" si="22"/>
        <v/>
      </c>
    </row>
    <row r="1449" spans="1:7" x14ac:dyDescent="0.25">
      <c r="A1449" t="s">
        <v>452</v>
      </c>
      <c r="G1449" s="3">
        <f t="shared" si="22"/>
        <v>69</v>
      </c>
    </row>
    <row r="1450" spans="1:7" x14ac:dyDescent="0.25">
      <c r="G1450" s="3" t="str">
        <f t="shared" si="22"/>
        <v/>
      </c>
    </row>
    <row r="1451" spans="1:7" x14ac:dyDescent="0.25">
      <c r="B1451" s="1">
        <v>2.7E-2</v>
      </c>
      <c r="C1451" t="s">
        <v>113</v>
      </c>
      <c r="G1451" s="3" t="str">
        <f t="shared" si="22"/>
        <v/>
      </c>
    </row>
    <row r="1452" spans="1:7" x14ac:dyDescent="0.25">
      <c r="B1452" s="1">
        <v>2.7E-2</v>
      </c>
      <c r="C1452" t="s">
        <v>147</v>
      </c>
      <c r="G1452" s="3" t="str">
        <f t="shared" si="22"/>
        <v/>
      </c>
    </row>
    <row r="1453" spans="1:7" x14ac:dyDescent="0.25">
      <c r="B1453" s="1">
        <v>0.38500000000000001</v>
      </c>
      <c r="C1453" t="s">
        <v>107</v>
      </c>
      <c r="G1453" s="3" t="str">
        <f t="shared" si="22"/>
        <v/>
      </c>
    </row>
    <row r="1454" spans="1:7" x14ac:dyDescent="0.25">
      <c r="B1454" s="1">
        <v>2.7E-2</v>
      </c>
      <c r="C1454" t="s">
        <v>437</v>
      </c>
      <c r="G1454" s="3" t="str">
        <f t="shared" si="22"/>
        <v/>
      </c>
    </row>
    <row r="1455" spans="1:7" x14ac:dyDescent="0.25">
      <c r="B1455" s="1">
        <v>0.53200000000000003</v>
      </c>
      <c r="C1455" t="s">
        <v>85</v>
      </c>
      <c r="G1455" s="3" t="str">
        <f t="shared" si="22"/>
        <v/>
      </c>
    </row>
    <row r="1456" spans="1:7" x14ac:dyDescent="0.25">
      <c r="G1456" s="3" t="str">
        <f t="shared" si="22"/>
        <v/>
      </c>
    </row>
    <row r="1457" spans="1:7" x14ac:dyDescent="0.25">
      <c r="A1457" s="2" t="s">
        <v>453</v>
      </c>
      <c r="G1457" s="3">
        <f t="shared" si="22"/>
        <v>152</v>
      </c>
    </row>
    <row r="1458" spans="1:7" x14ac:dyDescent="0.25">
      <c r="G1458" s="3" t="str">
        <f t="shared" si="22"/>
        <v/>
      </c>
    </row>
    <row r="1459" spans="1:7" x14ac:dyDescent="0.25">
      <c r="B1459" s="1">
        <v>3.0000000000000001E-3</v>
      </c>
      <c r="C1459" t="s">
        <v>110</v>
      </c>
      <c r="G1459" s="3" t="str">
        <f t="shared" si="22"/>
        <v/>
      </c>
    </row>
    <row r="1460" spans="1:7" x14ac:dyDescent="0.25">
      <c r="B1460" s="1">
        <v>0.88800000000000001</v>
      </c>
      <c r="C1460" t="s">
        <v>177</v>
      </c>
      <c r="G1460" s="3" t="str">
        <f t="shared" si="22"/>
        <v/>
      </c>
    </row>
    <row r="1461" spans="1:7" x14ac:dyDescent="0.25">
      <c r="B1461" s="1">
        <v>1.4999999999999999E-2</v>
      </c>
      <c r="C1461" t="s">
        <v>79</v>
      </c>
      <c r="G1461" s="3" t="str">
        <f t="shared" si="22"/>
        <v/>
      </c>
    </row>
    <row r="1462" spans="1:7" x14ac:dyDescent="0.25">
      <c r="B1462" s="1">
        <v>9.1999999999999998E-2</v>
      </c>
      <c r="C1462" t="s">
        <v>71</v>
      </c>
      <c r="G1462" s="3" t="str">
        <f t="shared" si="22"/>
        <v/>
      </c>
    </row>
    <row r="1463" spans="1:7" x14ac:dyDescent="0.25">
      <c r="G1463" s="3" t="str">
        <f t="shared" si="22"/>
        <v/>
      </c>
    </row>
    <row r="1464" spans="1:7" x14ac:dyDescent="0.25">
      <c r="A1464" t="s">
        <v>454</v>
      </c>
      <c r="G1464" s="3">
        <f t="shared" si="22"/>
        <v>180</v>
      </c>
    </row>
    <row r="1465" spans="1:7" x14ac:dyDescent="0.25">
      <c r="G1465" s="3" t="str">
        <f t="shared" si="22"/>
        <v/>
      </c>
    </row>
    <row r="1466" spans="1:7" x14ac:dyDescent="0.25">
      <c r="B1466" s="1">
        <v>1</v>
      </c>
      <c r="C1466" t="s">
        <v>127</v>
      </c>
      <c r="G1466" s="3" t="str">
        <f t="shared" si="22"/>
        <v/>
      </c>
    </row>
    <row r="1467" spans="1:7" x14ac:dyDescent="0.25">
      <c r="G1467" s="3" t="str">
        <f t="shared" si="22"/>
        <v/>
      </c>
    </row>
    <row r="1468" spans="1:7" x14ac:dyDescent="0.25">
      <c r="A1468" t="s">
        <v>455</v>
      </c>
      <c r="G1468" s="3">
        <f t="shared" si="22"/>
        <v>25</v>
      </c>
    </row>
    <row r="1469" spans="1:7" x14ac:dyDescent="0.25">
      <c r="G1469" s="3" t="str">
        <f t="shared" si="22"/>
        <v/>
      </c>
    </row>
    <row r="1470" spans="1:7" x14ac:dyDescent="0.25">
      <c r="B1470" s="1">
        <v>1</v>
      </c>
      <c r="C1470" t="s">
        <v>110</v>
      </c>
      <c r="G1470" s="3" t="str">
        <f t="shared" si="22"/>
        <v/>
      </c>
    </row>
    <row r="1471" spans="1:7" x14ac:dyDescent="0.25">
      <c r="G1471" s="3" t="str">
        <f t="shared" si="22"/>
        <v/>
      </c>
    </row>
    <row r="1472" spans="1:7" x14ac:dyDescent="0.25">
      <c r="A1472" t="s">
        <v>456</v>
      </c>
      <c r="G1472" s="3">
        <f t="shared" si="22"/>
        <v>1</v>
      </c>
    </row>
    <row r="1473" spans="1:7" x14ac:dyDescent="0.25">
      <c r="G1473" s="3" t="str">
        <f t="shared" si="22"/>
        <v/>
      </c>
    </row>
    <row r="1474" spans="1:7" x14ac:dyDescent="0.25">
      <c r="B1474" s="1">
        <v>1</v>
      </c>
      <c r="C1474" t="s">
        <v>107</v>
      </c>
      <c r="G1474" s="3" t="str">
        <f t="shared" si="22"/>
        <v/>
      </c>
    </row>
    <row r="1475" spans="1:7" x14ac:dyDescent="0.25">
      <c r="G1475" s="3" t="str">
        <f t="shared" ref="G1475:G1538" si="23">IFERROR(HLOOKUP($A1475,$H$2:$OZ$3,2,FALSE),"")</f>
        <v/>
      </c>
    </row>
    <row r="1476" spans="1:7" x14ac:dyDescent="0.25">
      <c r="A1476" t="s">
        <v>457</v>
      </c>
      <c r="G1476" s="3">
        <f t="shared" si="23"/>
        <v>5</v>
      </c>
    </row>
    <row r="1477" spans="1:7" x14ac:dyDescent="0.25">
      <c r="G1477" s="3" t="str">
        <f t="shared" si="23"/>
        <v/>
      </c>
    </row>
    <row r="1478" spans="1:7" x14ac:dyDescent="0.25">
      <c r="B1478" s="1">
        <v>1</v>
      </c>
      <c r="C1478" t="s">
        <v>127</v>
      </c>
      <c r="G1478" s="3" t="str">
        <f t="shared" si="23"/>
        <v/>
      </c>
    </row>
    <row r="1479" spans="1:7" x14ac:dyDescent="0.25">
      <c r="G1479" s="3" t="str">
        <f t="shared" si="23"/>
        <v/>
      </c>
    </row>
    <row r="1480" spans="1:7" x14ac:dyDescent="0.25">
      <c r="A1480" t="s">
        <v>458</v>
      </c>
      <c r="G1480" s="3">
        <f t="shared" si="23"/>
        <v>23</v>
      </c>
    </row>
    <row r="1481" spans="1:7" x14ac:dyDescent="0.25">
      <c r="G1481" s="3" t="str">
        <f t="shared" si="23"/>
        <v/>
      </c>
    </row>
    <row r="1482" spans="1:7" x14ac:dyDescent="0.25">
      <c r="B1482" s="1">
        <v>1</v>
      </c>
      <c r="C1482" t="s">
        <v>127</v>
      </c>
      <c r="G1482" s="3" t="str">
        <f t="shared" si="23"/>
        <v/>
      </c>
    </row>
    <row r="1483" spans="1:7" x14ac:dyDescent="0.25">
      <c r="G1483" s="3" t="str">
        <f t="shared" si="23"/>
        <v/>
      </c>
    </row>
    <row r="1484" spans="1:7" x14ac:dyDescent="0.25">
      <c r="A1484" t="s">
        <v>459</v>
      </c>
      <c r="G1484" s="3">
        <f t="shared" si="23"/>
        <v>4</v>
      </c>
    </row>
    <row r="1485" spans="1:7" x14ac:dyDescent="0.25">
      <c r="G1485" s="3" t="str">
        <f t="shared" si="23"/>
        <v/>
      </c>
    </row>
    <row r="1486" spans="1:7" x14ac:dyDescent="0.25">
      <c r="B1486" s="1">
        <v>1</v>
      </c>
      <c r="C1486" t="s">
        <v>127</v>
      </c>
      <c r="G1486" s="3" t="str">
        <f t="shared" si="23"/>
        <v/>
      </c>
    </row>
    <row r="1487" spans="1:7" x14ac:dyDescent="0.25">
      <c r="G1487" s="3" t="str">
        <f t="shared" si="23"/>
        <v/>
      </c>
    </row>
    <row r="1488" spans="1:7" x14ac:dyDescent="0.25">
      <c r="A1488" t="s">
        <v>460</v>
      </c>
      <c r="G1488" s="3">
        <f t="shared" si="23"/>
        <v>4</v>
      </c>
    </row>
    <row r="1489" spans="1:7" x14ac:dyDescent="0.25">
      <c r="G1489" s="3" t="str">
        <f t="shared" si="23"/>
        <v/>
      </c>
    </row>
    <row r="1490" spans="1:7" x14ac:dyDescent="0.25">
      <c r="B1490" s="1">
        <v>1</v>
      </c>
      <c r="C1490" t="s">
        <v>163</v>
      </c>
      <c r="G1490" s="3" t="str">
        <f t="shared" si="23"/>
        <v/>
      </c>
    </row>
    <row r="1491" spans="1:7" x14ac:dyDescent="0.25">
      <c r="G1491" s="3" t="str">
        <f t="shared" si="23"/>
        <v/>
      </c>
    </row>
    <row r="1492" spans="1:7" x14ac:dyDescent="0.25">
      <c r="A1492" t="s">
        <v>461</v>
      </c>
      <c r="G1492" s="3">
        <f t="shared" si="23"/>
        <v>2</v>
      </c>
    </row>
    <row r="1493" spans="1:7" x14ac:dyDescent="0.25">
      <c r="G1493" s="3" t="str">
        <f t="shared" si="23"/>
        <v/>
      </c>
    </row>
    <row r="1494" spans="1:7" x14ac:dyDescent="0.25">
      <c r="B1494" s="1">
        <v>1</v>
      </c>
      <c r="C1494" t="s">
        <v>71</v>
      </c>
      <c r="G1494" s="3" t="str">
        <f t="shared" si="23"/>
        <v/>
      </c>
    </row>
    <row r="1495" spans="1:7" x14ac:dyDescent="0.25">
      <c r="G1495" s="3" t="str">
        <f t="shared" si="23"/>
        <v/>
      </c>
    </row>
    <row r="1496" spans="1:7" x14ac:dyDescent="0.25">
      <c r="A1496" t="s">
        <v>462</v>
      </c>
      <c r="G1496" s="3">
        <f t="shared" si="23"/>
        <v>1</v>
      </c>
    </row>
    <row r="1497" spans="1:7" x14ac:dyDescent="0.25">
      <c r="G1497" s="3" t="str">
        <f t="shared" si="23"/>
        <v/>
      </c>
    </row>
    <row r="1498" spans="1:7" x14ac:dyDescent="0.25">
      <c r="B1498" s="1">
        <v>1</v>
      </c>
      <c r="C1498" t="s">
        <v>143</v>
      </c>
      <c r="G1498" s="3" t="str">
        <f t="shared" si="23"/>
        <v/>
      </c>
    </row>
    <row r="1499" spans="1:7" x14ac:dyDescent="0.25">
      <c r="G1499" s="3" t="str">
        <f t="shared" si="23"/>
        <v/>
      </c>
    </row>
    <row r="1500" spans="1:7" x14ac:dyDescent="0.25">
      <c r="A1500" t="s">
        <v>463</v>
      </c>
      <c r="G1500" s="3">
        <f t="shared" si="23"/>
        <v>4</v>
      </c>
    </row>
    <row r="1501" spans="1:7" x14ac:dyDescent="0.25">
      <c r="G1501" s="3" t="str">
        <f t="shared" si="23"/>
        <v/>
      </c>
    </row>
    <row r="1502" spans="1:7" x14ac:dyDescent="0.25">
      <c r="B1502" s="1">
        <v>1</v>
      </c>
      <c r="C1502" t="s">
        <v>43</v>
      </c>
      <c r="G1502" s="3" t="str">
        <f t="shared" si="23"/>
        <v/>
      </c>
    </row>
    <row r="1503" spans="1:7" x14ac:dyDescent="0.25">
      <c r="G1503" s="3" t="str">
        <f t="shared" si="23"/>
        <v/>
      </c>
    </row>
    <row r="1504" spans="1:7" x14ac:dyDescent="0.25">
      <c r="A1504" t="s">
        <v>464</v>
      </c>
      <c r="G1504" s="3">
        <f t="shared" si="23"/>
        <v>132</v>
      </c>
    </row>
    <row r="1505" spans="1:7" x14ac:dyDescent="0.25">
      <c r="G1505" s="3" t="str">
        <f t="shared" si="23"/>
        <v/>
      </c>
    </row>
    <row r="1506" spans="1:7" x14ac:dyDescent="0.25">
      <c r="B1506" s="1">
        <v>1</v>
      </c>
      <c r="C1506" t="s">
        <v>99</v>
      </c>
      <c r="G1506" s="3" t="str">
        <f t="shared" si="23"/>
        <v/>
      </c>
    </row>
    <row r="1507" spans="1:7" x14ac:dyDescent="0.25">
      <c r="G1507" s="3" t="str">
        <f t="shared" si="23"/>
        <v/>
      </c>
    </row>
    <row r="1508" spans="1:7" x14ac:dyDescent="0.25">
      <c r="A1508" t="s">
        <v>465</v>
      </c>
      <c r="G1508" s="3">
        <f t="shared" si="23"/>
        <v>289</v>
      </c>
    </row>
    <row r="1509" spans="1:7" x14ac:dyDescent="0.25">
      <c r="G1509" s="3" t="str">
        <f t="shared" si="23"/>
        <v/>
      </c>
    </row>
    <row r="1510" spans="1:7" x14ac:dyDescent="0.25">
      <c r="B1510" s="1">
        <v>0.26900000000000002</v>
      </c>
      <c r="C1510" t="s">
        <v>74</v>
      </c>
      <c r="G1510" s="3" t="str">
        <f t="shared" si="23"/>
        <v/>
      </c>
    </row>
    <row r="1511" spans="1:7" x14ac:dyDescent="0.25">
      <c r="B1511" s="1">
        <v>3.1E-2</v>
      </c>
      <c r="C1511" t="s">
        <v>466</v>
      </c>
      <c r="G1511" s="3" t="str">
        <f t="shared" si="23"/>
        <v/>
      </c>
    </row>
    <row r="1512" spans="1:7" x14ac:dyDescent="0.25">
      <c r="B1512" s="1">
        <v>2.1000000000000001E-2</v>
      </c>
      <c r="C1512" t="s">
        <v>18</v>
      </c>
      <c r="G1512" s="3" t="str">
        <f t="shared" si="23"/>
        <v/>
      </c>
    </row>
    <row r="1513" spans="1:7" x14ac:dyDescent="0.25">
      <c r="B1513" s="1">
        <v>0.27500000000000002</v>
      </c>
      <c r="C1513" t="s">
        <v>162</v>
      </c>
      <c r="G1513" s="3" t="str">
        <f t="shared" si="23"/>
        <v/>
      </c>
    </row>
    <row r="1514" spans="1:7" x14ac:dyDescent="0.25">
      <c r="B1514" s="1">
        <v>0.219</v>
      </c>
      <c r="C1514" t="s">
        <v>147</v>
      </c>
      <c r="G1514" s="3" t="str">
        <f t="shared" si="23"/>
        <v/>
      </c>
    </row>
    <row r="1515" spans="1:7" x14ac:dyDescent="0.25">
      <c r="B1515" s="1">
        <v>4.1000000000000002E-2</v>
      </c>
      <c r="C1515" t="s">
        <v>320</v>
      </c>
      <c r="G1515" s="3" t="str">
        <f t="shared" si="23"/>
        <v/>
      </c>
    </row>
    <row r="1516" spans="1:7" x14ac:dyDescent="0.25">
      <c r="B1516" s="1">
        <v>0.06</v>
      </c>
      <c r="C1516" t="s">
        <v>99</v>
      </c>
      <c r="G1516" s="3" t="str">
        <f t="shared" si="23"/>
        <v/>
      </c>
    </row>
    <row r="1517" spans="1:7" x14ac:dyDescent="0.25">
      <c r="B1517" s="1">
        <v>0.08</v>
      </c>
      <c r="C1517" t="s">
        <v>43</v>
      </c>
      <c r="G1517" s="3" t="str">
        <f t="shared" si="23"/>
        <v/>
      </c>
    </row>
    <row r="1518" spans="1:7" x14ac:dyDescent="0.25">
      <c r="G1518" s="3" t="str">
        <f t="shared" si="23"/>
        <v/>
      </c>
    </row>
    <row r="1519" spans="1:7" x14ac:dyDescent="0.25">
      <c r="A1519" t="s">
        <v>467</v>
      </c>
      <c r="G1519" s="3">
        <f t="shared" si="23"/>
        <v>5</v>
      </c>
    </row>
    <row r="1520" spans="1:7" x14ac:dyDescent="0.25">
      <c r="G1520" s="3" t="str">
        <f t="shared" si="23"/>
        <v/>
      </c>
    </row>
    <row r="1521" spans="1:7" x14ac:dyDescent="0.25">
      <c r="B1521" s="1">
        <v>1</v>
      </c>
      <c r="C1521" t="s">
        <v>14</v>
      </c>
      <c r="G1521" s="3" t="str">
        <f t="shared" si="23"/>
        <v/>
      </c>
    </row>
    <row r="1522" spans="1:7" x14ac:dyDescent="0.25">
      <c r="A1522" t="s">
        <v>6</v>
      </c>
      <c r="B1522" t="s">
        <v>468</v>
      </c>
      <c r="C1522" t="s">
        <v>469</v>
      </c>
      <c r="G1522" s="3" t="str">
        <f t="shared" si="23"/>
        <v/>
      </c>
    </row>
    <row r="1523" spans="1:7" x14ac:dyDescent="0.25">
      <c r="A1523" t="s">
        <v>470</v>
      </c>
      <c r="G1523" s="3">
        <f t="shared" si="23"/>
        <v>210</v>
      </c>
    </row>
    <row r="1524" spans="1:7" x14ac:dyDescent="0.25">
      <c r="G1524" s="3" t="str">
        <f t="shared" si="23"/>
        <v/>
      </c>
    </row>
    <row r="1525" spans="1:7" x14ac:dyDescent="0.25">
      <c r="B1525" s="1">
        <v>1</v>
      </c>
      <c r="C1525" t="s">
        <v>79</v>
      </c>
      <c r="G1525" s="3" t="str">
        <f t="shared" si="23"/>
        <v/>
      </c>
    </row>
    <row r="1526" spans="1:7" x14ac:dyDescent="0.25">
      <c r="G1526" s="3" t="str">
        <f t="shared" si="23"/>
        <v/>
      </c>
    </row>
    <row r="1527" spans="1:7" x14ac:dyDescent="0.25">
      <c r="A1527" t="s">
        <v>471</v>
      </c>
      <c r="G1527" s="3">
        <f t="shared" si="23"/>
        <v>53</v>
      </c>
    </row>
    <row r="1528" spans="1:7" x14ac:dyDescent="0.25">
      <c r="G1528" s="3" t="str">
        <f t="shared" si="23"/>
        <v/>
      </c>
    </row>
    <row r="1529" spans="1:7" x14ac:dyDescent="0.25">
      <c r="B1529" s="1">
        <v>1</v>
      </c>
      <c r="C1529" t="s">
        <v>79</v>
      </c>
      <c r="G1529" s="3" t="str">
        <f t="shared" si="23"/>
        <v/>
      </c>
    </row>
    <row r="1530" spans="1:7" x14ac:dyDescent="0.25">
      <c r="G1530" s="3" t="str">
        <f t="shared" si="23"/>
        <v/>
      </c>
    </row>
    <row r="1531" spans="1:7" x14ac:dyDescent="0.25">
      <c r="A1531" t="s">
        <v>472</v>
      </c>
      <c r="G1531" s="3">
        <f t="shared" si="23"/>
        <v>82</v>
      </c>
    </row>
    <row r="1532" spans="1:7" x14ac:dyDescent="0.25">
      <c r="G1532" s="3" t="str">
        <f t="shared" si="23"/>
        <v/>
      </c>
    </row>
    <row r="1533" spans="1:7" x14ac:dyDescent="0.25">
      <c r="B1533" s="1">
        <v>1</v>
      </c>
      <c r="C1533" t="s">
        <v>14</v>
      </c>
      <c r="G1533" s="3" t="str">
        <f t="shared" si="23"/>
        <v/>
      </c>
    </row>
    <row r="1534" spans="1:7" x14ac:dyDescent="0.25">
      <c r="G1534" s="3" t="str">
        <f t="shared" si="23"/>
        <v/>
      </c>
    </row>
    <row r="1535" spans="1:7" x14ac:dyDescent="0.25">
      <c r="A1535" t="s">
        <v>473</v>
      </c>
      <c r="G1535" s="3">
        <f t="shared" si="23"/>
        <v>52</v>
      </c>
    </row>
    <row r="1536" spans="1:7" x14ac:dyDescent="0.25">
      <c r="G1536" s="3" t="str">
        <f t="shared" si="23"/>
        <v/>
      </c>
    </row>
    <row r="1537" spans="1:7" x14ac:dyDescent="0.25">
      <c r="B1537" s="1">
        <v>1</v>
      </c>
      <c r="C1537" t="s">
        <v>79</v>
      </c>
      <c r="G1537" s="3" t="str">
        <f t="shared" si="23"/>
        <v/>
      </c>
    </row>
    <row r="1538" spans="1:7" x14ac:dyDescent="0.25">
      <c r="G1538" s="3" t="str">
        <f t="shared" si="23"/>
        <v/>
      </c>
    </row>
    <row r="1539" spans="1:7" x14ac:dyDescent="0.25">
      <c r="A1539" t="s">
        <v>474</v>
      </c>
      <c r="G1539" s="3">
        <f t="shared" ref="G1539:G1602" si="24">IFERROR(HLOOKUP($A1539,$H$2:$OZ$3,2,FALSE),"")</f>
        <v>45</v>
      </c>
    </row>
    <row r="1540" spans="1:7" x14ac:dyDescent="0.25">
      <c r="G1540" s="3" t="str">
        <f t="shared" si="24"/>
        <v/>
      </c>
    </row>
    <row r="1541" spans="1:7" x14ac:dyDescent="0.25">
      <c r="B1541" s="1">
        <v>1</v>
      </c>
      <c r="C1541" t="s">
        <v>79</v>
      </c>
      <c r="G1541" s="3" t="str">
        <f t="shared" si="24"/>
        <v/>
      </c>
    </row>
    <row r="1542" spans="1:7" x14ac:dyDescent="0.25">
      <c r="G1542" s="3" t="str">
        <f t="shared" si="24"/>
        <v/>
      </c>
    </row>
    <row r="1543" spans="1:7" x14ac:dyDescent="0.25">
      <c r="A1543" t="s">
        <v>475</v>
      </c>
      <c r="G1543" s="3">
        <f t="shared" si="24"/>
        <v>30</v>
      </c>
    </row>
    <row r="1544" spans="1:7" x14ac:dyDescent="0.25">
      <c r="G1544" s="3" t="str">
        <f t="shared" si="24"/>
        <v/>
      </c>
    </row>
    <row r="1545" spans="1:7" x14ac:dyDescent="0.25">
      <c r="B1545" s="1">
        <v>0.438</v>
      </c>
      <c r="C1545" t="s">
        <v>16</v>
      </c>
      <c r="G1545" s="3" t="str">
        <f t="shared" si="24"/>
        <v/>
      </c>
    </row>
    <row r="1546" spans="1:7" x14ac:dyDescent="0.25">
      <c r="B1546" s="1">
        <v>0.16800000000000001</v>
      </c>
      <c r="C1546" t="s">
        <v>18</v>
      </c>
      <c r="G1546" s="3" t="str">
        <f t="shared" si="24"/>
        <v/>
      </c>
    </row>
    <row r="1547" spans="1:7" x14ac:dyDescent="0.25">
      <c r="B1547" s="1">
        <v>0.23599999999999999</v>
      </c>
      <c r="C1547" t="s">
        <v>79</v>
      </c>
      <c r="G1547" s="3" t="str">
        <f t="shared" si="24"/>
        <v/>
      </c>
    </row>
    <row r="1548" spans="1:7" x14ac:dyDescent="0.25">
      <c r="B1548" s="1">
        <v>0.156</v>
      </c>
      <c r="C1548" t="s">
        <v>24</v>
      </c>
      <c r="G1548" s="3" t="str">
        <f t="shared" si="24"/>
        <v/>
      </c>
    </row>
    <row r="1549" spans="1:7" x14ac:dyDescent="0.25">
      <c r="G1549" s="3" t="str">
        <f t="shared" si="24"/>
        <v/>
      </c>
    </row>
    <row r="1550" spans="1:7" x14ac:dyDescent="0.25">
      <c r="A1550" t="s">
        <v>476</v>
      </c>
      <c r="G1550" s="3">
        <f t="shared" si="24"/>
        <v>59</v>
      </c>
    </row>
    <row r="1551" spans="1:7" x14ac:dyDescent="0.25">
      <c r="G1551" s="3" t="str">
        <f t="shared" si="24"/>
        <v/>
      </c>
    </row>
    <row r="1552" spans="1:7" x14ac:dyDescent="0.25">
      <c r="B1552" s="1">
        <v>3.1E-2</v>
      </c>
      <c r="C1552" t="s">
        <v>59</v>
      </c>
      <c r="G1552" s="3" t="str">
        <f t="shared" si="24"/>
        <v/>
      </c>
    </row>
    <row r="1553" spans="1:7" x14ac:dyDescent="0.25">
      <c r="B1553" s="1">
        <v>0.96799999999999997</v>
      </c>
      <c r="C1553" t="s">
        <v>79</v>
      </c>
      <c r="G1553" s="3" t="str">
        <f t="shared" si="24"/>
        <v/>
      </c>
    </row>
    <row r="1554" spans="1:7" x14ac:dyDescent="0.25">
      <c r="G1554" s="3" t="str">
        <f t="shared" si="24"/>
        <v/>
      </c>
    </row>
    <row r="1555" spans="1:7" x14ac:dyDescent="0.25">
      <c r="A1555" t="s">
        <v>477</v>
      </c>
      <c r="G1555" s="3">
        <f t="shared" si="24"/>
        <v>6</v>
      </c>
    </row>
    <row r="1556" spans="1:7" x14ac:dyDescent="0.25">
      <c r="G1556" s="3" t="str">
        <f t="shared" si="24"/>
        <v/>
      </c>
    </row>
    <row r="1557" spans="1:7" x14ac:dyDescent="0.25">
      <c r="B1557" s="1">
        <v>0.90500000000000003</v>
      </c>
      <c r="C1557" t="s">
        <v>79</v>
      </c>
      <c r="G1557" s="3" t="str">
        <f t="shared" si="24"/>
        <v/>
      </c>
    </row>
    <row r="1558" spans="1:7" x14ac:dyDescent="0.25">
      <c r="B1558" s="1">
        <v>9.4E-2</v>
      </c>
      <c r="C1558" t="s">
        <v>43</v>
      </c>
      <c r="G1558" s="3" t="str">
        <f t="shared" si="24"/>
        <v/>
      </c>
    </row>
    <row r="1559" spans="1:7" x14ac:dyDescent="0.25">
      <c r="G1559" s="3" t="str">
        <f t="shared" si="24"/>
        <v/>
      </c>
    </row>
    <row r="1560" spans="1:7" x14ac:dyDescent="0.25">
      <c r="A1560" t="s">
        <v>478</v>
      </c>
      <c r="G1560" s="3">
        <f t="shared" si="24"/>
        <v>70</v>
      </c>
    </row>
    <row r="1561" spans="1:7" x14ac:dyDescent="0.25">
      <c r="G1561" s="3" t="str">
        <f t="shared" si="24"/>
        <v/>
      </c>
    </row>
    <row r="1562" spans="1:7" x14ac:dyDescent="0.25">
      <c r="B1562" s="1">
        <v>1</v>
      </c>
      <c r="C1562" t="s">
        <v>14</v>
      </c>
      <c r="G1562" s="3" t="str">
        <f t="shared" si="24"/>
        <v/>
      </c>
    </row>
    <row r="1563" spans="1:7" x14ac:dyDescent="0.25">
      <c r="G1563" s="3" t="str">
        <f t="shared" si="24"/>
        <v/>
      </c>
    </row>
    <row r="1564" spans="1:7" x14ac:dyDescent="0.25">
      <c r="A1564" t="s">
        <v>479</v>
      </c>
      <c r="G1564" s="3">
        <f t="shared" si="24"/>
        <v>163</v>
      </c>
    </row>
    <row r="1565" spans="1:7" x14ac:dyDescent="0.25">
      <c r="G1565" s="3" t="str">
        <f t="shared" si="24"/>
        <v/>
      </c>
    </row>
    <row r="1566" spans="1:7" x14ac:dyDescent="0.25">
      <c r="B1566" s="1">
        <v>1</v>
      </c>
      <c r="C1566" t="s">
        <v>79</v>
      </c>
      <c r="G1566" s="3" t="str">
        <f t="shared" si="24"/>
        <v/>
      </c>
    </row>
    <row r="1567" spans="1:7" x14ac:dyDescent="0.25">
      <c r="G1567" s="3" t="str">
        <f t="shared" si="24"/>
        <v/>
      </c>
    </row>
    <row r="1568" spans="1:7" x14ac:dyDescent="0.25">
      <c r="A1568" t="s">
        <v>480</v>
      </c>
      <c r="G1568" s="3">
        <f t="shared" si="24"/>
        <v>62</v>
      </c>
    </row>
    <row r="1569" spans="1:7" x14ac:dyDescent="0.25">
      <c r="G1569" s="3" t="str">
        <f t="shared" si="24"/>
        <v/>
      </c>
    </row>
    <row r="1570" spans="1:7" x14ac:dyDescent="0.25">
      <c r="B1570" s="1">
        <v>1</v>
      </c>
      <c r="C1570" t="s">
        <v>79</v>
      </c>
      <c r="G1570" s="3" t="str">
        <f t="shared" si="24"/>
        <v/>
      </c>
    </row>
    <row r="1571" spans="1:7" x14ac:dyDescent="0.25">
      <c r="G1571" s="3" t="str">
        <f t="shared" si="24"/>
        <v/>
      </c>
    </row>
    <row r="1572" spans="1:7" x14ac:dyDescent="0.25">
      <c r="A1572" t="s">
        <v>481</v>
      </c>
      <c r="G1572" s="3">
        <f t="shared" si="24"/>
        <v>5</v>
      </c>
    </row>
    <row r="1573" spans="1:7" x14ac:dyDescent="0.25">
      <c r="G1573" s="3" t="str">
        <f t="shared" si="24"/>
        <v/>
      </c>
    </row>
    <row r="1574" spans="1:7" x14ac:dyDescent="0.25">
      <c r="B1574" s="1">
        <v>1</v>
      </c>
      <c r="C1574" t="s">
        <v>79</v>
      </c>
      <c r="G1574" s="3" t="str">
        <f t="shared" si="24"/>
        <v/>
      </c>
    </row>
    <row r="1575" spans="1:7" x14ac:dyDescent="0.25">
      <c r="G1575" s="3" t="str">
        <f t="shared" si="24"/>
        <v/>
      </c>
    </row>
    <row r="1576" spans="1:7" x14ac:dyDescent="0.25">
      <c r="A1576" t="s">
        <v>482</v>
      </c>
      <c r="G1576" s="3">
        <f t="shared" si="24"/>
        <v>26</v>
      </c>
    </row>
    <row r="1577" spans="1:7" x14ac:dyDescent="0.25">
      <c r="G1577" s="3" t="str">
        <f t="shared" si="24"/>
        <v/>
      </c>
    </row>
    <row r="1578" spans="1:7" x14ac:dyDescent="0.25">
      <c r="B1578" s="1">
        <v>1</v>
      </c>
      <c r="C1578" t="s">
        <v>14</v>
      </c>
      <c r="G1578" s="3" t="str">
        <f t="shared" si="24"/>
        <v/>
      </c>
    </row>
    <row r="1579" spans="1:7" x14ac:dyDescent="0.25">
      <c r="G1579" s="3" t="str">
        <f t="shared" si="24"/>
        <v/>
      </c>
    </row>
    <row r="1580" spans="1:7" x14ac:dyDescent="0.25">
      <c r="A1580" s="2" t="s">
        <v>483</v>
      </c>
      <c r="G1580" s="3">
        <f t="shared" si="24"/>
        <v>55</v>
      </c>
    </row>
    <row r="1581" spans="1:7" x14ac:dyDescent="0.25">
      <c r="G1581" s="3" t="str">
        <f t="shared" si="24"/>
        <v/>
      </c>
    </row>
    <row r="1582" spans="1:7" x14ac:dyDescent="0.25">
      <c r="B1582" s="1">
        <v>1</v>
      </c>
      <c r="C1582" t="s">
        <v>14</v>
      </c>
      <c r="G1582" s="3" t="str">
        <f t="shared" si="24"/>
        <v/>
      </c>
    </row>
    <row r="1583" spans="1:7" x14ac:dyDescent="0.25">
      <c r="G1583" s="3" t="str">
        <f t="shared" si="24"/>
        <v/>
      </c>
    </row>
    <row r="1584" spans="1:7" x14ac:dyDescent="0.25">
      <c r="A1584" t="s">
        <v>484</v>
      </c>
      <c r="G1584" s="3">
        <f t="shared" si="24"/>
        <v>37</v>
      </c>
    </row>
    <row r="1585" spans="1:7" x14ac:dyDescent="0.25">
      <c r="G1585" s="3" t="str">
        <f t="shared" si="24"/>
        <v/>
      </c>
    </row>
    <row r="1586" spans="1:7" x14ac:dyDescent="0.25">
      <c r="B1586" s="1">
        <v>1</v>
      </c>
      <c r="C1586" t="s">
        <v>14</v>
      </c>
      <c r="G1586" s="3" t="str">
        <f t="shared" si="24"/>
        <v/>
      </c>
    </row>
    <row r="1587" spans="1:7" x14ac:dyDescent="0.25">
      <c r="G1587" s="3" t="str">
        <f t="shared" si="24"/>
        <v/>
      </c>
    </row>
    <row r="1588" spans="1:7" x14ac:dyDescent="0.25">
      <c r="A1588" t="s">
        <v>485</v>
      </c>
      <c r="G1588" s="3">
        <f t="shared" si="24"/>
        <v>2</v>
      </c>
    </row>
    <row r="1589" spans="1:7" x14ac:dyDescent="0.25">
      <c r="G1589" s="3" t="str">
        <f t="shared" si="24"/>
        <v/>
      </c>
    </row>
    <row r="1590" spans="1:7" x14ac:dyDescent="0.25">
      <c r="B1590" s="1">
        <v>1</v>
      </c>
      <c r="C1590" t="s">
        <v>14</v>
      </c>
      <c r="G1590" s="3" t="str">
        <f t="shared" si="24"/>
        <v/>
      </c>
    </row>
    <row r="1591" spans="1:7" x14ac:dyDescent="0.25">
      <c r="G1591" s="3" t="str">
        <f t="shared" si="24"/>
        <v/>
      </c>
    </row>
    <row r="1592" spans="1:7" x14ac:dyDescent="0.25">
      <c r="A1592" t="s">
        <v>486</v>
      </c>
      <c r="G1592" s="3">
        <f t="shared" si="24"/>
        <v>2</v>
      </c>
    </row>
    <row r="1593" spans="1:7" x14ac:dyDescent="0.25">
      <c r="G1593" s="3" t="str">
        <f t="shared" si="24"/>
        <v/>
      </c>
    </row>
    <row r="1594" spans="1:7" x14ac:dyDescent="0.25">
      <c r="B1594" s="1">
        <v>1</v>
      </c>
      <c r="C1594" t="s">
        <v>79</v>
      </c>
      <c r="G1594" s="3" t="str">
        <f t="shared" si="24"/>
        <v/>
      </c>
    </row>
    <row r="1595" spans="1:7" x14ac:dyDescent="0.25">
      <c r="G1595" s="3" t="str">
        <f t="shared" si="24"/>
        <v/>
      </c>
    </row>
    <row r="1596" spans="1:7" x14ac:dyDescent="0.25">
      <c r="A1596" t="s">
        <v>487</v>
      </c>
      <c r="G1596" s="3">
        <f t="shared" si="24"/>
        <v>129</v>
      </c>
    </row>
    <row r="1597" spans="1:7" x14ac:dyDescent="0.25">
      <c r="G1597" s="3" t="str">
        <f t="shared" si="24"/>
        <v/>
      </c>
    </row>
    <row r="1598" spans="1:7" x14ac:dyDescent="0.25">
      <c r="B1598" s="1">
        <v>0.94599999999999995</v>
      </c>
      <c r="C1598" t="s">
        <v>14</v>
      </c>
      <c r="G1598" s="3" t="str">
        <f t="shared" si="24"/>
        <v/>
      </c>
    </row>
    <row r="1599" spans="1:7" x14ac:dyDescent="0.25">
      <c r="B1599" s="1">
        <v>5.2999999999999999E-2</v>
      </c>
      <c r="C1599" t="s">
        <v>79</v>
      </c>
      <c r="G1599" s="3" t="str">
        <f t="shared" si="24"/>
        <v/>
      </c>
    </row>
    <row r="1600" spans="1:7" x14ac:dyDescent="0.25">
      <c r="G1600" s="3" t="str">
        <f t="shared" si="24"/>
        <v/>
      </c>
    </row>
    <row r="1601" spans="1:7" x14ac:dyDescent="0.25">
      <c r="A1601" t="s">
        <v>488</v>
      </c>
      <c r="G1601" s="3">
        <f t="shared" si="24"/>
        <v>59</v>
      </c>
    </row>
    <row r="1602" spans="1:7" x14ac:dyDescent="0.25">
      <c r="G1602" s="3" t="str">
        <f t="shared" si="24"/>
        <v/>
      </c>
    </row>
    <row r="1603" spans="1:7" x14ac:dyDescent="0.25">
      <c r="B1603" s="1">
        <v>1</v>
      </c>
      <c r="C1603" t="s">
        <v>14</v>
      </c>
      <c r="G1603" s="3" t="str">
        <f t="shared" ref="G1603:G1666" si="25">IFERROR(HLOOKUP($A1603,$H$2:$OZ$3,2,FALSE),"")</f>
        <v/>
      </c>
    </row>
    <row r="1604" spans="1:7" x14ac:dyDescent="0.25">
      <c r="G1604" s="3" t="str">
        <f t="shared" si="25"/>
        <v/>
      </c>
    </row>
    <row r="1605" spans="1:7" x14ac:dyDescent="0.25">
      <c r="A1605" t="s">
        <v>489</v>
      </c>
      <c r="G1605" s="3">
        <f t="shared" si="25"/>
        <v>310</v>
      </c>
    </row>
    <row r="1606" spans="1:7" x14ac:dyDescent="0.25">
      <c r="G1606" s="3" t="str">
        <f t="shared" si="25"/>
        <v/>
      </c>
    </row>
    <row r="1607" spans="1:7" x14ac:dyDescent="0.25">
      <c r="B1607" s="1">
        <v>9.0999999999999998E-2</v>
      </c>
      <c r="C1607" t="s">
        <v>490</v>
      </c>
      <c r="G1607" s="3" t="str">
        <f t="shared" si="25"/>
        <v/>
      </c>
    </row>
    <row r="1608" spans="1:7" x14ac:dyDescent="0.25">
      <c r="B1608" s="1">
        <v>2.1999999999999999E-2</v>
      </c>
      <c r="C1608" t="s">
        <v>14</v>
      </c>
      <c r="G1608" s="3" t="str">
        <f t="shared" si="25"/>
        <v/>
      </c>
    </row>
    <row r="1609" spans="1:7" x14ac:dyDescent="0.25">
      <c r="B1609" s="1">
        <v>0.88500000000000001</v>
      </c>
      <c r="C1609" t="s">
        <v>79</v>
      </c>
      <c r="G1609" s="3" t="str">
        <f t="shared" si="25"/>
        <v/>
      </c>
    </row>
    <row r="1610" spans="1:7" x14ac:dyDescent="0.25">
      <c r="A1610" t="s">
        <v>6</v>
      </c>
      <c r="B1610" t="s">
        <v>491</v>
      </c>
      <c r="C1610" t="s">
        <v>492</v>
      </c>
      <c r="G1610" s="3" t="str">
        <f t="shared" si="25"/>
        <v/>
      </c>
    </row>
    <row r="1611" spans="1:7" x14ac:dyDescent="0.25">
      <c r="A1611" t="s">
        <v>493</v>
      </c>
      <c r="G1611" s="3">
        <f t="shared" si="25"/>
        <v>1</v>
      </c>
    </row>
    <row r="1612" spans="1:7" x14ac:dyDescent="0.25">
      <c r="G1612" s="3" t="str">
        <f t="shared" si="25"/>
        <v/>
      </c>
    </row>
    <row r="1613" spans="1:7" x14ac:dyDescent="0.25">
      <c r="B1613" s="1">
        <v>1</v>
      </c>
      <c r="C1613" t="s">
        <v>107</v>
      </c>
      <c r="G1613" s="3" t="str">
        <f t="shared" si="25"/>
        <v/>
      </c>
    </row>
    <row r="1614" spans="1:7" x14ac:dyDescent="0.25">
      <c r="G1614" s="3" t="str">
        <f t="shared" si="25"/>
        <v/>
      </c>
    </row>
    <row r="1615" spans="1:7" x14ac:dyDescent="0.25">
      <c r="A1615" t="s">
        <v>494</v>
      </c>
      <c r="G1615" s="3">
        <f t="shared" si="25"/>
        <v>124</v>
      </c>
    </row>
    <row r="1616" spans="1:7" x14ac:dyDescent="0.25">
      <c r="G1616" s="3" t="str">
        <f t="shared" si="25"/>
        <v/>
      </c>
    </row>
    <row r="1617" spans="1:7" x14ac:dyDescent="0.25">
      <c r="B1617" s="1">
        <v>0.5</v>
      </c>
      <c r="C1617" t="s">
        <v>119</v>
      </c>
      <c r="G1617" s="3" t="str">
        <f t="shared" si="25"/>
        <v/>
      </c>
    </row>
    <row r="1618" spans="1:7" x14ac:dyDescent="0.25">
      <c r="B1618" s="1">
        <v>0.5</v>
      </c>
      <c r="C1618" t="s">
        <v>101</v>
      </c>
      <c r="G1618" s="3" t="str">
        <f t="shared" si="25"/>
        <v/>
      </c>
    </row>
    <row r="1619" spans="1:7" x14ac:dyDescent="0.25">
      <c r="G1619" s="3" t="str">
        <f t="shared" si="25"/>
        <v/>
      </c>
    </row>
    <row r="1620" spans="1:7" x14ac:dyDescent="0.25">
      <c r="A1620" t="s">
        <v>495</v>
      </c>
      <c r="G1620" s="3">
        <f t="shared" si="25"/>
        <v>6</v>
      </c>
    </row>
    <row r="1621" spans="1:7" x14ac:dyDescent="0.25">
      <c r="G1621" s="3" t="str">
        <f t="shared" si="25"/>
        <v/>
      </c>
    </row>
    <row r="1622" spans="1:7" x14ac:dyDescent="0.25">
      <c r="B1622" s="1">
        <v>1</v>
      </c>
      <c r="C1622" t="s">
        <v>101</v>
      </c>
      <c r="G1622" s="3" t="str">
        <f t="shared" si="25"/>
        <v/>
      </c>
    </row>
    <row r="1623" spans="1:7" x14ac:dyDescent="0.25">
      <c r="G1623" s="3" t="str">
        <f t="shared" si="25"/>
        <v/>
      </c>
    </row>
    <row r="1624" spans="1:7" x14ac:dyDescent="0.25">
      <c r="A1624" t="s">
        <v>496</v>
      </c>
      <c r="G1624" s="3">
        <f t="shared" si="25"/>
        <v>2</v>
      </c>
    </row>
    <row r="1625" spans="1:7" x14ac:dyDescent="0.25">
      <c r="G1625" s="3" t="str">
        <f t="shared" si="25"/>
        <v/>
      </c>
    </row>
    <row r="1626" spans="1:7" x14ac:dyDescent="0.25">
      <c r="G1626" s="3" t="str">
        <f t="shared" si="25"/>
        <v/>
      </c>
    </row>
    <row r="1627" spans="1:7" x14ac:dyDescent="0.25">
      <c r="A1627" t="s">
        <v>497</v>
      </c>
      <c r="G1627" s="3">
        <f t="shared" si="25"/>
        <v>20</v>
      </c>
    </row>
    <row r="1628" spans="1:7" x14ac:dyDescent="0.25">
      <c r="G1628" s="3" t="str">
        <f t="shared" si="25"/>
        <v/>
      </c>
    </row>
    <row r="1629" spans="1:7" x14ac:dyDescent="0.25">
      <c r="B1629" s="1">
        <v>1</v>
      </c>
      <c r="C1629" t="s">
        <v>498</v>
      </c>
      <c r="G1629" s="3" t="str">
        <f t="shared" si="25"/>
        <v/>
      </c>
    </row>
    <row r="1630" spans="1:7" x14ac:dyDescent="0.25">
      <c r="G1630" s="3" t="str">
        <f t="shared" si="25"/>
        <v/>
      </c>
    </row>
    <row r="1631" spans="1:7" x14ac:dyDescent="0.25">
      <c r="A1631" t="s">
        <v>499</v>
      </c>
      <c r="G1631" s="3">
        <f t="shared" si="25"/>
        <v>448</v>
      </c>
    </row>
    <row r="1632" spans="1:7" x14ac:dyDescent="0.25">
      <c r="G1632" s="3" t="str">
        <f t="shared" si="25"/>
        <v/>
      </c>
    </row>
    <row r="1633" spans="1:7" x14ac:dyDescent="0.25">
      <c r="B1633" s="1">
        <v>0.25700000000000001</v>
      </c>
      <c r="C1633" t="s">
        <v>254</v>
      </c>
      <c r="G1633" s="3" t="str">
        <f t="shared" si="25"/>
        <v/>
      </c>
    </row>
    <row r="1634" spans="1:7" x14ac:dyDescent="0.25">
      <c r="B1634" s="1">
        <v>0.214</v>
      </c>
      <c r="C1634" t="s">
        <v>256</v>
      </c>
      <c r="G1634" s="3" t="str">
        <f t="shared" si="25"/>
        <v/>
      </c>
    </row>
    <row r="1635" spans="1:7" x14ac:dyDescent="0.25">
      <c r="B1635" s="1">
        <v>7.3999999999999996E-2</v>
      </c>
      <c r="C1635" t="s">
        <v>257</v>
      </c>
      <c r="G1635" s="3" t="str">
        <f t="shared" si="25"/>
        <v/>
      </c>
    </row>
    <row r="1636" spans="1:7" x14ac:dyDescent="0.25">
      <c r="B1636" s="1">
        <v>3.9E-2</v>
      </c>
      <c r="C1636" t="s">
        <v>258</v>
      </c>
      <c r="G1636" s="3" t="str">
        <f t="shared" si="25"/>
        <v/>
      </c>
    </row>
    <row r="1637" spans="1:7" x14ac:dyDescent="0.25">
      <c r="B1637" s="1">
        <v>0.22600000000000001</v>
      </c>
      <c r="C1637" t="s">
        <v>260</v>
      </c>
      <c r="G1637" s="3" t="str">
        <f t="shared" si="25"/>
        <v/>
      </c>
    </row>
    <row r="1638" spans="1:7" x14ac:dyDescent="0.25">
      <c r="B1638" s="1">
        <v>0.06</v>
      </c>
      <c r="C1638" t="s">
        <v>261</v>
      </c>
      <c r="G1638" s="3" t="str">
        <f t="shared" si="25"/>
        <v/>
      </c>
    </row>
    <row r="1639" spans="1:7" x14ac:dyDescent="0.25">
      <c r="B1639" s="1">
        <v>0.107</v>
      </c>
      <c r="C1639" t="s">
        <v>266</v>
      </c>
      <c r="G1639" s="3" t="str">
        <f t="shared" si="25"/>
        <v/>
      </c>
    </row>
    <row r="1640" spans="1:7" x14ac:dyDescent="0.25">
      <c r="B1640" s="1">
        <v>1.7999999999999999E-2</v>
      </c>
      <c r="C1640" t="s">
        <v>268</v>
      </c>
      <c r="G1640" s="3" t="str">
        <f t="shared" si="25"/>
        <v/>
      </c>
    </row>
    <row r="1641" spans="1:7" x14ac:dyDescent="0.25">
      <c r="G1641" s="3" t="str">
        <f t="shared" si="25"/>
        <v/>
      </c>
    </row>
    <row r="1642" spans="1:7" x14ac:dyDescent="0.25">
      <c r="A1642" t="s">
        <v>500</v>
      </c>
      <c r="G1642" s="3">
        <f t="shared" si="25"/>
        <v>544</v>
      </c>
    </row>
    <row r="1643" spans="1:7" x14ac:dyDescent="0.25">
      <c r="G1643" s="3" t="str">
        <f t="shared" si="25"/>
        <v/>
      </c>
    </row>
    <row r="1644" spans="1:7" x14ac:dyDescent="0.25">
      <c r="B1644" s="1">
        <v>0.01</v>
      </c>
      <c r="C1644" t="s">
        <v>236</v>
      </c>
      <c r="G1644" s="3" t="str">
        <f t="shared" si="25"/>
        <v/>
      </c>
    </row>
    <row r="1645" spans="1:7" x14ac:dyDescent="0.25">
      <c r="B1645" s="1">
        <v>0.158</v>
      </c>
      <c r="C1645" t="s">
        <v>254</v>
      </c>
      <c r="G1645" s="3" t="str">
        <f t="shared" si="25"/>
        <v/>
      </c>
    </row>
    <row r="1646" spans="1:7" x14ac:dyDescent="0.25">
      <c r="B1646" s="1">
        <v>7.0000000000000001E-3</v>
      </c>
      <c r="C1646" t="s">
        <v>256</v>
      </c>
      <c r="G1646" s="3" t="str">
        <f t="shared" si="25"/>
        <v/>
      </c>
    </row>
    <row r="1647" spans="1:7" x14ac:dyDescent="0.25">
      <c r="B1647" s="1">
        <v>0.17499999999999999</v>
      </c>
      <c r="C1647" t="s">
        <v>257</v>
      </c>
      <c r="G1647" s="3" t="str">
        <f t="shared" si="25"/>
        <v/>
      </c>
    </row>
    <row r="1648" spans="1:7" x14ac:dyDescent="0.25">
      <c r="B1648" s="1">
        <v>0.36499999999999999</v>
      </c>
      <c r="C1648" t="s">
        <v>258</v>
      </c>
      <c r="G1648" s="3" t="str">
        <f t="shared" si="25"/>
        <v/>
      </c>
    </row>
    <row r="1649" spans="1:7" x14ac:dyDescent="0.25">
      <c r="B1649" s="1">
        <v>0.253</v>
      </c>
      <c r="C1649" t="s">
        <v>260</v>
      </c>
      <c r="G1649" s="3" t="str">
        <f t="shared" si="25"/>
        <v/>
      </c>
    </row>
    <row r="1650" spans="1:7" x14ac:dyDescent="0.25">
      <c r="B1650" s="1">
        <v>2.9000000000000001E-2</v>
      </c>
      <c r="C1650" t="s">
        <v>266</v>
      </c>
      <c r="G1650" s="3" t="str">
        <f t="shared" si="25"/>
        <v/>
      </c>
    </row>
    <row r="1651" spans="1:7" x14ac:dyDescent="0.25">
      <c r="G1651" s="3" t="str">
        <f t="shared" si="25"/>
        <v/>
      </c>
    </row>
    <row r="1652" spans="1:7" x14ac:dyDescent="0.25">
      <c r="A1652" t="s">
        <v>501</v>
      </c>
      <c r="G1652" s="3">
        <f t="shared" si="25"/>
        <v>1584</v>
      </c>
    </row>
    <row r="1653" spans="1:7" x14ac:dyDescent="0.25">
      <c r="G1653" s="3" t="str">
        <f t="shared" si="25"/>
        <v/>
      </c>
    </row>
    <row r="1654" spans="1:7" x14ac:dyDescent="0.25">
      <c r="B1654" s="1">
        <v>6.0000000000000001E-3</v>
      </c>
      <c r="C1654" t="s">
        <v>236</v>
      </c>
      <c r="G1654" s="3" t="str">
        <f t="shared" si="25"/>
        <v/>
      </c>
    </row>
    <row r="1655" spans="1:7" x14ac:dyDescent="0.25">
      <c r="B1655" s="1">
        <v>1E-3</v>
      </c>
      <c r="C1655" t="s">
        <v>252</v>
      </c>
      <c r="G1655" s="3" t="str">
        <f t="shared" si="25"/>
        <v/>
      </c>
    </row>
    <row r="1656" spans="1:7" x14ac:dyDescent="0.25">
      <c r="B1656" s="1">
        <v>3.0000000000000001E-3</v>
      </c>
      <c r="C1656" t="s">
        <v>253</v>
      </c>
      <c r="G1656" s="3" t="str">
        <f t="shared" si="25"/>
        <v/>
      </c>
    </row>
    <row r="1657" spans="1:7" x14ac:dyDescent="0.25">
      <c r="B1657" s="1">
        <v>1.0999999999999999E-2</v>
      </c>
      <c r="C1657" t="s">
        <v>254</v>
      </c>
      <c r="G1657" s="3" t="str">
        <f t="shared" si="25"/>
        <v/>
      </c>
    </row>
    <row r="1658" spans="1:7" x14ac:dyDescent="0.25">
      <c r="B1658" s="1">
        <v>8.0000000000000002E-3</v>
      </c>
      <c r="C1658" t="s">
        <v>255</v>
      </c>
      <c r="G1658" s="3" t="str">
        <f t="shared" si="25"/>
        <v/>
      </c>
    </row>
    <row r="1659" spans="1:7" x14ac:dyDescent="0.25">
      <c r="B1659" s="1">
        <v>0.23599999999999999</v>
      </c>
      <c r="C1659" t="s">
        <v>256</v>
      </c>
      <c r="G1659" s="3" t="str">
        <f t="shared" si="25"/>
        <v/>
      </c>
    </row>
    <row r="1660" spans="1:7" x14ac:dyDescent="0.25">
      <c r="B1660" s="1">
        <v>0.11</v>
      </c>
      <c r="C1660" t="s">
        <v>257</v>
      </c>
      <c r="G1660" s="3" t="str">
        <f t="shared" si="25"/>
        <v/>
      </c>
    </row>
    <row r="1661" spans="1:7" x14ac:dyDescent="0.25">
      <c r="B1661" s="1">
        <v>0.13400000000000001</v>
      </c>
      <c r="C1661" t="s">
        <v>258</v>
      </c>
      <c r="G1661" s="3" t="str">
        <f t="shared" si="25"/>
        <v/>
      </c>
    </row>
    <row r="1662" spans="1:7" x14ac:dyDescent="0.25">
      <c r="B1662" s="1">
        <v>1.2E-2</v>
      </c>
      <c r="C1662" t="s">
        <v>259</v>
      </c>
      <c r="G1662" s="3" t="str">
        <f t="shared" si="25"/>
        <v/>
      </c>
    </row>
    <row r="1663" spans="1:7" x14ac:dyDescent="0.25">
      <c r="B1663" s="1">
        <v>0.08</v>
      </c>
      <c r="C1663" t="s">
        <v>260</v>
      </c>
      <c r="G1663" s="3" t="str">
        <f t="shared" si="25"/>
        <v/>
      </c>
    </row>
    <row r="1664" spans="1:7" x14ac:dyDescent="0.25">
      <c r="B1664" s="1">
        <v>3.3000000000000002E-2</v>
      </c>
      <c r="C1664" t="s">
        <v>261</v>
      </c>
      <c r="G1664" s="3" t="str">
        <f t="shared" si="25"/>
        <v/>
      </c>
    </row>
    <row r="1665" spans="1:7" x14ac:dyDescent="0.25">
      <c r="B1665" s="1">
        <v>0.14000000000000001</v>
      </c>
      <c r="C1665" t="s">
        <v>262</v>
      </c>
      <c r="G1665" s="3" t="str">
        <f t="shared" si="25"/>
        <v/>
      </c>
    </row>
    <row r="1666" spans="1:7" x14ac:dyDescent="0.25">
      <c r="B1666" s="1">
        <v>1E-3</v>
      </c>
      <c r="C1666" t="s">
        <v>263</v>
      </c>
      <c r="G1666" s="3" t="str">
        <f t="shared" si="25"/>
        <v/>
      </c>
    </row>
    <row r="1667" spans="1:7" x14ac:dyDescent="0.25">
      <c r="B1667" s="1">
        <v>5.3999999999999999E-2</v>
      </c>
      <c r="C1667" t="s">
        <v>265</v>
      </c>
      <c r="G1667" s="3" t="str">
        <f t="shared" ref="G1667:G1730" si="26">IFERROR(HLOOKUP($A1667,$H$2:$OZ$3,2,FALSE),"")</f>
        <v/>
      </c>
    </row>
    <row r="1668" spans="1:7" x14ac:dyDescent="0.25">
      <c r="B1668" s="1">
        <v>7.9000000000000001E-2</v>
      </c>
      <c r="C1668" t="s">
        <v>266</v>
      </c>
      <c r="G1668" s="3" t="str">
        <f t="shared" si="26"/>
        <v/>
      </c>
    </row>
    <row r="1669" spans="1:7" x14ac:dyDescent="0.25">
      <c r="B1669" s="1">
        <v>6.0000000000000001E-3</v>
      </c>
      <c r="C1669" t="s">
        <v>267</v>
      </c>
      <c r="G1669" s="3" t="str">
        <f t="shared" si="26"/>
        <v/>
      </c>
    </row>
    <row r="1670" spans="1:7" x14ac:dyDescent="0.25">
      <c r="B1670" s="1">
        <v>7.3999999999999996E-2</v>
      </c>
      <c r="C1670" t="s">
        <v>268</v>
      </c>
      <c r="G1670" s="3" t="str">
        <f t="shared" si="26"/>
        <v/>
      </c>
    </row>
    <row r="1671" spans="1:7" x14ac:dyDescent="0.25">
      <c r="B1671" s="1">
        <v>2E-3</v>
      </c>
      <c r="C1671" t="s">
        <v>269</v>
      </c>
      <c r="G1671" s="3" t="str">
        <f t="shared" si="26"/>
        <v/>
      </c>
    </row>
    <row r="1672" spans="1:7" x14ac:dyDescent="0.25">
      <c r="G1672" s="3" t="str">
        <f t="shared" si="26"/>
        <v/>
      </c>
    </row>
    <row r="1673" spans="1:7" x14ac:dyDescent="0.25">
      <c r="A1673" t="s">
        <v>502</v>
      </c>
      <c r="G1673" s="3">
        <f t="shared" si="26"/>
        <v>2</v>
      </c>
    </row>
    <row r="1674" spans="1:7" x14ac:dyDescent="0.25">
      <c r="G1674" s="3" t="str">
        <f t="shared" si="26"/>
        <v/>
      </c>
    </row>
    <row r="1675" spans="1:7" x14ac:dyDescent="0.25">
      <c r="B1675" s="1">
        <v>1</v>
      </c>
      <c r="C1675" t="s">
        <v>91</v>
      </c>
      <c r="G1675" s="3" t="str">
        <f t="shared" si="26"/>
        <v/>
      </c>
    </row>
    <row r="1676" spans="1:7" x14ac:dyDescent="0.25">
      <c r="G1676" s="3" t="str">
        <f t="shared" si="26"/>
        <v/>
      </c>
    </row>
    <row r="1677" spans="1:7" x14ac:dyDescent="0.25">
      <c r="A1677" t="s">
        <v>503</v>
      </c>
      <c r="G1677" s="3">
        <f t="shared" si="26"/>
        <v>32</v>
      </c>
    </row>
    <row r="1678" spans="1:7" x14ac:dyDescent="0.25">
      <c r="G1678" s="3" t="str">
        <f t="shared" si="26"/>
        <v/>
      </c>
    </row>
    <row r="1679" spans="1:7" x14ac:dyDescent="0.25">
      <c r="B1679" s="1">
        <v>0.59099999999999997</v>
      </c>
      <c r="C1679" t="s">
        <v>74</v>
      </c>
      <c r="G1679" s="3" t="str">
        <f t="shared" si="26"/>
        <v/>
      </c>
    </row>
    <row r="1680" spans="1:7" x14ac:dyDescent="0.25">
      <c r="B1680" s="1">
        <v>4.2000000000000003E-2</v>
      </c>
      <c r="C1680" t="s">
        <v>122</v>
      </c>
      <c r="G1680" s="3" t="str">
        <f t="shared" si="26"/>
        <v/>
      </c>
    </row>
    <row r="1681" spans="1:7" x14ac:dyDescent="0.25">
      <c r="B1681" s="1">
        <v>4.8000000000000001E-2</v>
      </c>
      <c r="C1681" t="s">
        <v>119</v>
      </c>
      <c r="G1681" s="3" t="str">
        <f t="shared" si="26"/>
        <v/>
      </c>
    </row>
    <row r="1682" spans="1:7" x14ac:dyDescent="0.25">
      <c r="B1682" s="1">
        <v>0.317</v>
      </c>
      <c r="C1682" t="s">
        <v>101</v>
      </c>
      <c r="G1682" s="3" t="str">
        <f t="shared" si="26"/>
        <v/>
      </c>
    </row>
    <row r="1683" spans="1:7" x14ac:dyDescent="0.25">
      <c r="G1683" s="3" t="str">
        <f t="shared" si="26"/>
        <v/>
      </c>
    </row>
    <row r="1684" spans="1:7" x14ac:dyDescent="0.25">
      <c r="A1684" t="s">
        <v>504</v>
      </c>
      <c r="G1684" s="3">
        <f t="shared" si="26"/>
        <v>8</v>
      </c>
    </row>
    <row r="1685" spans="1:7" x14ac:dyDescent="0.25">
      <c r="G1685" s="3" t="str">
        <f t="shared" si="26"/>
        <v/>
      </c>
    </row>
    <row r="1686" spans="1:7" x14ac:dyDescent="0.25">
      <c r="B1686" s="1">
        <v>1</v>
      </c>
      <c r="C1686" t="s">
        <v>505</v>
      </c>
      <c r="G1686" s="3" t="str">
        <f t="shared" si="26"/>
        <v/>
      </c>
    </row>
    <row r="1687" spans="1:7" x14ac:dyDescent="0.25">
      <c r="G1687" s="3" t="str">
        <f t="shared" si="26"/>
        <v/>
      </c>
    </row>
    <row r="1688" spans="1:7" x14ac:dyDescent="0.25">
      <c r="A1688" t="s">
        <v>506</v>
      </c>
      <c r="G1688" s="3">
        <f t="shared" si="26"/>
        <v>26</v>
      </c>
    </row>
    <row r="1689" spans="1:7" x14ac:dyDescent="0.25">
      <c r="G1689" s="3" t="str">
        <f t="shared" si="26"/>
        <v/>
      </c>
    </row>
    <row r="1690" spans="1:7" x14ac:dyDescent="0.25">
      <c r="B1690" s="1">
        <v>2.8000000000000001E-2</v>
      </c>
      <c r="C1690" t="s">
        <v>68</v>
      </c>
      <c r="G1690" s="3" t="str">
        <f t="shared" si="26"/>
        <v/>
      </c>
    </row>
    <row r="1691" spans="1:7" x14ac:dyDescent="0.25">
      <c r="B1691" s="1">
        <v>2.8000000000000001E-2</v>
      </c>
      <c r="C1691" t="s">
        <v>177</v>
      </c>
      <c r="G1691" s="3" t="str">
        <f t="shared" si="26"/>
        <v/>
      </c>
    </row>
    <row r="1692" spans="1:7" x14ac:dyDescent="0.25">
      <c r="B1692" s="1">
        <v>5.7000000000000002E-2</v>
      </c>
      <c r="C1692" t="s">
        <v>167</v>
      </c>
      <c r="G1692" s="3" t="str">
        <f t="shared" si="26"/>
        <v/>
      </c>
    </row>
    <row r="1693" spans="1:7" x14ac:dyDescent="0.25">
      <c r="B1693" s="1">
        <v>0.114</v>
      </c>
      <c r="C1693" t="s">
        <v>63</v>
      </c>
      <c r="G1693" s="3" t="str">
        <f t="shared" si="26"/>
        <v/>
      </c>
    </row>
    <row r="1694" spans="1:7" x14ac:dyDescent="0.25">
      <c r="B1694" s="1">
        <v>0.38700000000000001</v>
      </c>
      <c r="C1694" t="s">
        <v>43</v>
      </c>
      <c r="G1694" s="3" t="str">
        <f t="shared" si="26"/>
        <v/>
      </c>
    </row>
    <row r="1695" spans="1:7" x14ac:dyDescent="0.25">
      <c r="B1695" s="1">
        <v>0.38200000000000001</v>
      </c>
      <c r="C1695" t="s">
        <v>505</v>
      </c>
      <c r="G1695" s="3" t="str">
        <f t="shared" si="26"/>
        <v/>
      </c>
    </row>
    <row r="1696" spans="1:7" x14ac:dyDescent="0.25">
      <c r="G1696" s="3" t="str">
        <f t="shared" si="26"/>
        <v/>
      </c>
    </row>
    <row r="1697" spans="1:7" x14ac:dyDescent="0.25">
      <c r="A1697" t="s">
        <v>507</v>
      </c>
      <c r="G1697" s="3">
        <f t="shared" si="26"/>
        <v>24</v>
      </c>
    </row>
    <row r="1698" spans="1:7" x14ac:dyDescent="0.25">
      <c r="G1698" s="3" t="str">
        <f t="shared" si="26"/>
        <v/>
      </c>
    </row>
    <row r="1699" spans="1:7" x14ac:dyDescent="0.25">
      <c r="B1699" s="1">
        <v>0.153</v>
      </c>
      <c r="C1699" t="s">
        <v>127</v>
      </c>
      <c r="G1699" s="3" t="str">
        <f t="shared" si="26"/>
        <v/>
      </c>
    </row>
    <row r="1700" spans="1:7" x14ac:dyDescent="0.25">
      <c r="B1700" s="1">
        <v>3.4000000000000002E-2</v>
      </c>
      <c r="C1700" t="s">
        <v>43</v>
      </c>
      <c r="G1700" s="3" t="str">
        <f t="shared" si="26"/>
        <v/>
      </c>
    </row>
    <row r="1701" spans="1:7" x14ac:dyDescent="0.25">
      <c r="B1701" s="1">
        <v>0.81200000000000006</v>
      </c>
      <c r="C1701" t="s">
        <v>505</v>
      </c>
      <c r="G1701" s="3" t="str">
        <f t="shared" si="26"/>
        <v/>
      </c>
    </row>
    <row r="1702" spans="1:7" x14ac:dyDescent="0.25">
      <c r="G1702" s="3" t="str">
        <f t="shared" si="26"/>
        <v/>
      </c>
    </row>
    <row r="1703" spans="1:7" x14ac:dyDescent="0.25">
      <c r="A1703" t="s">
        <v>508</v>
      </c>
      <c r="G1703" s="3">
        <f t="shared" si="26"/>
        <v>46</v>
      </c>
    </row>
    <row r="1704" spans="1:7" x14ac:dyDescent="0.25">
      <c r="G1704" s="3" t="str">
        <f t="shared" si="26"/>
        <v/>
      </c>
    </row>
    <row r="1705" spans="1:7" x14ac:dyDescent="0.25">
      <c r="B1705" s="1">
        <v>0.154</v>
      </c>
      <c r="C1705" t="s">
        <v>16</v>
      </c>
      <c r="G1705" s="3" t="str">
        <f t="shared" si="26"/>
        <v/>
      </c>
    </row>
    <row r="1706" spans="1:7" x14ac:dyDescent="0.25">
      <c r="B1706" s="1">
        <v>1.9E-2</v>
      </c>
      <c r="C1706" t="s">
        <v>79</v>
      </c>
      <c r="G1706" s="3" t="str">
        <f t="shared" si="26"/>
        <v/>
      </c>
    </row>
    <row r="1707" spans="1:7" x14ac:dyDescent="0.25">
      <c r="B1707" s="1">
        <v>0.40899999999999997</v>
      </c>
      <c r="C1707" t="s">
        <v>43</v>
      </c>
      <c r="G1707" s="3" t="str">
        <f t="shared" si="26"/>
        <v/>
      </c>
    </row>
    <row r="1708" spans="1:7" x14ac:dyDescent="0.25">
      <c r="B1708" s="1">
        <v>0.3</v>
      </c>
      <c r="C1708" t="s">
        <v>505</v>
      </c>
      <c r="G1708" s="3" t="str">
        <f t="shared" si="26"/>
        <v/>
      </c>
    </row>
    <row r="1709" spans="1:7" x14ac:dyDescent="0.25">
      <c r="B1709" s="1">
        <v>0.11600000000000001</v>
      </c>
      <c r="C1709" t="s">
        <v>509</v>
      </c>
      <c r="G1709" s="3" t="str">
        <f t="shared" si="26"/>
        <v/>
      </c>
    </row>
    <row r="1710" spans="1:7" x14ac:dyDescent="0.25">
      <c r="G1710" s="3" t="str">
        <f t="shared" si="26"/>
        <v/>
      </c>
    </row>
    <row r="1711" spans="1:7" x14ac:dyDescent="0.25">
      <c r="A1711" t="s">
        <v>510</v>
      </c>
      <c r="G1711" s="3">
        <f t="shared" si="26"/>
        <v>36</v>
      </c>
    </row>
    <row r="1712" spans="1:7" x14ac:dyDescent="0.25">
      <c r="G1712" s="3" t="str">
        <f t="shared" si="26"/>
        <v/>
      </c>
    </row>
    <row r="1713" spans="1:7" x14ac:dyDescent="0.25">
      <c r="B1713" s="1">
        <v>0.35199999999999998</v>
      </c>
      <c r="C1713" t="s">
        <v>110</v>
      </c>
      <c r="G1713" s="3" t="str">
        <f t="shared" si="26"/>
        <v/>
      </c>
    </row>
    <row r="1714" spans="1:7" x14ac:dyDescent="0.25">
      <c r="B1714" s="1">
        <v>0.13800000000000001</v>
      </c>
      <c r="C1714" t="s">
        <v>319</v>
      </c>
      <c r="G1714" s="3" t="str">
        <f t="shared" si="26"/>
        <v/>
      </c>
    </row>
    <row r="1715" spans="1:7" x14ac:dyDescent="0.25">
      <c r="B1715" s="1">
        <v>2.7E-2</v>
      </c>
      <c r="C1715" t="s">
        <v>320</v>
      </c>
      <c r="G1715" s="3" t="str">
        <f t="shared" si="26"/>
        <v/>
      </c>
    </row>
    <row r="1716" spans="1:7" x14ac:dyDescent="0.25">
      <c r="B1716" s="1">
        <v>5.5E-2</v>
      </c>
      <c r="C1716" t="s">
        <v>126</v>
      </c>
      <c r="G1716" s="3" t="str">
        <f t="shared" si="26"/>
        <v/>
      </c>
    </row>
    <row r="1717" spans="1:7" x14ac:dyDescent="0.25">
      <c r="B1717" s="1">
        <v>8.3000000000000004E-2</v>
      </c>
      <c r="C1717" t="s">
        <v>43</v>
      </c>
      <c r="G1717" s="3" t="str">
        <f t="shared" si="26"/>
        <v/>
      </c>
    </row>
    <row r="1718" spans="1:7" x14ac:dyDescent="0.25">
      <c r="B1718" s="1">
        <v>0.34200000000000003</v>
      </c>
      <c r="C1718" t="s">
        <v>505</v>
      </c>
      <c r="G1718" s="3" t="str">
        <f t="shared" si="26"/>
        <v/>
      </c>
    </row>
    <row r="1719" spans="1:7" x14ac:dyDescent="0.25">
      <c r="G1719" s="3" t="str">
        <f t="shared" si="26"/>
        <v/>
      </c>
    </row>
    <row r="1720" spans="1:7" x14ac:dyDescent="0.25">
      <c r="A1720" t="s">
        <v>511</v>
      </c>
      <c r="G1720" s="3">
        <f t="shared" si="26"/>
        <v>68</v>
      </c>
    </row>
    <row r="1721" spans="1:7" x14ac:dyDescent="0.25">
      <c r="G1721" s="3" t="str">
        <f t="shared" si="26"/>
        <v/>
      </c>
    </row>
    <row r="1722" spans="1:7" x14ac:dyDescent="0.25">
      <c r="B1722" s="1">
        <v>0.29699999999999999</v>
      </c>
      <c r="C1722" t="s">
        <v>18</v>
      </c>
      <c r="G1722" s="3" t="str">
        <f t="shared" si="26"/>
        <v/>
      </c>
    </row>
    <row r="1723" spans="1:7" x14ac:dyDescent="0.25">
      <c r="B1723" s="1">
        <v>3.9E-2</v>
      </c>
      <c r="C1723" t="s">
        <v>512</v>
      </c>
      <c r="G1723" s="3" t="str">
        <f t="shared" si="26"/>
        <v/>
      </c>
    </row>
    <row r="1724" spans="1:7" x14ac:dyDescent="0.25">
      <c r="B1724" s="1">
        <v>1.9E-2</v>
      </c>
      <c r="C1724" t="s">
        <v>79</v>
      </c>
      <c r="G1724" s="3" t="str">
        <f t="shared" si="26"/>
        <v/>
      </c>
    </row>
    <row r="1725" spans="1:7" x14ac:dyDescent="0.25">
      <c r="B1725" s="1">
        <v>0.11899999999999999</v>
      </c>
      <c r="C1725" t="s">
        <v>43</v>
      </c>
      <c r="G1725" s="3" t="str">
        <f t="shared" si="26"/>
        <v/>
      </c>
    </row>
    <row r="1726" spans="1:7" x14ac:dyDescent="0.25">
      <c r="B1726" s="1">
        <v>1.9E-2</v>
      </c>
      <c r="C1726" t="s">
        <v>89</v>
      </c>
      <c r="G1726" s="3" t="str">
        <f t="shared" si="26"/>
        <v/>
      </c>
    </row>
    <row r="1727" spans="1:7" x14ac:dyDescent="0.25">
      <c r="B1727" s="1">
        <v>0.42399999999999999</v>
      </c>
      <c r="C1727" t="s">
        <v>505</v>
      </c>
      <c r="G1727" s="3" t="str">
        <f t="shared" si="26"/>
        <v/>
      </c>
    </row>
    <row r="1728" spans="1:7" x14ac:dyDescent="0.25">
      <c r="B1728" s="1">
        <v>1.9E-2</v>
      </c>
      <c r="C1728" t="s">
        <v>160</v>
      </c>
      <c r="G1728" s="3" t="str">
        <f t="shared" si="26"/>
        <v/>
      </c>
    </row>
    <row r="1729" spans="1:7" x14ac:dyDescent="0.25">
      <c r="B1729" s="1">
        <v>3.9E-2</v>
      </c>
      <c r="C1729" t="s">
        <v>163</v>
      </c>
      <c r="G1729" s="3" t="str">
        <f t="shared" si="26"/>
        <v/>
      </c>
    </row>
    <row r="1730" spans="1:7" x14ac:dyDescent="0.25">
      <c r="B1730" s="1">
        <v>1.9E-2</v>
      </c>
      <c r="C1730" t="s">
        <v>71</v>
      </c>
      <c r="G1730" s="3" t="str">
        <f t="shared" si="26"/>
        <v/>
      </c>
    </row>
    <row r="1731" spans="1:7" x14ac:dyDescent="0.25">
      <c r="G1731" s="3" t="str">
        <f t="shared" ref="G1731:G1794" si="27">IFERROR(HLOOKUP($A1731,$H$2:$OZ$3,2,FALSE),"")</f>
        <v/>
      </c>
    </row>
    <row r="1732" spans="1:7" x14ac:dyDescent="0.25">
      <c r="A1732" s="2" t="s">
        <v>513</v>
      </c>
      <c r="G1732" s="3">
        <f t="shared" si="27"/>
        <v>18</v>
      </c>
    </row>
    <row r="1733" spans="1:7" x14ac:dyDescent="0.25">
      <c r="G1733" s="3" t="str">
        <f t="shared" si="27"/>
        <v/>
      </c>
    </row>
    <row r="1734" spans="1:7" x14ac:dyDescent="0.25">
      <c r="B1734" s="1">
        <v>1</v>
      </c>
      <c r="C1734" t="s">
        <v>505</v>
      </c>
      <c r="G1734" s="3" t="str">
        <f t="shared" si="27"/>
        <v/>
      </c>
    </row>
    <row r="1735" spans="1:7" x14ac:dyDescent="0.25">
      <c r="G1735" s="3" t="str">
        <f t="shared" si="27"/>
        <v/>
      </c>
    </row>
    <row r="1736" spans="1:7" x14ac:dyDescent="0.25">
      <c r="A1736" t="s">
        <v>514</v>
      </c>
      <c r="G1736" s="3">
        <f t="shared" si="27"/>
        <v>69</v>
      </c>
    </row>
    <row r="1737" spans="1:7" x14ac:dyDescent="0.25">
      <c r="G1737" s="3" t="str">
        <f t="shared" si="27"/>
        <v/>
      </c>
    </row>
    <row r="1738" spans="1:7" x14ac:dyDescent="0.25">
      <c r="B1738" s="1">
        <v>0.59299999999999997</v>
      </c>
      <c r="C1738" t="s">
        <v>18</v>
      </c>
      <c r="G1738" s="3" t="str">
        <f t="shared" si="27"/>
        <v/>
      </c>
    </row>
    <row r="1739" spans="1:7" x14ac:dyDescent="0.25">
      <c r="B1739" s="1">
        <v>0.11</v>
      </c>
      <c r="C1739" t="s">
        <v>515</v>
      </c>
      <c r="G1739" s="3" t="str">
        <f t="shared" si="27"/>
        <v/>
      </c>
    </row>
    <row r="1740" spans="1:7" x14ac:dyDescent="0.25">
      <c r="B1740" s="1">
        <v>0.29499999999999998</v>
      </c>
      <c r="C1740" t="s">
        <v>43</v>
      </c>
      <c r="G1740" s="3" t="str">
        <f t="shared" si="27"/>
        <v/>
      </c>
    </row>
    <row r="1741" spans="1:7" x14ac:dyDescent="0.25">
      <c r="G1741" s="3" t="str">
        <f t="shared" si="27"/>
        <v/>
      </c>
    </row>
    <row r="1742" spans="1:7" x14ac:dyDescent="0.25">
      <c r="A1742" t="s">
        <v>516</v>
      </c>
      <c r="G1742" s="3">
        <f t="shared" si="27"/>
        <v>2</v>
      </c>
    </row>
    <row r="1743" spans="1:7" x14ac:dyDescent="0.25">
      <c r="G1743" s="3" t="str">
        <f t="shared" si="27"/>
        <v/>
      </c>
    </row>
    <row r="1744" spans="1:7" x14ac:dyDescent="0.25">
      <c r="B1744" s="1">
        <v>1</v>
      </c>
      <c r="C1744" t="s">
        <v>43</v>
      </c>
      <c r="G1744" s="3" t="str">
        <f t="shared" si="27"/>
        <v/>
      </c>
    </row>
    <row r="1745" spans="1:7" x14ac:dyDescent="0.25">
      <c r="G1745" s="3" t="str">
        <f t="shared" si="27"/>
        <v/>
      </c>
    </row>
    <row r="1746" spans="1:7" x14ac:dyDescent="0.25">
      <c r="A1746" t="s">
        <v>517</v>
      </c>
      <c r="G1746" s="3">
        <f t="shared" si="27"/>
        <v>8450</v>
      </c>
    </row>
    <row r="1747" spans="1:7" x14ac:dyDescent="0.25">
      <c r="G1747" s="3" t="str">
        <f t="shared" si="27"/>
        <v/>
      </c>
    </row>
    <row r="1748" spans="1:7" x14ac:dyDescent="0.25">
      <c r="B1748" s="1">
        <v>0</v>
      </c>
      <c r="C1748" t="s">
        <v>225</v>
      </c>
      <c r="G1748" s="3" t="str">
        <f t="shared" si="27"/>
        <v/>
      </c>
    </row>
    <row r="1749" spans="1:7" x14ac:dyDescent="0.25">
      <c r="B1749" s="1">
        <v>0</v>
      </c>
      <c r="C1749" t="s">
        <v>233</v>
      </c>
      <c r="G1749" s="3" t="str">
        <f t="shared" si="27"/>
        <v/>
      </c>
    </row>
    <row r="1750" spans="1:7" x14ac:dyDescent="0.25">
      <c r="B1750" s="1">
        <v>1.7000000000000001E-2</v>
      </c>
      <c r="C1750" t="s">
        <v>234</v>
      </c>
      <c r="G1750" s="3" t="str">
        <f t="shared" si="27"/>
        <v/>
      </c>
    </row>
    <row r="1751" spans="1:7" x14ac:dyDescent="0.25">
      <c r="B1751" s="1">
        <v>5.0000000000000001E-3</v>
      </c>
      <c r="C1751" t="s">
        <v>235</v>
      </c>
      <c r="G1751" s="3" t="str">
        <f t="shared" si="27"/>
        <v/>
      </c>
    </row>
    <row r="1752" spans="1:7" x14ac:dyDescent="0.25">
      <c r="B1752" s="1">
        <v>2E-3</v>
      </c>
      <c r="C1752" t="s">
        <v>236</v>
      </c>
      <c r="G1752" s="3" t="str">
        <f t="shared" si="27"/>
        <v/>
      </c>
    </row>
    <row r="1753" spans="1:7" x14ac:dyDescent="0.25">
      <c r="B1753" s="1">
        <v>0.53400000000000003</v>
      </c>
      <c r="C1753" t="s">
        <v>237</v>
      </c>
      <c r="G1753" s="3" t="str">
        <f t="shared" si="27"/>
        <v/>
      </c>
    </row>
    <row r="1754" spans="1:7" x14ac:dyDescent="0.25">
      <c r="B1754" s="1">
        <v>0.38</v>
      </c>
      <c r="C1754" t="s">
        <v>238</v>
      </c>
      <c r="G1754" s="3" t="str">
        <f t="shared" si="27"/>
        <v/>
      </c>
    </row>
    <row r="1755" spans="1:7" x14ac:dyDescent="0.25">
      <c r="B1755" s="1">
        <v>2E-3</v>
      </c>
      <c r="C1755" t="s">
        <v>239</v>
      </c>
      <c r="G1755" s="3" t="str">
        <f t="shared" si="27"/>
        <v/>
      </c>
    </row>
    <row r="1756" spans="1:7" x14ac:dyDescent="0.25">
      <c r="B1756" s="1">
        <v>6.0000000000000001E-3</v>
      </c>
      <c r="C1756" t="s">
        <v>240</v>
      </c>
      <c r="G1756" s="3" t="str">
        <f t="shared" si="27"/>
        <v/>
      </c>
    </row>
    <row r="1757" spans="1:7" x14ac:dyDescent="0.25">
      <c r="B1757" s="1">
        <v>1E-3</v>
      </c>
      <c r="C1757" t="s">
        <v>249</v>
      </c>
      <c r="G1757" s="3" t="str">
        <f t="shared" si="27"/>
        <v/>
      </c>
    </row>
    <row r="1758" spans="1:7" x14ac:dyDescent="0.25">
      <c r="B1758" s="1">
        <v>1E-3</v>
      </c>
      <c r="C1758" t="s">
        <v>256</v>
      </c>
      <c r="G1758" s="3" t="str">
        <f t="shared" si="27"/>
        <v/>
      </c>
    </row>
    <row r="1759" spans="1:7" x14ac:dyDescent="0.25">
      <c r="B1759" s="1">
        <v>1.4999999999999999E-2</v>
      </c>
      <c r="C1759" t="s">
        <v>258</v>
      </c>
      <c r="G1759" s="3" t="str">
        <f t="shared" si="27"/>
        <v/>
      </c>
    </row>
    <row r="1760" spans="1:7" x14ac:dyDescent="0.25">
      <c r="B1760" s="1">
        <v>2.3E-2</v>
      </c>
      <c r="C1760" t="s">
        <v>260</v>
      </c>
      <c r="G1760" s="3" t="str">
        <f t="shared" si="27"/>
        <v/>
      </c>
    </row>
    <row r="1761" spans="1:7" x14ac:dyDescent="0.25">
      <c r="B1761" s="1">
        <v>0</v>
      </c>
      <c r="C1761" t="s">
        <v>266</v>
      </c>
      <c r="G1761" s="3" t="str">
        <f t="shared" si="27"/>
        <v/>
      </c>
    </row>
    <row r="1762" spans="1:7" x14ac:dyDescent="0.25">
      <c r="B1762" s="1">
        <v>1E-3</v>
      </c>
      <c r="C1762" t="s">
        <v>267</v>
      </c>
      <c r="G1762" s="3" t="str">
        <f t="shared" si="27"/>
        <v/>
      </c>
    </row>
    <row r="1763" spans="1:7" x14ac:dyDescent="0.25">
      <c r="B1763" s="1">
        <v>3.0000000000000001E-3</v>
      </c>
      <c r="C1763" t="s">
        <v>268</v>
      </c>
      <c r="G1763" s="3" t="str">
        <f t="shared" si="27"/>
        <v/>
      </c>
    </row>
    <row r="1764" spans="1:7" x14ac:dyDescent="0.25">
      <c r="B1764" s="1">
        <v>3.0000000000000001E-3</v>
      </c>
      <c r="C1764" t="s">
        <v>270</v>
      </c>
      <c r="G1764" s="3" t="str">
        <f t="shared" si="27"/>
        <v/>
      </c>
    </row>
    <row r="1765" spans="1:7" x14ac:dyDescent="0.25">
      <c r="G1765" s="3" t="str">
        <f t="shared" si="27"/>
        <v/>
      </c>
    </row>
    <row r="1766" spans="1:7" x14ac:dyDescent="0.25">
      <c r="A1766" t="s">
        <v>518</v>
      </c>
      <c r="G1766" s="3">
        <f t="shared" si="27"/>
        <v>3</v>
      </c>
    </row>
    <row r="1767" spans="1:7" x14ac:dyDescent="0.25">
      <c r="G1767" s="3" t="str">
        <f t="shared" si="27"/>
        <v/>
      </c>
    </row>
    <row r="1768" spans="1:7" x14ac:dyDescent="0.25">
      <c r="B1768" s="1">
        <v>1</v>
      </c>
      <c r="C1768" t="s">
        <v>91</v>
      </c>
      <c r="G1768" s="3" t="str">
        <f t="shared" si="27"/>
        <v/>
      </c>
    </row>
    <row r="1769" spans="1:7" x14ac:dyDescent="0.25">
      <c r="G1769" s="3" t="str">
        <f t="shared" si="27"/>
        <v/>
      </c>
    </row>
    <row r="1770" spans="1:7" x14ac:dyDescent="0.25">
      <c r="A1770" t="s">
        <v>519</v>
      </c>
      <c r="G1770" s="3">
        <f t="shared" si="27"/>
        <v>15</v>
      </c>
    </row>
    <row r="1771" spans="1:7" x14ac:dyDescent="0.25">
      <c r="G1771" s="3" t="str">
        <f t="shared" si="27"/>
        <v/>
      </c>
    </row>
    <row r="1772" spans="1:7" x14ac:dyDescent="0.25">
      <c r="B1772" s="1">
        <v>1</v>
      </c>
      <c r="C1772" t="s">
        <v>43</v>
      </c>
      <c r="G1772" s="3" t="str">
        <f t="shared" si="27"/>
        <v/>
      </c>
    </row>
    <row r="1773" spans="1:7" x14ac:dyDescent="0.25">
      <c r="G1773" s="3" t="str">
        <f t="shared" si="27"/>
        <v/>
      </c>
    </row>
    <row r="1774" spans="1:7" x14ac:dyDescent="0.25">
      <c r="A1774" t="s">
        <v>520</v>
      </c>
      <c r="G1774" s="3">
        <f t="shared" si="27"/>
        <v>164</v>
      </c>
    </row>
    <row r="1775" spans="1:7" x14ac:dyDescent="0.25">
      <c r="G1775" s="3" t="str">
        <f t="shared" si="27"/>
        <v/>
      </c>
    </row>
    <row r="1776" spans="1:7" x14ac:dyDescent="0.25">
      <c r="B1776" s="1">
        <v>5.0000000000000001E-3</v>
      </c>
      <c r="C1776" t="s">
        <v>236</v>
      </c>
      <c r="G1776" s="3" t="str">
        <f t="shared" si="27"/>
        <v/>
      </c>
    </row>
    <row r="1777" spans="1:7" x14ac:dyDescent="0.25">
      <c r="B1777" s="1">
        <v>3.4000000000000002E-2</v>
      </c>
      <c r="C1777" t="s">
        <v>237</v>
      </c>
      <c r="G1777" s="3" t="str">
        <f t="shared" si="27"/>
        <v/>
      </c>
    </row>
    <row r="1778" spans="1:7" x14ac:dyDescent="0.25">
      <c r="B1778" s="1">
        <v>5.5E-2</v>
      </c>
      <c r="C1778" t="s">
        <v>246</v>
      </c>
      <c r="G1778" s="3" t="str">
        <f t="shared" si="27"/>
        <v/>
      </c>
    </row>
    <row r="1779" spans="1:7" x14ac:dyDescent="0.25">
      <c r="B1779" s="1">
        <v>7.0000000000000007E-2</v>
      </c>
      <c r="C1779" t="s">
        <v>254</v>
      </c>
      <c r="G1779" s="3" t="str">
        <f t="shared" si="27"/>
        <v/>
      </c>
    </row>
    <row r="1780" spans="1:7" x14ac:dyDescent="0.25">
      <c r="B1780" s="1">
        <v>0.32200000000000001</v>
      </c>
      <c r="C1780" t="s">
        <v>256</v>
      </c>
      <c r="G1780" s="3" t="str">
        <f t="shared" si="27"/>
        <v/>
      </c>
    </row>
    <row r="1781" spans="1:7" x14ac:dyDescent="0.25">
      <c r="B1781" s="1">
        <v>8.6999999999999994E-2</v>
      </c>
      <c r="C1781" t="s">
        <v>257</v>
      </c>
      <c r="G1781" s="3" t="str">
        <f t="shared" si="27"/>
        <v/>
      </c>
    </row>
    <row r="1782" spans="1:7" x14ac:dyDescent="0.25">
      <c r="B1782" s="1">
        <v>5.8999999999999997E-2</v>
      </c>
      <c r="C1782" t="s">
        <v>258</v>
      </c>
      <c r="G1782" s="3" t="str">
        <f t="shared" si="27"/>
        <v/>
      </c>
    </row>
    <row r="1783" spans="1:7" x14ac:dyDescent="0.25">
      <c r="B1783" s="1">
        <v>0.16500000000000001</v>
      </c>
      <c r="C1783" t="s">
        <v>260</v>
      </c>
      <c r="G1783" s="3" t="str">
        <f t="shared" si="27"/>
        <v/>
      </c>
    </row>
    <row r="1784" spans="1:7" x14ac:dyDescent="0.25">
      <c r="B1784" s="1">
        <v>0.19800000000000001</v>
      </c>
      <c r="C1784" t="s">
        <v>270</v>
      </c>
      <c r="G1784" s="3" t="str">
        <f t="shared" si="27"/>
        <v/>
      </c>
    </row>
    <row r="1785" spans="1:7" x14ac:dyDescent="0.25">
      <c r="G1785" s="3" t="str">
        <f t="shared" si="27"/>
        <v/>
      </c>
    </row>
    <row r="1786" spans="1:7" x14ac:dyDescent="0.25">
      <c r="A1786" t="s">
        <v>521</v>
      </c>
      <c r="G1786" s="3">
        <f t="shared" si="27"/>
        <v>2</v>
      </c>
    </row>
    <row r="1787" spans="1:7" x14ac:dyDescent="0.25">
      <c r="G1787" s="3" t="str">
        <f t="shared" si="27"/>
        <v/>
      </c>
    </row>
    <row r="1788" spans="1:7" x14ac:dyDescent="0.25">
      <c r="B1788" s="1">
        <v>1</v>
      </c>
      <c r="C1788" t="s">
        <v>91</v>
      </c>
      <c r="G1788" s="3" t="str">
        <f t="shared" si="27"/>
        <v/>
      </c>
    </row>
    <row r="1789" spans="1:7" x14ac:dyDescent="0.25">
      <c r="G1789" s="3" t="str">
        <f t="shared" si="27"/>
        <v/>
      </c>
    </row>
    <row r="1790" spans="1:7" x14ac:dyDescent="0.25">
      <c r="A1790" t="s">
        <v>522</v>
      </c>
      <c r="G1790" s="3">
        <f t="shared" si="27"/>
        <v>528</v>
      </c>
    </row>
    <row r="1791" spans="1:7" x14ac:dyDescent="0.25">
      <c r="G1791" s="3" t="str">
        <f t="shared" si="27"/>
        <v/>
      </c>
    </row>
    <row r="1792" spans="1:7" x14ac:dyDescent="0.25">
      <c r="B1792" s="1">
        <v>8.9999999999999993E-3</v>
      </c>
      <c r="C1792" t="s">
        <v>229</v>
      </c>
      <c r="G1792" s="3" t="str">
        <f t="shared" si="27"/>
        <v/>
      </c>
    </row>
    <row r="1793" spans="2:7" x14ac:dyDescent="0.25">
      <c r="B1793" s="1">
        <v>1E-3</v>
      </c>
      <c r="C1793" t="s">
        <v>235</v>
      </c>
      <c r="G1793" s="3" t="str">
        <f t="shared" si="27"/>
        <v/>
      </c>
    </row>
    <row r="1794" spans="2:7" x14ac:dyDescent="0.25">
      <c r="B1794" s="1">
        <v>3.0000000000000001E-3</v>
      </c>
      <c r="C1794" t="s">
        <v>236</v>
      </c>
      <c r="G1794" s="3" t="str">
        <f t="shared" si="27"/>
        <v/>
      </c>
    </row>
    <row r="1795" spans="2:7" x14ac:dyDescent="0.25">
      <c r="B1795" s="1">
        <v>0.19600000000000001</v>
      </c>
      <c r="C1795" t="s">
        <v>248</v>
      </c>
      <c r="G1795" s="3" t="str">
        <f t="shared" ref="G1795:G1858" si="28">IFERROR(HLOOKUP($A1795,$H$2:$OZ$3,2,FALSE),"")</f>
        <v/>
      </c>
    </row>
    <row r="1796" spans="2:7" x14ac:dyDescent="0.25">
      <c r="B1796" s="1">
        <v>0.03</v>
      </c>
      <c r="C1796" t="s">
        <v>251</v>
      </c>
      <c r="G1796" s="3" t="str">
        <f t="shared" si="28"/>
        <v/>
      </c>
    </row>
    <row r="1797" spans="2:7" x14ac:dyDescent="0.25">
      <c r="B1797" s="1">
        <v>0.02</v>
      </c>
      <c r="C1797" t="s">
        <v>252</v>
      </c>
      <c r="G1797" s="3" t="str">
        <f t="shared" si="28"/>
        <v/>
      </c>
    </row>
    <row r="1798" spans="2:7" x14ac:dyDescent="0.25">
      <c r="B1798" s="1">
        <v>0.104</v>
      </c>
      <c r="C1798" t="s">
        <v>254</v>
      </c>
      <c r="G1798" s="3" t="str">
        <f t="shared" si="28"/>
        <v/>
      </c>
    </row>
    <row r="1799" spans="2:7" x14ac:dyDescent="0.25">
      <c r="B1799" s="1">
        <v>5.0000000000000001E-3</v>
      </c>
      <c r="C1799" t="s">
        <v>255</v>
      </c>
      <c r="G1799" s="3" t="str">
        <f t="shared" si="28"/>
        <v/>
      </c>
    </row>
    <row r="1800" spans="2:7" x14ac:dyDescent="0.25">
      <c r="B1800" s="1">
        <v>4.2999999999999997E-2</v>
      </c>
      <c r="C1800" t="s">
        <v>256</v>
      </c>
      <c r="G1800" s="3" t="str">
        <f t="shared" si="28"/>
        <v/>
      </c>
    </row>
    <row r="1801" spans="2:7" x14ac:dyDescent="0.25">
      <c r="B1801" s="1">
        <v>2.7E-2</v>
      </c>
      <c r="C1801" t="s">
        <v>257</v>
      </c>
      <c r="G1801" s="3" t="str">
        <f t="shared" si="28"/>
        <v/>
      </c>
    </row>
    <row r="1802" spans="2:7" x14ac:dyDescent="0.25">
      <c r="B1802" s="1">
        <v>8.6999999999999994E-2</v>
      </c>
      <c r="C1802" t="s">
        <v>258</v>
      </c>
      <c r="G1802" s="3" t="str">
        <f t="shared" si="28"/>
        <v/>
      </c>
    </row>
    <row r="1803" spans="2:7" x14ac:dyDescent="0.25">
      <c r="B1803" s="1">
        <v>0.151</v>
      </c>
      <c r="C1803" t="s">
        <v>259</v>
      </c>
      <c r="G1803" s="3" t="str">
        <f t="shared" si="28"/>
        <v/>
      </c>
    </row>
    <row r="1804" spans="2:7" x14ac:dyDescent="0.25">
      <c r="B1804" s="1">
        <v>0.01</v>
      </c>
      <c r="C1804" t="s">
        <v>260</v>
      </c>
      <c r="G1804" s="3" t="str">
        <f t="shared" si="28"/>
        <v/>
      </c>
    </row>
    <row r="1805" spans="2:7" x14ac:dyDescent="0.25">
      <c r="B1805" s="1">
        <v>0.16500000000000001</v>
      </c>
      <c r="C1805" t="s">
        <v>262</v>
      </c>
      <c r="G1805" s="3" t="str">
        <f t="shared" si="28"/>
        <v/>
      </c>
    </row>
    <row r="1806" spans="2:7" x14ac:dyDescent="0.25">
      <c r="B1806" s="1">
        <v>2.3E-2</v>
      </c>
      <c r="C1806" t="s">
        <v>263</v>
      </c>
      <c r="G1806" s="3" t="str">
        <f t="shared" si="28"/>
        <v/>
      </c>
    </row>
    <row r="1807" spans="2:7" x14ac:dyDescent="0.25">
      <c r="B1807" s="1">
        <v>1E-3</v>
      </c>
      <c r="C1807" t="s">
        <v>265</v>
      </c>
      <c r="G1807" s="3" t="str">
        <f t="shared" si="28"/>
        <v/>
      </c>
    </row>
    <row r="1808" spans="2:7" x14ac:dyDescent="0.25">
      <c r="B1808" s="1">
        <v>0.01</v>
      </c>
      <c r="C1808" t="s">
        <v>267</v>
      </c>
      <c r="G1808" s="3" t="str">
        <f t="shared" si="28"/>
        <v/>
      </c>
    </row>
    <row r="1809" spans="1:7" x14ac:dyDescent="0.25">
      <c r="B1809" s="1">
        <v>0.09</v>
      </c>
      <c r="C1809" t="s">
        <v>268</v>
      </c>
      <c r="G1809" s="3" t="str">
        <f t="shared" si="28"/>
        <v/>
      </c>
    </row>
    <row r="1810" spans="1:7" x14ac:dyDescent="0.25">
      <c r="B1810" s="1">
        <v>1.7000000000000001E-2</v>
      </c>
      <c r="C1810" t="s">
        <v>271</v>
      </c>
      <c r="G1810" s="3" t="str">
        <f t="shared" si="28"/>
        <v/>
      </c>
    </row>
    <row r="1811" spans="1:7" x14ac:dyDescent="0.25">
      <c r="G1811" s="3" t="str">
        <f t="shared" si="28"/>
        <v/>
      </c>
    </row>
    <row r="1812" spans="1:7" x14ac:dyDescent="0.25">
      <c r="A1812" t="s">
        <v>523</v>
      </c>
      <c r="G1812" s="3">
        <f t="shared" si="28"/>
        <v>79</v>
      </c>
    </row>
    <row r="1813" spans="1:7" x14ac:dyDescent="0.25">
      <c r="G1813" s="3" t="str">
        <f t="shared" si="28"/>
        <v/>
      </c>
    </row>
    <row r="1814" spans="1:7" x14ac:dyDescent="0.25">
      <c r="B1814" s="1">
        <v>1</v>
      </c>
      <c r="C1814" t="s">
        <v>430</v>
      </c>
      <c r="G1814" s="3" t="str">
        <f t="shared" si="28"/>
        <v/>
      </c>
    </row>
    <row r="1815" spans="1:7" x14ac:dyDescent="0.25">
      <c r="G1815" s="3" t="str">
        <f t="shared" si="28"/>
        <v/>
      </c>
    </row>
    <row r="1816" spans="1:7" x14ac:dyDescent="0.25">
      <c r="A1816" t="s">
        <v>524</v>
      </c>
      <c r="G1816" s="3">
        <f t="shared" si="28"/>
        <v>7962</v>
      </c>
    </row>
    <row r="1817" spans="1:7" x14ac:dyDescent="0.25">
      <c r="G1817" s="3" t="str">
        <f t="shared" si="28"/>
        <v/>
      </c>
    </row>
    <row r="1818" spans="1:7" x14ac:dyDescent="0.25">
      <c r="B1818" s="1">
        <v>0.111</v>
      </c>
      <c r="C1818" t="s">
        <v>215</v>
      </c>
      <c r="G1818" s="3" t="str">
        <f t="shared" si="28"/>
        <v/>
      </c>
    </row>
    <row r="1819" spans="1:7" x14ac:dyDescent="0.25">
      <c r="B1819" s="1">
        <v>1.6E-2</v>
      </c>
      <c r="C1819" t="s">
        <v>216</v>
      </c>
      <c r="G1819" s="3" t="str">
        <f t="shared" si="28"/>
        <v/>
      </c>
    </row>
    <row r="1820" spans="1:7" x14ac:dyDescent="0.25">
      <c r="B1820" s="1">
        <v>9.5000000000000001E-2</v>
      </c>
      <c r="C1820" t="s">
        <v>217</v>
      </c>
      <c r="G1820" s="3" t="str">
        <f t="shared" si="28"/>
        <v/>
      </c>
    </row>
    <row r="1821" spans="1:7" x14ac:dyDescent="0.25">
      <c r="B1821" s="1">
        <v>0.24299999999999999</v>
      </c>
      <c r="C1821" t="s">
        <v>218</v>
      </c>
      <c r="G1821" s="3" t="str">
        <f t="shared" si="28"/>
        <v/>
      </c>
    </row>
    <row r="1822" spans="1:7" x14ac:dyDescent="0.25">
      <c r="B1822" s="1">
        <v>5.0000000000000001E-3</v>
      </c>
      <c r="C1822" t="s">
        <v>219</v>
      </c>
      <c r="G1822" s="3" t="str">
        <f t="shared" si="28"/>
        <v/>
      </c>
    </row>
    <row r="1823" spans="1:7" x14ac:dyDescent="0.25">
      <c r="B1823" s="1">
        <v>0.193</v>
      </c>
      <c r="C1823" t="s">
        <v>220</v>
      </c>
      <c r="G1823" s="3" t="str">
        <f t="shared" si="28"/>
        <v/>
      </c>
    </row>
    <row r="1824" spans="1:7" x14ac:dyDescent="0.25">
      <c r="B1824" s="1">
        <v>6.0000000000000001E-3</v>
      </c>
      <c r="C1824" t="s">
        <v>221</v>
      </c>
      <c r="G1824" s="3" t="str">
        <f t="shared" si="28"/>
        <v/>
      </c>
    </row>
    <row r="1825" spans="1:7" x14ac:dyDescent="0.25">
      <c r="B1825" s="1">
        <v>4.7E-2</v>
      </c>
      <c r="C1825" t="s">
        <v>222</v>
      </c>
      <c r="G1825" s="3" t="str">
        <f t="shared" si="28"/>
        <v/>
      </c>
    </row>
    <row r="1826" spans="1:7" x14ac:dyDescent="0.25">
      <c r="B1826" s="1">
        <v>0.27900000000000003</v>
      </c>
      <c r="C1826" t="s">
        <v>223</v>
      </c>
      <c r="G1826" s="3" t="str">
        <f t="shared" si="28"/>
        <v/>
      </c>
    </row>
    <row r="1827" spans="1:7" x14ac:dyDescent="0.25">
      <c r="G1827" s="3" t="str">
        <f t="shared" si="28"/>
        <v/>
      </c>
    </row>
    <row r="1828" spans="1:7" x14ac:dyDescent="0.25">
      <c r="A1828" t="s">
        <v>525</v>
      </c>
      <c r="G1828" s="3">
        <f t="shared" si="28"/>
        <v>6</v>
      </c>
    </row>
    <row r="1829" spans="1:7" x14ac:dyDescent="0.25">
      <c r="G1829" s="3" t="str">
        <f t="shared" si="28"/>
        <v/>
      </c>
    </row>
    <row r="1830" spans="1:7" x14ac:dyDescent="0.25">
      <c r="B1830" s="1">
        <v>1</v>
      </c>
      <c r="C1830" t="s">
        <v>91</v>
      </c>
      <c r="G1830" s="3" t="str">
        <f t="shared" si="28"/>
        <v/>
      </c>
    </row>
    <row r="1831" spans="1:7" x14ac:dyDescent="0.25">
      <c r="G1831" s="3" t="str">
        <f t="shared" si="28"/>
        <v/>
      </c>
    </row>
    <row r="1832" spans="1:7" x14ac:dyDescent="0.25">
      <c r="A1832" t="s">
        <v>526</v>
      </c>
      <c r="G1832" s="3">
        <f t="shared" si="28"/>
        <v>50</v>
      </c>
    </row>
    <row r="1833" spans="1:7" x14ac:dyDescent="0.25">
      <c r="G1833" s="3" t="str">
        <f t="shared" si="28"/>
        <v/>
      </c>
    </row>
    <row r="1834" spans="1:7" x14ac:dyDescent="0.25">
      <c r="B1834" s="1">
        <v>1</v>
      </c>
      <c r="C1834" t="s">
        <v>91</v>
      </c>
      <c r="G1834" s="3" t="str">
        <f t="shared" si="28"/>
        <v/>
      </c>
    </row>
    <row r="1835" spans="1:7" x14ac:dyDescent="0.25">
      <c r="G1835" s="3" t="str">
        <f t="shared" si="28"/>
        <v/>
      </c>
    </row>
    <row r="1836" spans="1:7" x14ac:dyDescent="0.25">
      <c r="A1836" t="s">
        <v>527</v>
      </c>
      <c r="G1836" s="3">
        <f t="shared" si="28"/>
        <v>2</v>
      </c>
    </row>
    <row r="1837" spans="1:7" x14ac:dyDescent="0.25">
      <c r="G1837" s="3" t="str">
        <f t="shared" si="28"/>
        <v/>
      </c>
    </row>
    <row r="1838" spans="1:7" x14ac:dyDescent="0.25">
      <c r="B1838" s="1">
        <v>1</v>
      </c>
      <c r="C1838" t="s">
        <v>85</v>
      </c>
      <c r="G1838" s="3" t="str">
        <f t="shared" si="28"/>
        <v/>
      </c>
    </row>
    <row r="1839" spans="1:7" x14ac:dyDescent="0.25">
      <c r="G1839" s="3" t="str">
        <f t="shared" si="28"/>
        <v/>
      </c>
    </row>
    <row r="1840" spans="1:7" x14ac:dyDescent="0.25">
      <c r="A1840" t="s">
        <v>528</v>
      </c>
      <c r="G1840" s="3">
        <f t="shared" si="28"/>
        <v>14</v>
      </c>
    </row>
    <row r="1841" spans="1:7" x14ac:dyDescent="0.25">
      <c r="G1841" s="3" t="str">
        <f t="shared" si="28"/>
        <v/>
      </c>
    </row>
    <row r="1842" spans="1:7" x14ac:dyDescent="0.25">
      <c r="B1842" s="1">
        <v>1</v>
      </c>
      <c r="C1842" t="s">
        <v>85</v>
      </c>
      <c r="G1842" s="3" t="str">
        <f t="shared" si="28"/>
        <v/>
      </c>
    </row>
    <row r="1843" spans="1:7" x14ac:dyDescent="0.25">
      <c r="A1843" t="s">
        <v>6</v>
      </c>
      <c r="B1843" t="s">
        <v>529</v>
      </c>
      <c r="C1843" t="s">
        <v>530</v>
      </c>
      <c r="G1843" s="3" t="str">
        <f t="shared" si="28"/>
        <v/>
      </c>
    </row>
    <row r="1844" spans="1:7" x14ac:dyDescent="0.25">
      <c r="A1844" t="s">
        <v>531</v>
      </c>
      <c r="G1844" s="3">
        <f t="shared" si="28"/>
        <v>21</v>
      </c>
    </row>
    <row r="1845" spans="1:7" x14ac:dyDescent="0.25">
      <c r="G1845" s="3" t="str">
        <f t="shared" si="28"/>
        <v/>
      </c>
    </row>
    <row r="1846" spans="1:7" x14ac:dyDescent="0.25">
      <c r="B1846" s="1">
        <v>1</v>
      </c>
      <c r="C1846" t="s">
        <v>273</v>
      </c>
      <c r="G1846" s="3" t="str">
        <f t="shared" si="28"/>
        <v/>
      </c>
    </row>
    <row r="1847" spans="1:7" x14ac:dyDescent="0.25">
      <c r="G1847" s="3" t="str">
        <f t="shared" si="28"/>
        <v/>
      </c>
    </row>
    <row r="1848" spans="1:7" x14ac:dyDescent="0.25">
      <c r="A1848" t="s">
        <v>532</v>
      </c>
      <c r="G1848" s="3">
        <f t="shared" si="28"/>
        <v>102</v>
      </c>
    </row>
    <row r="1849" spans="1:7" x14ac:dyDescent="0.25">
      <c r="G1849" s="3" t="str">
        <f t="shared" si="28"/>
        <v/>
      </c>
    </row>
    <row r="1850" spans="1:7" x14ac:dyDescent="0.25">
      <c r="B1850" s="1">
        <v>0.03</v>
      </c>
      <c r="C1850" t="s">
        <v>101</v>
      </c>
      <c r="G1850" s="3" t="str">
        <f t="shared" si="28"/>
        <v/>
      </c>
    </row>
    <row r="1851" spans="1:7" x14ac:dyDescent="0.25">
      <c r="B1851" s="1">
        <v>2.3E-2</v>
      </c>
      <c r="C1851" t="s">
        <v>113</v>
      </c>
      <c r="G1851" s="3" t="str">
        <f t="shared" si="28"/>
        <v/>
      </c>
    </row>
    <row r="1852" spans="1:7" x14ac:dyDescent="0.25">
      <c r="B1852" s="1">
        <v>2.5000000000000001E-2</v>
      </c>
      <c r="C1852" t="s">
        <v>194</v>
      </c>
      <c r="G1852" s="3" t="str">
        <f t="shared" si="28"/>
        <v/>
      </c>
    </row>
    <row r="1853" spans="1:7" x14ac:dyDescent="0.25">
      <c r="B1853" s="1">
        <v>2.1999999999999999E-2</v>
      </c>
      <c r="C1853" t="s">
        <v>127</v>
      </c>
      <c r="G1853" s="3" t="str">
        <f t="shared" si="28"/>
        <v/>
      </c>
    </row>
    <row r="1854" spans="1:7" x14ac:dyDescent="0.25">
      <c r="B1854" s="1">
        <v>2.4E-2</v>
      </c>
      <c r="C1854" t="s">
        <v>437</v>
      </c>
      <c r="G1854" s="3" t="str">
        <f t="shared" si="28"/>
        <v/>
      </c>
    </row>
    <row r="1855" spans="1:7" x14ac:dyDescent="0.25">
      <c r="B1855" s="1">
        <v>0.77600000000000002</v>
      </c>
      <c r="C1855" t="s">
        <v>85</v>
      </c>
      <c r="G1855" s="3" t="str">
        <f t="shared" si="28"/>
        <v/>
      </c>
    </row>
    <row r="1856" spans="1:7" x14ac:dyDescent="0.25">
      <c r="B1856" s="1">
        <v>6.3E-2</v>
      </c>
      <c r="C1856" t="s">
        <v>99</v>
      </c>
      <c r="G1856" s="3" t="str">
        <f t="shared" si="28"/>
        <v/>
      </c>
    </row>
    <row r="1857" spans="1:7" x14ac:dyDescent="0.25">
      <c r="B1857" s="1">
        <v>3.3000000000000002E-2</v>
      </c>
      <c r="C1857" t="s">
        <v>43</v>
      </c>
      <c r="G1857" s="3" t="str">
        <f t="shared" si="28"/>
        <v/>
      </c>
    </row>
    <row r="1858" spans="1:7" x14ac:dyDescent="0.25">
      <c r="G1858" s="3" t="str">
        <f t="shared" si="28"/>
        <v/>
      </c>
    </row>
    <row r="1859" spans="1:7" x14ac:dyDescent="0.25">
      <c r="A1859" t="s">
        <v>533</v>
      </c>
      <c r="G1859" s="3">
        <f t="shared" ref="G1859:G1922" si="29">IFERROR(HLOOKUP($A1859,$H$2:$OZ$3,2,FALSE),"")</f>
        <v>1797</v>
      </c>
    </row>
    <row r="1860" spans="1:7" x14ac:dyDescent="0.25">
      <c r="G1860" s="3" t="str">
        <f t="shared" si="29"/>
        <v/>
      </c>
    </row>
    <row r="1861" spans="1:7" x14ac:dyDescent="0.25">
      <c r="B1861" s="1">
        <v>1.4999999999999999E-2</v>
      </c>
      <c r="C1861" t="s">
        <v>534</v>
      </c>
      <c r="G1861" s="3" t="str">
        <f t="shared" si="29"/>
        <v/>
      </c>
    </row>
    <row r="1862" spans="1:7" x14ac:dyDescent="0.25">
      <c r="B1862" s="1">
        <v>0.50900000000000001</v>
      </c>
      <c r="C1862" t="s">
        <v>535</v>
      </c>
      <c r="G1862" s="3" t="str">
        <f t="shared" si="29"/>
        <v/>
      </c>
    </row>
    <row r="1863" spans="1:7" x14ac:dyDescent="0.25">
      <c r="B1863" s="1">
        <v>7.0000000000000001E-3</v>
      </c>
      <c r="C1863" t="s">
        <v>536</v>
      </c>
      <c r="G1863" s="3" t="str">
        <f t="shared" si="29"/>
        <v/>
      </c>
    </row>
    <row r="1864" spans="1:7" x14ac:dyDescent="0.25">
      <c r="B1864" s="1">
        <v>0.27300000000000002</v>
      </c>
      <c r="C1864" t="s">
        <v>537</v>
      </c>
      <c r="G1864" s="3" t="str">
        <f t="shared" si="29"/>
        <v/>
      </c>
    </row>
    <row r="1865" spans="1:7" x14ac:dyDescent="0.25">
      <c r="B1865" s="1">
        <v>0.129</v>
      </c>
      <c r="C1865" t="s">
        <v>273</v>
      </c>
      <c r="G1865" s="3" t="str">
        <f t="shared" si="29"/>
        <v/>
      </c>
    </row>
    <row r="1866" spans="1:7" x14ac:dyDescent="0.25">
      <c r="B1866" s="1">
        <v>6.4000000000000001E-2</v>
      </c>
      <c r="C1866" t="s">
        <v>538</v>
      </c>
      <c r="G1866" s="3" t="str">
        <f t="shared" si="29"/>
        <v/>
      </c>
    </row>
    <row r="1867" spans="1:7" x14ac:dyDescent="0.25">
      <c r="G1867" s="3" t="str">
        <f t="shared" si="29"/>
        <v/>
      </c>
    </row>
    <row r="1868" spans="1:7" x14ac:dyDescent="0.25">
      <c r="A1868" t="s">
        <v>539</v>
      </c>
      <c r="G1868" s="3">
        <f t="shared" si="29"/>
        <v>25</v>
      </c>
    </row>
    <row r="1869" spans="1:7" x14ac:dyDescent="0.25">
      <c r="G1869" s="3" t="str">
        <f t="shared" si="29"/>
        <v/>
      </c>
    </row>
    <row r="1870" spans="1:7" x14ac:dyDescent="0.25">
      <c r="B1870" s="1">
        <v>1</v>
      </c>
      <c r="C1870" t="s">
        <v>538</v>
      </c>
      <c r="G1870" s="3" t="str">
        <f t="shared" si="29"/>
        <v/>
      </c>
    </row>
    <row r="1871" spans="1:7" x14ac:dyDescent="0.25">
      <c r="G1871" s="3" t="str">
        <f t="shared" si="29"/>
        <v/>
      </c>
    </row>
    <row r="1872" spans="1:7" x14ac:dyDescent="0.25">
      <c r="A1872" s="2" t="s">
        <v>540</v>
      </c>
      <c r="G1872" s="3">
        <f t="shared" si="29"/>
        <v>4237</v>
      </c>
    </row>
    <row r="1873" spans="1:7" x14ac:dyDescent="0.25">
      <c r="G1873" s="3" t="str">
        <f t="shared" si="29"/>
        <v/>
      </c>
    </row>
    <row r="1874" spans="1:7" x14ac:dyDescent="0.25">
      <c r="B1874" s="1">
        <v>0.49199999999999999</v>
      </c>
      <c r="C1874" t="s">
        <v>147</v>
      </c>
      <c r="G1874" s="3" t="str">
        <f t="shared" si="29"/>
        <v/>
      </c>
    </row>
    <row r="1875" spans="1:7" x14ac:dyDescent="0.25">
      <c r="B1875" s="1">
        <v>0.5</v>
      </c>
      <c r="C1875" t="s">
        <v>194</v>
      </c>
      <c r="G1875" s="3" t="str">
        <f t="shared" si="29"/>
        <v/>
      </c>
    </row>
    <row r="1876" spans="1:7" x14ac:dyDescent="0.25">
      <c r="B1876" s="1">
        <v>5.0000000000000001E-3</v>
      </c>
      <c r="C1876" t="s">
        <v>99</v>
      </c>
      <c r="G1876" s="3" t="str">
        <f t="shared" si="29"/>
        <v/>
      </c>
    </row>
    <row r="1877" spans="1:7" x14ac:dyDescent="0.25">
      <c r="B1877" s="1">
        <v>1E-3</v>
      </c>
      <c r="C1877" t="s">
        <v>93</v>
      </c>
      <c r="G1877" s="3" t="str">
        <f t="shared" si="29"/>
        <v/>
      </c>
    </row>
    <row r="1878" spans="1:7" x14ac:dyDescent="0.25">
      <c r="A1878" t="s">
        <v>6</v>
      </c>
      <c r="B1878" t="s">
        <v>541</v>
      </c>
      <c r="C1878" t="s">
        <v>542</v>
      </c>
      <c r="G1878" s="3" t="str">
        <f t="shared" si="29"/>
        <v/>
      </c>
    </row>
    <row r="1879" spans="1:7" x14ac:dyDescent="0.25">
      <c r="A1879" t="s">
        <v>543</v>
      </c>
      <c r="G1879" s="3">
        <f t="shared" si="29"/>
        <v>90</v>
      </c>
    </row>
    <row r="1880" spans="1:7" x14ac:dyDescent="0.25">
      <c r="G1880" s="3" t="str">
        <f t="shared" si="29"/>
        <v/>
      </c>
    </row>
    <row r="1881" spans="1:7" x14ac:dyDescent="0.25">
      <c r="B1881" s="1">
        <v>0.245</v>
      </c>
      <c r="C1881" t="s">
        <v>74</v>
      </c>
      <c r="G1881" s="3" t="str">
        <f t="shared" si="29"/>
        <v/>
      </c>
    </row>
    <row r="1882" spans="1:7" x14ac:dyDescent="0.25">
      <c r="B1882" s="1">
        <v>0.754</v>
      </c>
      <c r="C1882" t="s">
        <v>162</v>
      </c>
      <c r="G1882" s="3" t="str">
        <f t="shared" si="29"/>
        <v/>
      </c>
    </row>
    <row r="1883" spans="1:7" x14ac:dyDescent="0.25">
      <c r="A1883" t="s">
        <v>6</v>
      </c>
      <c r="B1883" t="s">
        <v>544</v>
      </c>
      <c r="C1883" t="s">
        <v>545</v>
      </c>
      <c r="G1883" s="3" t="str">
        <f t="shared" si="29"/>
        <v/>
      </c>
    </row>
    <row r="1884" spans="1:7" x14ac:dyDescent="0.25">
      <c r="A1884" t="s">
        <v>546</v>
      </c>
      <c r="G1884" s="3">
        <f t="shared" si="29"/>
        <v>26</v>
      </c>
    </row>
    <row r="1885" spans="1:7" x14ac:dyDescent="0.25">
      <c r="G1885" s="3" t="str">
        <f t="shared" si="29"/>
        <v/>
      </c>
    </row>
    <row r="1886" spans="1:7" x14ac:dyDescent="0.25">
      <c r="B1886" s="1">
        <v>1</v>
      </c>
      <c r="C1886" t="s">
        <v>28</v>
      </c>
      <c r="G1886" s="3" t="str">
        <f t="shared" si="29"/>
        <v/>
      </c>
    </row>
    <row r="1887" spans="1:7" x14ac:dyDescent="0.25">
      <c r="A1887" t="s">
        <v>6</v>
      </c>
      <c r="B1887" t="s">
        <v>547</v>
      </c>
      <c r="C1887" t="s">
        <v>548</v>
      </c>
      <c r="G1887" s="3" t="str">
        <f t="shared" si="29"/>
        <v/>
      </c>
    </row>
    <row r="1888" spans="1:7" x14ac:dyDescent="0.25">
      <c r="A1888" s="2" t="s">
        <v>549</v>
      </c>
      <c r="G1888" s="3">
        <f t="shared" si="29"/>
        <v>5</v>
      </c>
    </row>
    <row r="1889" spans="1:7" x14ac:dyDescent="0.25">
      <c r="G1889" s="3" t="str">
        <f t="shared" si="29"/>
        <v/>
      </c>
    </row>
    <row r="1890" spans="1:7" x14ac:dyDescent="0.25">
      <c r="B1890" s="1">
        <v>1</v>
      </c>
      <c r="C1890" t="s">
        <v>13</v>
      </c>
      <c r="G1890" s="3" t="str">
        <f t="shared" si="29"/>
        <v/>
      </c>
    </row>
    <row r="1891" spans="1:7" x14ac:dyDescent="0.25">
      <c r="G1891" s="3" t="str">
        <f t="shared" si="29"/>
        <v/>
      </c>
    </row>
    <row r="1892" spans="1:7" x14ac:dyDescent="0.25">
      <c r="A1892" t="s">
        <v>550</v>
      </c>
      <c r="G1892" s="3">
        <f t="shared" si="29"/>
        <v>101</v>
      </c>
    </row>
    <row r="1893" spans="1:7" x14ac:dyDescent="0.25">
      <c r="G1893" s="3" t="str">
        <f t="shared" si="29"/>
        <v/>
      </c>
    </row>
    <row r="1894" spans="1:7" x14ac:dyDescent="0.25">
      <c r="B1894" s="1">
        <v>1.7999999999999999E-2</v>
      </c>
      <c r="C1894" t="s">
        <v>91</v>
      </c>
      <c r="G1894" s="3" t="str">
        <f t="shared" si="29"/>
        <v/>
      </c>
    </row>
    <row r="1895" spans="1:7" x14ac:dyDescent="0.25">
      <c r="B1895" s="1">
        <v>0.11600000000000001</v>
      </c>
      <c r="C1895" t="s">
        <v>51</v>
      </c>
      <c r="G1895" s="3" t="str">
        <f t="shared" si="29"/>
        <v/>
      </c>
    </row>
    <row r="1896" spans="1:7" x14ac:dyDescent="0.25">
      <c r="B1896" s="1">
        <v>0.17699999999999999</v>
      </c>
      <c r="C1896" t="s">
        <v>16</v>
      </c>
      <c r="G1896" s="3" t="str">
        <f t="shared" si="29"/>
        <v/>
      </c>
    </row>
    <row r="1897" spans="1:7" x14ac:dyDescent="0.25">
      <c r="B1897" s="1">
        <v>0.42799999999999999</v>
      </c>
      <c r="C1897" t="s">
        <v>43</v>
      </c>
      <c r="G1897" s="3" t="str">
        <f t="shared" si="29"/>
        <v/>
      </c>
    </row>
    <row r="1898" spans="1:7" x14ac:dyDescent="0.25">
      <c r="B1898" s="1">
        <v>0.25800000000000001</v>
      </c>
      <c r="C1898" t="s">
        <v>163</v>
      </c>
      <c r="G1898" s="3" t="str">
        <f t="shared" si="29"/>
        <v/>
      </c>
    </row>
    <row r="1899" spans="1:7" x14ac:dyDescent="0.25">
      <c r="G1899" s="3" t="str">
        <f t="shared" si="29"/>
        <v/>
      </c>
    </row>
    <row r="1900" spans="1:7" x14ac:dyDescent="0.25">
      <c r="A1900" t="s">
        <v>551</v>
      </c>
      <c r="G1900" s="3">
        <f t="shared" si="29"/>
        <v>3</v>
      </c>
    </row>
    <row r="1901" spans="1:7" x14ac:dyDescent="0.25">
      <c r="G1901" s="3" t="str">
        <f t="shared" si="29"/>
        <v/>
      </c>
    </row>
    <row r="1902" spans="1:7" x14ac:dyDescent="0.25">
      <c r="B1902" s="1">
        <v>1</v>
      </c>
      <c r="C1902" t="s">
        <v>18</v>
      </c>
      <c r="G1902" s="3" t="str">
        <f t="shared" si="29"/>
        <v/>
      </c>
    </row>
    <row r="1903" spans="1:7" x14ac:dyDescent="0.25">
      <c r="G1903" s="3" t="str">
        <f t="shared" si="29"/>
        <v/>
      </c>
    </row>
    <row r="1904" spans="1:7" x14ac:dyDescent="0.25">
      <c r="A1904" t="s">
        <v>552</v>
      </c>
      <c r="G1904" s="3">
        <f t="shared" si="29"/>
        <v>248</v>
      </c>
    </row>
    <row r="1905" spans="1:7" x14ac:dyDescent="0.25">
      <c r="G1905" s="3" t="str">
        <f t="shared" si="29"/>
        <v/>
      </c>
    </row>
    <row r="1906" spans="1:7" x14ac:dyDescent="0.25">
      <c r="B1906" s="1">
        <v>0.33</v>
      </c>
      <c r="C1906" t="s">
        <v>13</v>
      </c>
      <c r="G1906" s="3" t="str">
        <f t="shared" si="29"/>
        <v/>
      </c>
    </row>
    <row r="1907" spans="1:7" x14ac:dyDescent="0.25">
      <c r="B1907" s="1">
        <v>3.1E-2</v>
      </c>
      <c r="C1907" t="s">
        <v>51</v>
      </c>
      <c r="G1907" s="3" t="str">
        <f t="shared" si="29"/>
        <v/>
      </c>
    </row>
    <row r="1908" spans="1:7" x14ac:dyDescent="0.25">
      <c r="B1908" s="1">
        <v>0.53600000000000003</v>
      </c>
      <c r="C1908" t="s">
        <v>18</v>
      </c>
      <c r="G1908" s="3" t="str">
        <f t="shared" si="29"/>
        <v/>
      </c>
    </row>
    <row r="1909" spans="1:7" x14ac:dyDescent="0.25">
      <c r="B1909" s="1">
        <v>9.2999999999999999E-2</v>
      </c>
      <c r="C1909" t="s">
        <v>163</v>
      </c>
      <c r="G1909" s="3" t="str">
        <f t="shared" si="29"/>
        <v/>
      </c>
    </row>
    <row r="1910" spans="1:7" x14ac:dyDescent="0.25">
      <c r="B1910" s="1">
        <v>7.0000000000000001E-3</v>
      </c>
      <c r="C1910" t="s">
        <v>93</v>
      </c>
      <c r="G1910" s="3" t="str">
        <f t="shared" si="29"/>
        <v/>
      </c>
    </row>
    <row r="1911" spans="1:7" x14ac:dyDescent="0.25">
      <c r="G1911" s="3" t="str">
        <f t="shared" si="29"/>
        <v/>
      </c>
    </row>
    <row r="1912" spans="1:7" x14ac:dyDescent="0.25">
      <c r="A1912" t="s">
        <v>553</v>
      </c>
      <c r="G1912" s="3">
        <f t="shared" si="29"/>
        <v>24</v>
      </c>
    </row>
    <row r="1913" spans="1:7" x14ac:dyDescent="0.25">
      <c r="G1913" s="3" t="str">
        <f t="shared" si="29"/>
        <v/>
      </c>
    </row>
    <row r="1914" spans="1:7" x14ac:dyDescent="0.25">
      <c r="B1914" s="1">
        <v>1</v>
      </c>
      <c r="C1914" t="s">
        <v>16</v>
      </c>
      <c r="G1914" s="3" t="str">
        <f t="shared" si="29"/>
        <v/>
      </c>
    </row>
    <row r="1915" spans="1:7" x14ac:dyDescent="0.25">
      <c r="G1915" s="3" t="str">
        <f t="shared" si="29"/>
        <v/>
      </c>
    </row>
    <row r="1916" spans="1:7" x14ac:dyDescent="0.25">
      <c r="A1916" t="s">
        <v>554</v>
      </c>
      <c r="G1916" s="3">
        <f t="shared" si="29"/>
        <v>56</v>
      </c>
    </row>
    <row r="1917" spans="1:7" x14ac:dyDescent="0.25">
      <c r="G1917" s="3" t="str">
        <f t="shared" si="29"/>
        <v/>
      </c>
    </row>
    <row r="1918" spans="1:7" x14ac:dyDescent="0.25">
      <c r="B1918" s="1">
        <v>1</v>
      </c>
      <c r="C1918" t="s">
        <v>101</v>
      </c>
      <c r="G1918" s="3" t="str">
        <f t="shared" si="29"/>
        <v/>
      </c>
    </row>
    <row r="1919" spans="1:7" x14ac:dyDescent="0.25">
      <c r="A1919" t="s">
        <v>6</v>
      </c>
      <c r="B1919" t="s">
        <v>555</v>
      </c>
      <c r="C1919" t="s">
        <v>556</v>
      </c>
      <c r="G1919" s="3" t="str">
        <f t="shared" si="29"/>
        <v/>
      </c>
    </row>
    <row r="1920" spans="1:7" x14ac:dyDescent="0.25">
      <c r="A1920" t="s">
        <v>557</v>
      </c>
      <c r="G1920" s="3">
        <f t="shared" si="29"/>
        <v>85</v>
      </c>
    </row>
    <row r="1921" spans="1:7" x14ac:dyDescent="0.25">
      <c r="G1921" s="3" t="str">
        <f t="shared" si="29"/>
        <v/>
      </c>
    </row>
    <row r="1922" spans="1:7" x14ac:dyDescent="0.25">
      <c r="B1922" s="1">
        <v>1</v>
      </c>
      <c r="C1922" t="s">
        <v>79</v>
      </c>
      <c r="G1922" s="3" t="str">
        <f t="shared" si="29"/>
        <v/>
      </c>
    </row>
    <row r="1923" spans="1:7" x14ac:dyDescent="0.25">
      <c r="G1923" s="3" t="str">
        <f t="shared" ref="G1923:G1986" si="30">IFERROR(HLOOKUP($A1923,$H$2:$OZ$3,2,FALSE),"")</f>
        <v/>
      </c>
    </row>
    <row r="1924" spans="1:7" x14ac:dyDescent="0.25">
      <c r="A1924" s="2" t="s">
        <v>558</v>
      </c>
      <c r="G1924" s="3">
        <f t="shared" si="30"/>
        <v>34</v>
      </c>
    </row>
    <row r="1925" spans="1:7" x14ac:dyDescent="0.25">
      <c r="G1925" s="3" t="str">
        <f t="shared" si="30"/>
        <v/>
      </c>
    </row>
    <row r="1926" spans="1:7" x14ac:dyDescent="0.25">
      <c r="B1926" s="1">
        <v>1</v>
      </c>
      <c r="C1926" t="s">
        <v>79</v>
      </c>
      <c r="G1926" s="3" t="str">
        <f t="shared" si="30"/>
        <v/>
      </c>
    </row>
    <row r="1927" spans="1:7" x14ac:dyDescent="0.25">
      <c r="G1927" s="3" t="str">
        <f t="shared" si="30"/>
        <v/>
      </c>
    </row>
    <row r="1928" spans="1:7" x14ac:dyDescent="0.25">
      <c r="A1928" t="s">
        <v>559</v>
      </c>
      <c r="G1928" s="3">
        <f t="shared" si="30"/>
        <v>10</v>
      </c>
    </row>
    <row r="1929" spans="1:7" x14ac:dyDescent="0.25">
      <c r="G1929" s="3" t="str">
        <f t="shared" si="30"/>
        <v/>
      </c>
    </row>
    <row r="1930" spans="1:7" x14ac:dyDescent="0.25">
      <c r="B1930" s="1">
        <v>1</v>
      </c>
      <c r="C1930" t="s">
        <v>79</v>
      </c>
      <c r="G1930" s="3" t="str">
        <f t="shared" si="30"/>
        <v/>
      </c>
    </row>
    <row r="1931" spans="1:7" x14ac:dyDescent="0.25">
      <c r="G1931" s="3" t="str">
        <f t="shared" si="30"/>
        <v/>
      </c>
    </row>
    <row r="1932" spans="1:7" x14ac:dyDescent="0.25">
      <c r="A1932" t="s">
        <v>560</v>
      </c>
      <c r="G1932" s="3">
        <f t="shared" si="30"/>
        <v>8</v>
      </c>
    </row>
    <row r="1933" spans="1:7" x14ac:dyDescent="0.25">
      <c r="G1933" s="3" t="str">
        <f t="shared" si="30"/>
        <v/>
      </c>
    </row>
    <row r="1934" spans="1:7" x14ac:dyDescent="0.25">
      <c r="B1934" s="1">
        <v>1</v>
      </c>
      <c r="C1934" t="s">
        <v>79</v>
      </c>
      <c r="G1934" s="3" t="str">
        <f t="shared" si="30"/>
        <v/>
      </c>
    </row>
    <row r="1935" spans="1:7" x14ac:dyDescent="0.25">
      <c r="G1935" s="3" t="str">
        <f t="shared" si="30"/>
        <v/>
      </c>
    </row>
    <row r="1936" spans="1:7" x14ac:dyDescent="0.25">
      <c r="A1936" t="s">
        <v>561</v>
      </c>
      <c r="G1936" s="3">
        <f t="shared" si="30"/>
        <v>45</v>
      </c>
    </row>
    <row r="1937" spans="1:7" x14ac:dyDescent="0.25">
      <c r="G1937" s="3" t="str">
        <f t="shared" si="30"/>
        <v/>
      </c>
    </row>
    <row r="1938" spans="1:7" x14ac:dyDescent="0.25">
      <c r="B1938" s="1">
        <v>1</v>
      </c>
      <c r="C1938" t="s">
        <v>79</v>
      </c>
      <c r="G1938" s="3" t="str">
        <f t="shared" si="30"/>
        <v/>
      </c>
    </row>
    <row r="1939" spans="1:7" x14ac:dyDescent="0.25">
      <c r="G1939" s="3" t="str">
        <f t="shared" si="30"/>
        <v/>
      </c>
    </row>
    <row r="1940" spans="1:7" x14ac:dyDescent="0.25">
      <c r="A1940" t="s">
        <v>562</v>
      </c>
      <c r="G1940" s="3">
        <f t="shared" si="30"/>
        <v>35</v>
      </c>
    </row>
    <row r="1941" spans="1:7" x14ac:dyDescent="0.25">
      <c r="G1941" s="3" t="str">
        <f t="shared" si="30"/>
        <v/>
      </c>
    </row>
    <row r="1942" spans="1:7" x14ac:dyDescent="0.25">
      <c r="B1942" s="1">
        <v>1</v>
      </c>
      <c r="C1942" t="s">
        <v>79</v>
      </c>
      <c r="G1942" s="3" t="str">
        <f t="shared" si="30"/>
        <v/>
      </c>
    </row>
    <row r="1943" spans="1:7" x14ac:dyDescent="0.25">
      <c r="G1943" s="3" t="str">
        <f t="shared" si="30"/>
        <v/>
      </c>
    </row>
    <row r="1944" spans="1:7" x14ac:dyDescent="0.25">
      <c r="A1944" t="s">
        <v>563</v>
      </c>
      <c r="G1944" s="3">
        <f t="shared" si="30"/>
        <v>24</v>
      </c>
    </row>
    <row r="1945" spans="1:7" x14ac:dyDescent="0.25">
      <c r="G1945" s="3" t="str">
        <f t="shared" si="30"/>
        <v/>
      </c>
    </row>
    <row r="1946" spans="1:7" x14ac:dyDescent="0.25">
      <c r="B1946" s="1">
        <v>1</v>
      </c>
      <c r="C1946" t="s">
        <v>79</v>
      </c>
      <c r="G1946" s="3" t="str">
        <f t="shared" si="30"/>
        <v/>
      </c>
    </row>
    <row r="1947" spans="1:7" x14ac:dyDescent="0.25">
      <c r="G1947" s="3" t="str">
        <f t="shared" si="30"/>
        <v/>
      </c>
    </row>
    <row r="1948" spans="1:7" x14ac:dyDescent="0.25">
      <c r="A1948" t="s">
        <v>564</v>
      </c>
      <c r="G1948" s="3">
        <f t="shared" si="30"/>
        <v>5</v>
      </c>
    </row>
    <row r="1949" spans="1:7" x14ac:dyDescent="0.25">
      <c r="G1949" s="3" t="str">
        <f t="shared" si="30"/>
        <v/>
      </c>
    </row>
    <row r="1950" spans="1:7" x14ac:dyDescent="0.25">
      <c r="B1950" s="1">
        <v>1</v>
      </c>
      <c r="C1950" t="s">
        <v>43</v>
      </c>
      <c r="G1950" s="3" t="str">
        <f t="shared" si="30"/>
        <v/>
      </c>
    </row>
    <row r="1951" spans="1:7" x14ac:dyDescent="0.25">
      <c r="G1951" s="3" t="str">
        <f t="shared" si="30"/>
        <v/>
      </c>
    </row>
    <row r="1952" spans="1:7" x14ac:dyDescent="0.25">
      <c r="A1952" t="s">
        <v>565</v>
      </c>
      <c r="G1952" s="3">
        <f t="shared" si="30"/>
        <v>47</v>
      </c>
    </row>
    <row r="1953" spans="1:7" x14ac:dyDescent="0.25">
      <c r="G1953" s="3" t="str">
        <f t="shared" si="30"/>
        <v/>
      </c>
    </row>
    <row r="1954" spans="1:7" x14ac:dyDescent="0.25">
      <c r="B1954" s="1">
        <v>1</v>
      </c>
      <c r="C1954" t="s">
        <v>79</v>
      </c>
      <c r="G1954" s="3" t="str">
        <f t="shared" si="30"/>
        <v/>
      </c>
    </row>
    <row r="1955" spans="1:7" x14ac:dyDescent="0.25">
      <c r="G1955" s="3" t="str">
        <f t="shared" si="30"/>
        <v/>
      </c>
    </row>
    <row r="1956" spans="1:7" x14ac:dyDescent="0.25">
      <c r="A1956" t="s">
        <v>566</v>
      </c>
      <c r="G1956" s="3">
        <f t="shared" si="30"/>
        <v>34</v>
      </c>
    </row>
    <row r="1957" spans="1:7" x14ac:dyDescent="0.25">
      <c r="G1957" s="3" t="str">
        <f t="shared" si="30"/>
        <v/>
      </c>
    </row>
    <row r="1958" spans="1:7" x14ac:dyDescent="0.25">
      <c r="B1958" s="1">
        <v>1</v>
      </c>
      <c r="C1958" t="s">
        <v>79</v>
      </c>
      <c r="G1958" s="3" t="str">
        <f t="shared" si="30"/>
        <v/>
      </c>
    </row>
    <row r="1959" spans="1:7" x14ac:dyDescent="0.25">
      <c r="G1959" s="3" t="str">
        <f t="shared" si="30"/>
        <v/>
      </c>
    </row>
    <row r="1960" spans="1:7" x14ac:dyDescent="0.25">
      <c r="A1960" t="s">
        <v>567</v>
      </c>
      <c r="G1960" s="3">
        <f t="shared" si="30"/>
        <v>35</v>
      </c>
    </row>
    <row r="1961" spans="1:7" x14ac:dyDescent="0.25">
      <c r="G1961" s="3" t="str">
        <f t="shared" si="30"/>
        <v/>
      </c>
    </row>
    <row r="1962" spans="1:7" x14ac:dyDescent="0.25">
      <c r="B1962" s="1">
        <v>1</v>
      </c>
      <c r="C1962" t="s">
        <v>79</v>
      </c>
      <c r="G1962" s="3" t="str">
        <f t="shared" si="30"/>
        <v/>
      </c>
    </row>
    <row r="1963" spans="1:7" x14ac:dyDescent="0.25">
      <c r="G1963" s="3" t="str">
        <f t="shared" si="30"/>
        <v/>
      </c>
    </row>
    <row r="1964" spans="1:7" x14ac:dyDescent="0.25">
      <c r="A1964" t="s">
        <v>568</v>
      </c>
      <c r="G1964" s="3">
        <f t="shared" si="30"/>
        <v>34</v>
      </c>
    </row>
    <row r="1965" spans="1:7" x14ac:dyDescent="0.25">
      <c r="G1965" s="3" t="str">
        <f t="shared" si="30"/>
        <v/>
      </c>
    </row>
    <row r="1966" spans="1:7" x14ac:dyDescent="0.25">
      <c r="B1966" s="1">
        <v>1</v>
      </c>
      <c r="C1966" t="s">
        <v>79</v>
      </c>
      <c r="G1966" s="3" t="str">
        <f t="shared" si="30"/>
        <v/>
      </c>
    </row>
    <row r="1967" spans="1:7" x14ac:dyDescent="0.25">
      <c r="G1967" s="3" t="str">
        <f t="shared" si="30"/>
        <v/>
      </c>
    </row>
    <row r="1968" spans="1:7" x14ac:dyDescent="0.25">
      <c r="A1968" t="s">
        <v>569</v>
      </c>
      <c r="G1968" s="3">
        <f t="shared" si="30"/>
        <v>19</v>
      </c>
    </row>
    <row r="1969" spans="1:7" x14ac:dyDescent="0.25">
      <c r="G1969" s="3" t="str">
        <f t="shared" si="30"/>
        <v/>
      </c>
    </row>
    <row r="1970" spans="1:7" x14ac:dyDescent="0.25">
      <c r="B1970" s="1">
        <v>1</v>
      </c>
      <c r="C1970" t="s">
        <v>79</v>
      </c>
      <c r="G1970" s="3" t="str">
        <f t="shared" si="30"/>
        <v/>
      </c>
    </row>
    <row r="1971" spans="1:7" x14ac:dyDescent="0.25">
      <c r="G1971" s="3" t="str">
        <f t="shared" si="30"/>
        <v/>
      </c>
    </row>
    <row r="1972" spans="1:7" x14ac:dyDescent="0.25">
      <c r="A1972" t="s">
        <v>570</v>
      </c>
      <c r="G1972" s="3">
        <f t="shared" si="30"/>
        <v>69</v>
      </c>
    </row>
    <row r="1973" spans="1:7" x14ac:dyDescent="0.25">
      <c r="G1973" s="3" t="str">
        <f t="shared" si="30"/>
        <v/>
      </c>
    </row>
    <row r="1974" spans="1:7" x14ac:dyDescent="0.25">
      <c r="B1974" s="1">
        <v>1</v>
      </c>
      <c r="C1974" t="s">
        <v>79</v>
      </c>
      <c r="G1974" s="3" t="str">
        <f t="shared" si="30"/>
        <v/>
      </c>
    </row>
    <row r="1975" spans="1:7" x14ac:dyDescent="0.25">
      <c r="G1975" s="3" t="str">
        <f t="shared" si="30"/>
        <v/>
      </c>
    </row>
    <row r="1976" spans="1:7" x14ac:dyDescent="0.25">
      <c r="A1976" t="s">
        <v>571</v>
      </c>
      <c r="G1976" s="3">
        <f t="shared" si="30"/>
        <v>95</v>
      </c>
    </row>
    <row r="1977" spans="1:7" x14ac:dyDescent="0.25">
      <c r="G1977" s="3" t="str">
        <f t="shared" si="30"/>
        <v/>
      </c>
    </row>
    <row r="1978" spans="1:7" x14ac:dyDescent="0.25">
      <c r="B1978" s="1">
        <v>0.53800000000000003</v>
      </c>
      <c r="C1978" t="s">
        <v>79</v>
      </c>
      <c r="G1978" s="3" t="str">
        <f t="shared" si="30"/>
        <v/>
      </c>
    </row>
    <row r="1979" spans="1:7" x14ac:dyDescent="0.25">
      <c r="B1979" s="1">
        <v>7.2999999999999995E-2</v>
      </c>
      <c r="C1979" t="s">
        <v>43</v>
      </c>
      <c r="G1979" s="3" t="str">
        <f t="shared" si="30"/>
        <v/>
      </c>
    </row>
    <row r="1980" spans="1:7" x14ac:dyDescent="0.25">
      <c r="B1980" s="1">
        <v>0.38700000000000001</v>
      </c>
      <c r="C1980" t="s">
        <v>572</v>
      </c>
      <c r="G1980" s="3" t="str">
        <f t="shared" si="30"/>
        <v/>
      </c>
    </row>
    <row r="1981" spans="1:7" x14ac:dyDescent="0.25">
      <c r="A1981" t="s">
        <v>6</v>
      </c>
      <c r="B1981" t="s">
        <v>573</v>
      </c>
      <c r="G1981" s="3" t="str">
        <f t="shared" si="30"/>
        <v/>
      </c>
    </row>
    <row r="1982" spans="1:7" x14ac:dyDescent="0.25">
      <c r="A1982" t="s">
        <v>574</v>
      </c>
      <c r="G1982" s="3">
        <f t="shared" si="30"/>
        <v>30</v>
      </c>
    </row>
    <row r="1983" spans="1:7" x14ac:dyDescent="0.25">
      <c r="G1983" s="3" t="str">
        <f t="shared" si="30"/>
        <v/>
      </c>
    </row>
    <row r="1984" spans="1:7" x14ac:dyDescent="0.25">
      <c r="B1984" s="1">
        <v>1</v>
      </c>
      <c r="C1984" t="s">
        <v>437</v>
      </c>
      <c r="G1984" s="3" t="str">
        <f t="shared" si="30"/>
        <v/>
      </c>
    </row>
    <row r="1985" spans="1:7" x14ac:dyDescent="0.25">
      <c r="G1985" s="3" t="str">
        <f t="shared" si="30"/>
        <v/>
      </c>
    </row>
    <row r="1986" spans="1:7" x14ac:dyDescent="0.25">
      <c r="A1986" t="s">
        <v>575</v>
      </c>
      <c r="G1986" s="3">
        <f t="shared" si="30"/>
        <v>31</v>
      </c>
    </row>
    <row r="1987" spans="1:7" x14ac:dyDescent="0.25">
      <c r="G1987" s="3" t="str">
        <f t="shared" ref="G1987:G2050" si="31">IFERROR(HLOOKUP($A1987,$H$2:$OZ$3,2,FALSE),"")</f>
        <v/>
      </c>
    </row>
    <row r="1988" spans="1:7" x14ac:dyDescent="0.25">
      <c r="B1988" s="1">
        <v>1</v>
      </c>
      <c r="C1988" t="s">
        <v>437</v>
      </c>
      <c r="G1988" s="3" t="str">
        <f t="shared" si="31"/>
        <v/>
      </c>
    </row>
    <row r="1989" spans="1:7" x14ac:dyDescent="0.25">
      <c r="G1989" s="3" t="str">
        <f t="shared" si="31"/>
        <v/>
      </c>
    </row>
    <row r="1990" spans="1:7" x14ac:dyDescent="0.25">
      <c r="A1990" t="s">
        <v>576</v>
      </c>
      <c r="G1990" s="3">
        <f t="shared" si="31"/>
        <v>11</v>
      </c>
    </row>
    <row r="1991" spans="1:7" x14ac:dyDescent="0.25">
      <c r="G1991" s="3" t="str">
        <f t="shared" si="31"/>
        <v/>
      </c>
    </row>
    <row r="1992" spans="1:7" x14ac:dyDescent="0.25">
      <c r="B1992" s="1">
        <v>1</v>
      </c>
      <c r="C1992" t="s">
        <v>437</v>
      </c>
      <c r="G1992" s="3" t="str">
        <f t="shared" si="31"/>
        <v/>
      </c>
    </row>
    <row r="1993" spans="1:7" x14ac:dyDescent="0.25">
      <c r="G1993" s="3" t="str">
        <f t="shared" si="31"/>
        <v/>
      </c>
    </row>
    <row r="1994" spans="1:7" x14ac:dyDescent="0.25">
      <c r="A1994" t="s">
        <v>577</v>
      </c>
      <c r="G1994" s="3">
        <f t="shared" si="31"/>
        <v>6</v>
      </c>
    </row>
    <row r="1995" spans="1:7" x14ac:dyDescent="0.25">
      <c r="G1995" s="3" t="str">
        <f t="shared" si="31"/>
        <v/>
      </c>
    </row>
    <row r="1996" spans="1:7" x14ac:dyDescent="0.25">
      <c r="B1996" s="1">
        <v>1</v>
      </c>
      <c r="C1996" t="s">
        <v>437</v>
      </c>
      <c r="G1996" s="3" t="str">
        <f t="shared" si="31"/>
        <v/>
      </c>
    </row>
    <row r="1997" spans="1:7" x14ac:dyDescent="0.25">
      <c r="G1997" s="3" t="str">
        <f t="shared" si="31"/>
        <v/>
      </c>
    </row>
    <row r="1998" spans="1:7" x14ac:dyDescent="0.25">
      <c r="A1998" t="s">
        <v>578</v>
      </c>
      <c r="G1998" s="3">
        <f t="shared" si="31"/>
        <v>13</v>
      </c>
    </row>
    <row r="1999" spans="1:7" x14ac:dyDescent="0.25">
      <c r="G1999" s="3" t="str">
        <f t="shared" si="31"/>
        <v/>
      </c>
    </row>
    <row r="2000" spans="1:7" x14ac:dyDescent="0.25">
      <c r="B2000" s="1">
        <v>1</v>
      </c>
      <c r="C2000" t="s">
        <v>437</v>
      </c>
      <c r="G2000" s="3" t="str">
        <f t="shared" si="31"/>
        <v/>
      </c>
    </row>
    <row r="2001" spans="1:7" x14ac:dyDescent="0.25">
      <c r="A2001" t="s">
        <v>6</v>
      </c>
      <c r="B2001" t="s">
        <v>579</v>
      </c>
      <c r="C2001" t="s">
        <v>580</v>
      </c>
      <c r="G2001" s="3" t="str">
        <f t="shared" si="31"/>
        <v/>
      </c>
    </row>
    <row r="2002" spans="1:7" x14ac:dyDescent="0.25">
      <c r="A2002" t="s">
        <v>581</v>
      </c>
      <c r="G2002" s="3">
        <f t="shared" si="31"/>
        <v>87</v>
      </c>
    </row>
    <row r="2003" spans="1:7" x14ac:dyDescent="0.25">
      <c r="G2003" s="3" t="str">
        <f t="shared" si="31"/>
        <v/>
      </c>
    </row>
    <row r="2004" spans="1:7" x14ac:dyDescent="0.25">
      <c r="B2004" s="1">
        <v>1</v>
      </c>
      <c r="C2004" t="s">
        <v>582</v>
      </c>
      <c r="G2004" s="3" t="str">
        <f t="shared" si="31"/>
        <v/>
      </c>
    </row>
    <row r="2005" spans="1:7" x14ac:dyDescent="0.25">
      <c r="G2005" s="3" t="str">
        <f t="shared" si="31"/>
        <v/>
      </c>
    </row>
    <row r="2006" spans="1:7" x14ac:dyDescent="0.25">
      <c r="A2006" t="s">
        <v>583</v>
      </c>
      <c r="G2006" s="3">
        <f t="shared" si="31"/>
        <v>4</v>
      </c>
    </row>
    <row r="2007" spans="1:7" x14ac:dyDescent="0.25">
      <c r="G2007" s="3" t="str">
        <f t="shared" si="31"/>
        <v/>
      </c>
    </row>
    <row r="2008" spans="1:7" x14ac:dyDescent="0.25">
      <c r="B2008" s="1">
        <v>1</v>
      </c>
      <c r="C2008" t="s">
        <v>74</v>
      </c>
      <c r="G2008" s="3" t="str">
        <f t="shared" si="31"/>
        <v/>
      </c>
    </row>
    <row r="2009" spans="1:7" x14ac:dyDescent="0.25">
      <c r="G2009" s="3" t="str">
        <f t="shared" si="31"/>
        <v/>
      </c>
    </row>
    <row r="2010" spans="1:7" x14ac:dyDescent="0.25">
      <c r="A2010" t="s">
        <v>584</v>
      </c>
      <c r="G2010" s="3">
        <f t="shared" si="31"/>
        <v>33</v>
      </c>
    </row>
    <row r="2011" spans="1:7" x14ac:dyDescent="0.25">
      <c r="G2011" s="3" t="str">
        <f t="shared" si="31"/>
        <v/>
      </c>
    </row>
    <row r="2012" spans="1:7" x14ac:dyDescent="0.25">
      <c r="B2012" s="1">
        <v>1</v>
      </c>
      <c r="C2012" t="s">
        <v>74</v>
      </c>
      <c r="G2012" s="3" t="str">
        <f t="shared" si="31"/>
        <v/>
      </c>
    </row>
    <row r="2013" spans="1:7" x14ac:dyDescent="0.25">
      <c r="A2013" t="s">
        <v>6</v>
      </c>
      <c r="B2013" t="s">
        <v>585</v>
      </c>
      <c r="C2013" t="s">
        <v>586</v>
      </c>
      <c r="D2013" t="s">
        <v>587</v>
      </c>
      <c r="G2013" s="3" t="str">
        <f t="shared" si="31"/>
        <v/>
      </c>
    </row>
    <row r="2014" spans="1:7" x14ac:dyDescent="0.25">
      <c r="A2014" t="s">
        <v>588</v>
      </c>
      <c r="G2014" s="3">
        <f t="shared" si="31"/>
        <v>61</v>
      </c>
    </row>
    <row r="2015" spans="1:7" x14ac:dyDescent="0.25">
      <c r="G2015" s="3" t="str">
        <f t="shared" si="31"/>
        <v/>
      </c>
    </row>
    <row r="2016" spans="1:7" x14ac:dyDescent="0.25">
      <c r="B2016" s="1">
        <v>4.7E-2</v>
      </c>
      <c r="C2016" t="s">
        <v>14</v>
      </c>
      <c r="G2016" s="3" t="str">
        <f t="shared" si="31"/>
        <v/>
      </c>
    </row>
    <row r="2017" spans="1:7" x14ac:dyDescent="0.25">
      <c r="B2017" s="1">
        <v>0.95199999999999996</v>
      </c>
      <c r="C2017" t="s">
        <v>79</v>
      </c>
      <c r="G2017" s="3" t="str">
        <f t="shared" si="31"/>
        <v/>
      </c>
    </row>
    <row r="2018" spans="1:7" x14ac:dyDescent="0.25">
      <c r="G2018" s="3" t="str">
        <f t="shared" si="31"/>
        <v/>
      </c>
    </row>
    <row r="2019" spans="1:7" x14ac:dyDescent="0.25">
      <c r="A2019" t="s">
        <v>589</v>
      </c>
      <c r="G2019" s="3">
        <f t="shared" si="31"/>
        <v>6</v>
      </c>
    </row>
    <row r="2020" spans="1:7" x14ac:dyDescent="0.25">
      <c r="G2020" s="3" t="str">
        <f t="shared" si="31"/>
        <v/>
      </c>
    </row>
    <row r="2021" spans="1:7" x14ac:dyDescent="0.25">
      <c r="B2021" s="1">
        <v>1</v>
      </c>
      <c r="C2021" t="s">
        <v>43</v>
      </c>
      <c r="G2021" s="3" t="str">
        <f t="shared" si="31"/>
        <v/>
      </c>
    </row>
    <row r="2022" spans="1:7" x14ac:dyDescent="0.25">
      <c r="G2022" s="3" t="str">
        <f t="shared" si="31"/>
        <v/>
      </c>
    </row>
    <row r="2023" spans="1:7" x14ac:dyDescent="0.25">
      <c r="A2023" t="s">
        <v>590</v>
      </c>
      <c r="G2023" s="3">
        <f t="shared" si="31"/>
        <v>10</v>
      </c>
    </row>
    <row r="2024" spans="1:7" x14ac:dyDescent="0.25">
      <c r="G2024" s="3" t="str">
        <f t="shared" si="31"/>
        <v/>
      </c>
    </row>
    <row r="2025" spans="1:7" x14ac:dyDescent="0.25">
      <c r="B2025" s="1">
        <v>1</v>
      </c>
      <c r="C2025" t="s">
        <v>79</v>
      </c>
      <c r="G2025" s="3" t="str">
        <f t="shared" si="31"/>
        <v/>
      </c>
    </row>
    <row r="2026" spans="1:7" x14ac:dyDescent="0.25">
      <c r="G2026" s="3" t="str">
        <f t="shared" si="31"/>
        <v/>
      </c>
    </row>
    <row r="2027" spans="1:7" x14ac:dyDescent="0.25">
      <c r="A2027" t="s">
        <v>591</v>
      </c>
      <c r="G2027" s="3">
        <f t="shared" si="31"/>
        <v>163</v>
      </c>
    </row>
    <row r="2028" spans="1:7" x14ac:dyDescent="0.25">
      <c r="G2028" s="3" t="str">
        <f t="shared" si="31"/>
        <v/>
      </c>
    </row>
    <row r="2029" spans="1:7" x14ac:dyDescent="0.25">
      <c r="B2029" s="1">
        <v>0.63100000000000001</v>
      </c>
      <c r="C2029" t="s">
        <v>14</v>
      </c>
      <c r="G2029" s="3" t="str">
        <f t="shared" si="31"/>
        <v/>
      </c>
    </row>
    <row r="2030" spans="1:7" x14ac:dyDescent="0.25">
      <c r="B2030" s="1">
        <v>0.36799999999999999</v>
      </c>
      <c r="C2030" t="s">
        <v>79</v>
      </c>
      <c r="G2030" s="3" t="str">
        <f t="shared" si="31"/>
        <v/>
      </c>
    </row>
    <row r="2031" spans="1:7" x14ac:dyDescent="0.25">
      <c r="G2031" s="3" t="str">
        <f t="shared" si="31"/>
        <v/>
      </c>
    </row>
    <row r="2032" spans="1:7" x14ac:dyDescent="0.25">
      <c r="A2032" t="s">
        <v>592</v>
      </c>
      <c r="G2032" s="3">
        <f t="shared" si="31"/>
        <v>21</v>
      </c>
    </row>
    <row r="2033" spans="1:7" x14ac:dyDescent="0.25">
      <c r="G2033" s="3" t="str">
        <f t="shared" si="31"/>
        <v/>
      </c>
    </row>
    <row r="2034" spans="1:7" x14ac:dyDescent="0.25">
      <c r="B2034" s="1">
        <v>1</v>
      </c>
      <c r="C2034" t="s">
        <v>79</v>
      </c>
      <c r="G2034" s="3" t="str">
        <f t="shared" si="31"/>
        <v/>
      </c>
    </row>
    <row r="2035" spans="1:7" x14ac:dyDescent="0.25">
      <c r="G2035" s="3" t="str">
        <f t="shared" si="31"/>
        <v/>
      </c>
    </row>
    <row r="2036" spans="1:7" x14ac:dyDescent="0.25">
      <c r="A2036" t="s">
        <v>593</v>
      </c>
      <c r="G2036" s="3">
        <f t="shared" si="31"/>
        <v>165</v>
      </c>
    </row>
    <row r="2037" spans="1:7" x14ac:dyDescent="0.25">
      <c r="G2037" s="3" t="str">
        <f t="shared" si="31"/>
        <v/>
      </c>
    </row>
    <row r="2038" spans="1:7" x14ac:dyDescent="0.25">
      <c r="B2038" s="1">
        <v>1</v>
      </c>
      <c r="C2038" t="s">
        <v>79</v>
      </c>
      <c r="G2038" s="3" t="str">
        <f t="shared" si="31"/>
        <v/>
      </c>
    </row>
    <row r="2039" spans="1:7" x14ac:dyDescent="0.25">
      <c r="G2039" s="3" t="str">
        <f t="shared" si="31"/>
        <v/>
      </c>
    </row>
    <row r="2040" spans="1:7" x14ac:dyDescent="0.25">
      <c r="A2040" t="s">
        <v>594</v>
      </c>
      <c r="G2040" s="3">
        <f t="shared" si="31"/>
        <v>7619</v>
      </c>
    </row>
    <row r="2041" spans="1:7" x14ac:dyDescent="0.25">
      <c r="G2041" s="3" t="str">
        <f t="shared" si="31"/>
        <v/>
      </c>
    </row>
    <row r="2042" spans="1:7" x14ac:dyDescent="0.25">
      <c r="B2042" s="1">
        <v>0</v>
      </c>
      <c r="C2042" t="s">
        <v>18</v>
      </c>
      <c r="G2042" s="3" t="str">
        <f t="shared" si="31"/>
        <v/>
      </c>
    </row>
    <row r="2043" spans="1:7" x14ac:dyDescent="0.25">
      <c r="B2043" s="1">
        <v>0.99299999999999999</v>
      </c>
      <c r="C2043" t="s">
        <v>79</v>
      </c>
      <c r="G2043" s="3" t="str">
        <f t="shared" si="31"/>
        <v/>
      </c>
    </row>
    <row r="2044" spans="1:7" x14ac:dyDescent="0.25">
      <c r="B2044" s="1">
        <v>2E-3</v>
      </c>
      <c r="C2044" t="s">
        <v>43</v>
      </c>
      <c r="G2044" s="3" t="str">
        <f t="shared" si="31"/>
        <v/>
      </c>
    </row>
    <row r="2045" spans="1:7" x14ac:dyDescent="0.25">
      <c r="B2045" s="1">
        <v>0</v>
      </c>
      <c r="C2045" t="s">
        <v>163</v>
      </c>
      <c r="G2045" s="3" t="str">
        <f t="shared" si="31"/>
        <v/>
      </c>
    </row>
    <row r="2046" spans="1:7" x14ac:dyDescent="0.25">
      <c r="B2046" s="1">
        <v>2E-3</v>
      </c>
      <c r="C2046" t="s">
        <v>93</v>
      </c>
      <c r="G2046" s="3" t="str">
        <f t="shared" si="31"/>
        <v/>
      </c>
    </row>
    <row r="2047" spans="1:7" x14ac:dyDescent="0.25">
      <c r="G2047" s="3" t="str">
        <f t="shared" si="31"/>
        <v/>
      </c>
    </row>
    <row r="2048" spans="1:7" x14ac:dyDescent="0.25">
      <c r="A2048" t="s">
        <v>595</v>
      </c>
      <c r="G2048" s="3">
        <f t="shared" si="31"/>
        <v>300</v>
      </c>
    </row>
    <row r="2049" spans="1:7" x14ac:dyDescent="0.25">
      <c r="G2049" s="3" t="str">
        <f t="shared" si="31"/>
        <v/>
      </c>
    </row>
    <row r="2050" spans="1:7" x14ac:dyDescent="0.25">
      <c r="B2050" s="1">
        <v>0.25800000000000001</v>
      </c>
      <c r="C2050" t="s">
        <v>16</v>
      </c>
      <c r="G2050" s="3" t="str">
        <f t="shared" si="31"/>
        <v/>
      </c>
    </row>
    <row r="2051" spans="1:7" x14ac:dyDescent="0.25">
      <c r="B2051" s="1">
        <v>0.318</v>
      </c>
      <c r="C2051" t="s">
        <v>596</v>
      </c>
      <c r="G2051" s="3" t="str">
        <f t="shared" ref="G2051:G2114" si="32">IFERROR(HLOOKUP($A2051,$H$2:$OZ$3,2,FALSE),"")</f>
        <v/>
      </c>
    </row>
    <row r="2052" spans="1:7" x14ac:dyDescent="0.25">
      <c r="B2052" s="1">
        <v>0.41499999999999998</v>
      </c>
      <c r="C2052" t="s">
        <v>89</v>
      </c>
      <c r="G2052" s="3" t="str">
        <f t="shared" si="32"/>
        <v/>
      </c>
    </row>
    <row r="2053" spans="1:7" x14ac:dyDescent="0.25">
      <c r="B2053" s="1">
        <v>7.0000000000000001E-3</v>
      </c>
      <c r="C2053" t="s">
        <v>93</v>
      </c>
      <c r="G2053" s="3" t="str">
        <f t="shared" si="32"/>
        <v/>
      </c>
    </row>
    <row r="2054" spans="1:7" x14ac:dyDescent="0.25">
      <c r="G2054" s="3" t="str">
        <f t="shared" si="32"/>
        <v/>
      </c>
    </row>
    <row r="2055" spans="1:7" x14ac:dyDescent="0.25">
      <c r="A2055" t="s">
        <v>597</v>
      </c>
      <c r="G2055" s="3">
        <f t="shared" si="32"/>
        <v>42</v>
      </c>
    </row>
    <row r="2056" spans="1:7" x14ac:dyDescent="0.25">
      <c r="G2056" s="3" t="str">
        <f t="shared" si="32"/>
        <v/>
      </c>
    </row>
    <row r="2057" spans="1:7" x14ac:dyDescent="0.25">
      <c r="B2057" s="1">
        <v>1</v>
      </c>
      <c r="C2057" t="s">
        <v>79</v>
      </c>
      <c r="G2057" s="3" t="str">
        <f t="shared" si="32"/>
        <v/>
      </c>
    </row>
    <row r="2058" spans="1:7" x14ac:dyDescent="0.25">
      <c r="G2058" s="3" t="str">
        <f t="shared" si="32"/>
        <v/>
      </c>
    </row>
    <row r="2059" spans="1:7" x14ac:dyDescent="0.25">
      <c r="A2059" t="s">
        <v>598</v>
      </c>
      <c r="G2059" s="3">
        <f t="shared" si="32"/>
        <v>27</v>
      </c>
    </row>
    <row r="2060" spans="1:7" x14ac:dyDescent="0.25">
      <c r="G2060" s="3" t="str">
        <f t="shared" si="32"/>
        <v/>
      </c>
    </row>
    <row r="2061" spans="1:7" x14ac:dyDescent="0.25">
      <c r="B2061" s="1">
        <v>1</v>
      </c>
      <c r="C2061" t="s">
        <v>79</v>
      </c>
      <c r="G2061" s="3" t="str">
        <f t="shared" si="32"/>
        <v/>
      </c>
    </row>
    <row r="2062" spans="1:7" x14ac:dyDescent="0.25">
      <c r="G2062" s="3" t="str">
        <f t="shared" si="32"/>
        <v/>
      </c>
    </row>
    <row r="2063" spans="1:7" x14ac:dyDescent="0.25">
      <c r="A2063" t="s">
        <v>599</v>
      </c>
      <c r="G2063" s="3">
        <f t="shared" si="32"/>
        <v>83</v>
      </c>
    </row>
    <row r="2064" spans="1:7" x14ac:dyDescent="0.25">
      <c r="G2064" s="3" t="str">
        <f t="shared" si="32"/>
        <v/>
      </c>
    </row>
    <row r="2065" spans="1:7" x14ac:dyDescent="0.25">
      <c r="B2065" s="1">
        <v>1</v>
      </c>
      <c r="C2065" t="s">
        <v>79</v>
      </c>
      <c r="G2065" s="3" t="str">
        <f t="shared" si="32"/>
        <v/>
      </c>
    </row>
    <row r="2066" spans="1:7" x14ac:dyDescent="0.25">
      <c r="G2066" s="3" t="str">
        <f t="shared" si="32"/>
        <v/>
      </c>
    </row>
    <row r="2067" spans="1:7" x14ac:dyDescent="0.25">
      <c r="A2067" t="s">
        <v>600</v>
      </c>
      <c r="G2067" s="3">
        <f t="shared" si="32"/>
        <v>83</v>
      </c>
    </row>
    <row r="2068" spans="1:7" x14ac:dyDescent="0.25">
      <c r="G2068" s="3" t="str">
        <f t="shared" si="32"/>
        <v/>
      </c>
    </row>
    <row r="2069" spans="1:7" x14ac:dyDescent="0.25">
      <c r="B2069" s="1">
        <v>1</v>
      </c>
      <c r="C2069" t="s">
        <v>79</v>
      </c>
      <c r="G2069" s="3" t="str">
        <f t="shared" si="32"/>
        <v/>
      </c>
    </row>
    <row r="2070" spans="1:7" x14ac:dyDescent="0.25">
      <c r="G2070" s="3" t="str">
        <f t="shared" si="32"/>
        <v/>
      </c>
    </row>
    <row r="2071" spans="1:7" x14ac:dyDescent="0.25">
      <c r="A2071" t="s">
        <v>601</v>
      </c>
      <c r="G2071" s="3">
        <f t="shared" si="32"/>
        <v>7</v>
      </c>
    </row>
    <row r="2072" spans="1:7" x14ac:dyDescent="0.25">
      <c r="G2072" s="3" t="str">
        <f t="shared" si="32"/>
        <v/>
      </c>
    </row>
    <row r="2073" spans="1:7" x14ac:dyDescent="0.25">
      <c r="B2073" s="1">
        <v>1</v>
      </c>
      <c r="C2073" t="s">
        <v>24</v>
      </c>
      <c r="G2073" s="3" t="str">
        <f t="shared" si="32"/>
        <v/>
      </c>
    </row>
    <row r="2074" spans="1:7" x14ac:dyDescent="0.25">
      <c r="G2074" s="3" t="str">
        <f t="shared" si="32"/>
        <v/>
      </c>
    </row>
    <row r="2075" spans="1:7" x14ac:dyDescent="0.25">
      <c r="A2075" t="s">
        <v>602</v>
      </c>
      <c r="G2075" s="3">
        <f t="shared" si="32"/>
        <v>42</v>
      </c>
    </row>
    <row r="2076" spans="1:7" x14ac:dyDescent="0.25">
      <c r="G2076" s="3" t="str">
        <f t="shared" si="32"/>
        <v/>
      </c>
    </row>
    <row r="2077" spans="1:7" x14ac:dyDescent="0.25">
      <c r="B2077" s="1">
        <v>0.29599999999999999</v>
      </c>
      <c r="C2077" t="s">
        <v>79</v>
      </c>
      <c r="G2077" s="3" t="str">
        <f t="shared" si="32"/>
        <v/>
      </c>
    </row>
    <row r="2078" spans="1:7" x14ac:dyDescent="0.25">
      <c r="B2078" s="1">
        <v>0.70299999999999996</v>
      </c>
      <c r="C2078" t="s">
        <v>43</v>
      </c>
      <c r="G2078" s="3" t="str">
        <f t="shared" si="32"/>
        <v/>
      </c>
    </row>
    <row r="2079" spans="1:7" x14ac:dyDescent="0.25">
      <c r="G2079" s="3" t="str">
        <f t="shared" si="32"/>
        <v/>
      </c>
    </row>
    <row r="2080" spans="1:7" x14ac:dyDescent="0.25">
      <c r="A2080" t="s">
        <v>603</v>
      </c>
      <c r="G2080" s="3">
        <f t="shared" si="32"/>
        <v>67</v>
      </c>
    </row>
    <row r="2081" spans="1:7" x14ac:dyDescent="0.25">
      <c r="G2081" s="3" t="str">
        <f t="shared" si="32"/>
        <v/>
      </c>
    </row>
    <row r="2082" spans="1:7" x14ac:dyDescent="0.25">
      <c r="B2082" s="1">
        <v>1</v>
      </c>
      <c r="C2082" t="s">
        <v>79</v>
      </c>
      <c r="G2082" s="3" t="str">
        <f t="shared" si="32"/>
        <v/>
      </c>
    </row>
    <row r="2083" spans="1:7" x14ac:dyDescent="0.25">
      <c r="G2083" s="3" t="str">
        <f t="shared" si="32"/>
        <v/>
      </c>
    </row>
    <row r="2084" spans="1:7" x14ac:dyDescent="0.25">
      <c r="A2084" t="s">
        <v>604</v>
      </c>
      <c r="G2084" s="3">
        <f t="shared" si="32"/>
        <v>119</v>
      </c>
    </row>
    <row r="2085" spans="1:7" x14ac:dyDescent="0.25">
      <c r="G2085" s="3" t="str">
        <f t="shared" si="32"/>
        <v/>
      </c>
    </row>
    <row r="2086" spans="1:7" x14ac:dyDescent="0.25">
      <c r="B2086" s="1">
        <v>1</v>
      </c>
      <c r="C2086" t="s">
        <v>79</v>
      </c>
      <c r="G2086" s="3" t="str">
        <f t="shared" si="32"/>
        <v/>
      </c>
    </row>
    <row r="2087" spans="1:7" x14ac:dyDescent="0.25">
      <c r="G2087" s="3" t="str">
        <f t="shared" si="32"/>
        <v/>
      </c>
    </row>
    <row r="2088" spans="1:7" x14ac:dyDescent="0.25">
      <c r="A2088" t="s">
        <v>605</v>
      </c>
      <c r="G2088" s="3">
        <f t="shared" si="32"/>
        <v>3</v>
      </c>
    </row>
    <row r="2089" spans="1:7" x14ac:dyDescent="0.25">
      <c r="G2089" s="3" t="str">
        <f t="shared" si="32"/>
        <v/>
      </c>
    </row>
    <row r="2090" spans="1:7" x14ac:dyDescent="0.25">
      <c r="B2090" s="1">
        <v>1</v>
      </c>
      <c r="C2090" t="s">
        <v>490</v>
      </c>
      <c r="G2090" s="3" t="str">
        <f t="shared" si="32"/>
        <v/>
      </c>
    </row>
    <row r="2091" spans="1:7" x14ac:dyDescent="0.25">
      <c r="G2091" s="3" t="str">
        <f t="shared" si="32"/>
        <v/>
      </c>
    </row>
    <row r="2092" spans="1:7" x14ac:dyDescent="0.25">
      <c r="A2092" t="s">
        <v>606</v>
      </c>
      <c r="G2092" s="3">
        <f t="shared" si="32"/>
        <v>2</v>
      </c>
    </row>
    <row r="2093" spans="1:7" x14ac:dyDescent="0.25">
      <c r="G2093" s="3" t="str">
        <f t="shared" si="32"/>
        <v/>
      </c>
    </row>
    <row r="2094" spans="1:7" x14ac:dyDescent="0.25">
      <c r="B2094" s="1">
        <v>1</v>
      </c>
      <c r="C2094" t="s">
        <v>14</v>
      </c>
      <c r="G2094" s="3" t="str">
        <f t="shared" si="32"/>
        <v/>
      </c>
    </row>
    <row r="2095" spans="1:7" x14ac:dyDescent="0.25">
      <c r="G2095" s="3" t="str">
        <f t="shared" si="32"/>
        <v/>
      </c>
    </row>
    <row r="2096" spans="1:7" x14ac:dyDescent="0.25">
      <c r="A2096" t="s">
        <v>607</v>
      </c>
      <c r="G2096" s="3">
        <f t="shared" si="32"/>
        <v>16</v>
      </c>
    </row>
    <row r="2097" spans="1:7" x14ac:dyDescent="0.25">
      <c r="G2097" s="3" t="str">
        <f t="shared" si="32"/>
        <v/>
      </c>
    </row>
    <row r="2098" spans="1:7" x14ac:dyDescent="0.25">
      <c r="B2098" s="1">
        <v>1</v>
      </c>
      <c r="C2098" t="s">
        <v>79</v>
      </c>
      <c r="G2098" s="3" t="str">
        <f t="shared" si="32"/>
        <v/>
      </c>
    </row>
    <row r="2099" spans="1:7" x14ac:dyDescent="0.25">
      <c r="G2099" s="3" t="str">
        <f t="shared" si="32"/>
        <v/>
      </c>
    </row>
    <row r="2100" spans="1:7" x14ac:dyDescent="0.25">
      <c r="A2100" t="s">
        <v>608</v>
      </c>
      <c r="G2100" s="3">
        <f t="shared" si="32"/>
        <v>19</v>
      </c>
    </row>
    <row r="2101" spans="1:7" x14ac:dyDescent="0.25">
      <c r="G2101" s="3" t="str">
        <f t="shared" si="32"/>
        <v/>
      </c>
    </row>
    <row r="2102" spans="1:7" x14ac:dyDescent="0.25">
      <c r="B2102" s="1">
        <v>1</v>
      </c>
      <c r="C2102" t="s">
        <v>79</v>
      </c>
      <c r="G2102" s="3" t="str">
        <f t="shared" si="32"/>
        <v/>
      </c>
    </row>
    <row r="2103" spans="1:7" x14ac:dyDescent="0.25">
      <c r="G2103" s="3" t="str">
        <f t="shared" si="32"/>
        <v/>
      </c>
    </row>
    <row r="2104" spans="1:7" x14ac:dyDescent="0.25">
      <c r="A2104" t="s">
        <v>609</v>
      </c>
      <c r="G2104" s="3">
        <f t="shared" si="32"/>
        <v>19</v>
      </c>
    </row>
    <row r="2105" spans="1:7" x14ac:dyDescent="0.25">
      <c r="G2105" s="3" t="str">
        <f t="shared" si="32"/>
        <v/>
      </c>
    </row>
    <row r="2106" spans="1:7" x14ac:dyDescent="0.25">
      <c r="B2106" s="1">
        <v>1</v>
      </c>
      <c r="C2106" t="s">
        <v>79</v>
      </c>
      <c r="G2106" s="3" t="str">
        <f t="shared" si="32"/>
        <v/>
      </c>
    </row>
    <row r="2107" spans="1:7" x14ac:dyDescent="0.25">
      <c r="G2107" s="3" t="str">
        <f t="shared" si="32"/>
        <v/>
      </c>
    </row>
    <row r="2108" spans="1:7" x14ac:dyDescent="0.25">
      <c r="A2108" t="s">
        <v>610</v>
      </c>
      <c r="G2108" s="3">
        <f t="shared" si="32"/>
        <v>41</v>
      </c>
    </row>
    <row r="2109" spans="1:7" x14ac:dyDescent="0.25">
      <c r="G2109" s="3" t="str">
        <f t="shared" si="32"/>
        <v/>
      </c>
    </row>
    <row r="2110" spans="1:7" x14ac:dyDescent="0.25">
      <c r="B2110" s="1">
        <v>0.223</v>
      </c>
      <c r="C2110" t="s">
        <v>79</v>
      </c>
      <c r="G2110" s="3" t="str">
        <f t="shared" si="32"/>
        <v/>
      </c>
    </row>
    <row r="2111" spans="1:7" x14ac:dyDescent="0.25">
      <c r="B2111" s="1">
        <v>0.77600000000000002</v>
      </c>
      <c r="C2111" t="s">
        <v>509</v>
      </c>
      <c r="G2111" s="3" t="str">
        <f t="shared" si="32"/>
        <v/>
      </c>
    </row>
    <row r="2112" spans="1:7" x14ac:dyDescent="0.25">
      <c r="G2112" s="3" t="str">
        <f t="shared" si="32"/>
        <v/>
      </c>
    </row>
    <row r="2113" spans="1:7" x14ac:dyDescent="0.25">
      <c r="A2113" t="s">
        <v>611</v>
      </c>
      <c r="G2113" s="3">
        <f t="shared" si="32"/>
        <v>5</v>
      </c>
    </row>
    <row r="2114" spans="1:7" x14ac:dyDescent="0.25">
      <c r="G2114" s="3" t="str">
        <f t="shared" si="32"/>
        <v/>
      </c>
    </row>
    <row r="2115" spans="1:7" x14ac:dyDescent="0.25">
      <c r="B2115" s="1">
        <v>1</v>
      </c>
      <c r="C2115" t="s">
        <v>14</v>
      </c>
      <c r="G2115" s="3" t="str">
        <f t="shared" ref="G2115:G2119" si="33">IFERROR(HLOOKUP($A2115,$H$2:$OZ$3,2,FALSE),"")</f>
        <v/>
      </c>
    </row>
    <row r="2116" spans="1:7" x14ac:dyDescent="0.25">
      <c r="A2116" t="s">
        <v>6</v>
      </c>
      <c r="B2116" t="s">
        <v>612</v>
      </c>
      <c r="C2116" t="s">
        <v>613</v>
      </c>
      <c r="G2116" s="3" t="str">
        <f t="shared" si="33"/>
        <v/>
      </c>
    </row>
    <row r="2117" spans="1:7" x14ac:dyDescent="0.25">
      <c r="A2117" t="s">
        <v>614</v>
      </c>
      <c r="G2117" s="3">
        <f t="shared" si="33"/>
        <v>4</v>
      </c>
    </row>
    <row r="2118" spans="1:7" x14ac:dyDescent="0.25">
      <c r="G2118" s="3" t="str">
        <f t="shared" si="33"/>
        <v/>
      </c>
    </row>
    <row r="2119" spans="1:7" x14ac:dyDescent="0.25">
      <c r="B2119" s="1">
        <v>1</v>
      </c>
      <c r="C2119" t="s">
        <v>20</v>
      </c>
      <c r="G2119" s="3" t="str">
        <f t="shared" si="33"/>
        <v/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8"/>
  <sheetViews>
    <sheetView topLeftCell="A386" workbookViewId="0">
      <selection activeCell="B1" sqref="B1:C408"/>
    </sheetView>
  </sheetViews>
  <sheetFormatPr defaultRowHeight="15" x14ac:dyDescent="0.25"/>
  <cols>
    <col min="1" max="1" width="5.140625" bestFit="1" customWidth="1"/>
    <col min="2" max="2" width="43.7109375" bestFit="1" customWidth="1"/>
    <col min="3" max="3" width="7" bestFit="1" customWidth="1"/>
  </cols>
  <sheetData>
    <row r="1" spans="1:3" x14ac:dyDescent="0.25">
      <c r="A1" t="s">
        <v>615</v>
      </c>
      <c r="B1" t="s">
        <v>182</v>
      </c>
      <c r="C1">
        <v>4</v>
      </c>
    </row>
    <row r="2" spans="1:3" x14ac:dyDescent="0.25">
      <c r="A2" t="s">
        <v>615</v>
      </c>
      <c r="B2" t="s">
        <v>183</v>
      </c>
      <c r="C2">
        <v>47</v>
      </c>
    </row>
    <row r="3" spans="1:3" x14ac:dyDescent="0.25">
      <c r="A3" t="s">
        <v>615</v>
      </c>
      <c r="B3" t="s">
        <v>493</v>
      </c>
      <c r="C3">
        <v>1</v>
      </c>
    </row>
    <row r="4" spans="1:3" x14ac:dyDescent="0.25">
      <c r="A4" t="s">
        <v>615</v>
      </c>
      <c r="B4" t="s">
        <v>184</v>
      </c>
      <c r="C4">
        <v>58</v>
      </c>
    </row>
    <row r="5" spans="1:3" x14ac:dyDescent="0.25">
      <c r="A5" t="s">
        <v>615</v>
      </c>
      <c r="B5" t="s">
        <v>185</v>
      </c>
      <c r="C5">
        <v>58</v>
      </c>
    </row>
    <row r="6" spans="1:3" x14ac:dyDescent="0.25">
      <c r="A6" t="s">
        <v>615</v>
      </c>
      <c r="B6" t="s">
        <v>186</v>
      </c>
      <c r="C6">
        <v>78</v>
      </c>
    </row>
    <row r="7" spans="1:3" x14ac:dyDescent="0.25">
      <c r="A7" t="s">
        <v>615</v>
      </c>
      <c r="B7" t="s">
        <v>188</v>
      </c>
      <c r="C7">
        <v>47</v>
      </c>
    </row>
    <row r="8" spans="1:3" x14ac:dyDescent="0.25">
      <c r="A8" t="s">
        <v>615</v>
      </c>
      <c r="B8" t="s">
        <v>436</v>
      </c>
      <c r="C8">
        <v>2762</v>
      </c>
    </row>
    <row r="9" spans="1:3" x14ac:dyDescent="0.25">
      <c r="A9" t="s">
        <v>615</v>
      </c>
      <c r="B9" t="s">
        <v>438</v>
      </c>
      <c r="C9">
        <v>712</v>
      </c>
    </row>
    <row r="10" spans="1:3" x14ac:dyDescent="0.25">
      <c r="A10" t="s">
        <v>615</v>
      </c>
      <c r="B10" t="s">
        <v>189</v>
      </c>
      <c r="C10">
        <v>73</v>
      </c>
    </row>
    <row r="11" spans="1:3" x14ac:dyDescent="0.25">
      <c r="A11" t="s">
        <v>615</v>
      </c>
      <c r="B11" t="s">
        <v>418</v>
      </c>
      <c r="C11">
        <v>2</v>
      </c>
    </row>
    <row r="12" spans="1:3" x14ac:dyDescent="0.25">
      <c r="A12" t="s">
        <v>615</v>
      </c>
      <c r="B12" t="s">
        <v>419</v>
      </c>
      <c r="C12">
        <v>18</v>
      </c>
    </row>
    <row r="13" spans="1:3" x14ac:dyDescent="0.25">
      <c r="A13" t="s">
        <v>615</v>
      </c>
      <c r="B13" t="s">
        <v>494</v>
      </c>
      <c r="C13">
        <v>124</v>
      </c>
    </row>
    <row r="14" spans="1:3" x14ac:dyDescent="0.25">
      <c r="A14" t="s">
        <v>615</v>
      </c>
      <c r="B14" t="s">
        <v>495</v>
      </c>
      <c r="C14">
        <v>6</v>
      </c>
    </row>
    <row r="15" spans="1:3" x14ac:dyDescent="0.25">
      <c r="A15" t="s">
        <v>615</v>
      </c>
      <c r="B15" t="s">
        <v>381</v>
      </c>
      <c r="C15">
        <v>93</v>
      </c>
    </row>
    <row r="16" spans="1:3" x14ac:dyDescent="0.25">
      <c r="A16" t="s">
        <v>615</v>
      </c>
      <c r="B16" t="s">
        <v>531</v>
      </c>
      <c r="C16">
        <v>21</v>
      </c>
    </row>
    <row r="17" spans="1:3" x14ac:dyDescent="0.25">
      <c r="A17" t="s">
        <v>615</v>
      </c>
      <c r="B17" t="s">
        <v>358</v>
      </c>
      <c r="C17">
        <v>340</v>
      </c>
    </row>
    <row r="18" spans="1:3" x14ac:dyDescent="0.25">
      <c r="A18" t="s">
        <v>615</v>
      </c>
      <c r="B18" t="s">
        <v>359</v>
      </c>
      <c r="C18">
        <v>3</v>
      </c>
    </row>
    <row r="19" spans="1:3" x14ac:dyDescent="0.25">
      <c r="A19" t="s">
        <v>615</v>
      </c>
      <c r="B19" t="s">
        <v>133</v>
      </c>
      <c r="C19">
        <v>67</v>
      </c>
    </row>
    <row r="20" spans="1:3" x14ac:dyDescent="0.25">
      <c r="A20" t="s">
        <v>615</v>
      </c>
      <c r="B20" t="s">
        <v>360</v>
      </c>
      <c r="C20">
        <v>8</v>
      </c>
    </row>
    <row r="21" spans="1:3" x14ac:dyDescent="0.25">
      <c r="A21" t="s">
        <v>615</v>
      </c>
      <c r="B21" s="2" t="s">
        <v>549</v>
      </c>
      <c r="C21">
        <v>5</v>
      </c>
    </row>
    <row r="22" spans="1:3" x14ac:dyDescent="0.25">
      <c r="A22" t="s">
        <v>615</v>
      </c>
      <c r="B22" t="s">
        <v>58</v>
      </c>
      <c r="C22">
        <v>22</v>
      </c>
    </row>
    <row r="23" spans="1:3" x14ac:dyDescent="0.25">
      <c r="A23" t="s">
        <v>615</v>
      </c>
      <c r="B23" t="s">
        <v>550</v>
      </c>
      <c r="C23">
        <v>101</v>
      </c>
    </row>
    <row r="24" spans="1:3" x14ac:dyDescent="0.25">
      <c r="A24" t="s">
        <v>615</v>
      </c>
      <c r="B24" t="s">
        <v>382</v>
      </c>
      <c r="C24">
        <v>118</v>
      </c>
    </row>
    <row r="25" spans="1:3" x14ac:dyDescent="0.25">
      <c r="A25" t="s">
        <v>615</v>
      </c>
      <c r="B25" t="s">
        <v>383</v>
      </c>
      <c r="C25">
        <v>7</v>
      </c>
    </row>
    <row r="26" spans="1:3" x14ac:dyDescent="0.25">
      <c r="A26" t="s">
        <v>615</v>
      </c>
      <c r="B26" t="s">
        <v>496</v>
      </c>
      <c r="C26">
        <v>2</v>
      </c>
    </row>
    <row r="27" spans="1:3" x14ac:dyDescent="0.25">
      <c r="A27" t="s">
        <v>615</v>
      </c>
      <c r="B27" t="s">
        <v>78</v>
      </c>
      <c r="C27">
        <v>22</v>
      </c>
    </row>
    <row r="28" spans="1:3" x14ac:dyDescent="0.25">
      <c r="A28" t="s">
        <v>615</v>
      </c>
      <c r="B28" t="s">
        <v>287</v>
      </c>
      <c r="C28">
        <v>72</v>
      </c>
    </row>
    <row r="29" spans="1:3" x14ac:dyDescent="0.25">
      <c r="A29" t="s">
        <v>615</v>
      </c>
      <c r="B29" t="s">
        <v>384</v>
      </c>
      <c r="C29">
        <v>49</v>
      </c>
    </row>
    <row r="30" spans="1:3" x14ac:dyDescent="0.25">
      <c r="A30" t="s">
        <v>615</v>
      </c>
      <c r="B30" t="s">
        <v>551</v>
      </c>
      <c r="C30">
        <v>3</v>
      </c>
    </row>
    <row r="31" spans="1:3" x14ac:dyDescent="0.25">
      <c r="A31" t="s">
        <v>615</v>
      </c>
      <c r="B31" t="s">
        <v>552</v>
      </c>
      <c r="C31">
        <v>248</v>
      </c>
    </row>
    <row r="32" spans="1:3" x14ac:dyDescent="0.25">
      <c r="A32" t="s">
        <v>615</v>
      </c>
      <c r="B32" t="s">
        <v>553</v>
      </c>
      <c r="C32">
        <v>24</v>
      </c>
    </row>
    <row r="33" spans="1:3" x14ac:dyDescent="0.25">
      <c r="A33" t="s">
        <v>615</v>
      </c>
      <c r="B33" t="s">
        <v>97</v>
      </c>
      <c r="C33">
        <v>2</v>
      </c>
    </row>
    <row r="34" spans="1:3" x14ac:dyDescent="0.25">
      <c r="A34" t="s">
        <v>615</v>
      </c>
      <c r="B34" t="s">
        <v>98</v>
      </c>
      <c r="C34">
        <v>115</v>
      </c>
    </row>
    <row r="35" spans="1:3" x14ac:dyDescent="0.25">
      <c r="A35" t="s">
        <v>615</v>
      </c>
      <c r="B35" t="s">
        <v>588</v>
      </c>
      <c r="C35">
        <v>61</v>
      </c>
    </row>
    <row r="36" spans="1:3" x14ac:dyDescent="0.25">
      <c r="A36" t="s">
        <v>615</v>
      </c>
      <c r="B36" t="s">
        <v>159</v>
      </c>
      <c r="C36">
        <v>48</v>
      </c>
    </row>
    <row r="37" spans="1:3" x14ac:dyDescent="0.25">
      <c r="A37" t="s">
        <v>615</v>
      </c>
      <c r="B37" t="s">
        <v>497</v>
      </c>
      <c r="C37">
        <v>20</v>
      </c>
    </row>
    <row r="38" spans="1:3" x14ac:dyDescent="0.25">
      <c r="A38" t="s">
        <v>615</v>
      </c>
      <c r="B38" t="s">
        <v>499</v>
      </c>
      <c r="C38">
        <v>448</v>
      </c>
    </row>
    <row r="39" spans="1:3" x14ac:dyDescent="0.25">
      <c r="A39" t="s">
        <v>615</v>
      </c>
      <c r="B39" t="s">
        <v>385</v>
      </c>
      <c r="C39">
        <v>49</v>
      </c>
    </row>
    <row r="40" spans="1:3" x14ac:dyDescent="0.25">
      <c r="A40" t="s">
        <v>615</v>
      </c>
      <c r="B40" t="s">
        <v>386</v>
      </c>
      <c r="C40">
        <v>101</v>
      </c>
    </row>
    <row r="41" spans="1:3" x14ac:dyDescent="0.25">
      <c r="A41" t="s">
        <v>615</v>
      </c>
      <c r="B41" t="s">
        <v>387</v>
      </c>
      <c r="C41">
        <v>171</v>
      </c>
    </row>
    <row r="42" spans="1:3" x14ac:dyDescent="0.25">
      <c r="A42" t="s">
        <v>615</v>
      </c>
      <c r="B42" t="s">
        <v>388</v>
      </c>
      <c r="C42">
        <v>444</v>
      </c>
    </row>
    <row r="43" spans="1:3" x14ac:dyDescent="0.25">
      <c r="A43" t="s">
        <v>615</v>
      </c>
      <c r="B43" t="s">
        <v>470</v>
      </c>
      <c r="C43">
        <v>210</v>
      </c>
    </row>
    <row r="44" spans="1:3" x14ac:dyDescent="0.25">
      <c r="A44" t="s">
        <v>615</v>
      </c>
      <c r="B44" t="s">
        <v>471</v>
      </c>
      <c r="C44">
        <v>53</v>
      </c>
    </row>
    <row r="45" spans="1:3" x14ac:dyDescent="0.25">
      <c r="A45" t="s">
        <v>615</v>
      </c>
      <c r="B45" t="s">
        <v>135</v>
      </c>
      <c r="C45">
        <v>14</v>
      </c>
    </row>
    <row r="46" spans="1:3" x14ac:dyDescent="0.25">
      <c r="A46" t="s">
        <v>615</v>
      </c>
      <c r="B46" t="s">
        <v>137</v>
      </c>
      <c r="C46">
        <v>14</v>
      </c>
    </row>
    <row r="47" spans="1:3" x14ac:dyDescent="0.25">
      <c r="A47" t="s">
        <v>615</v>
      </c>
      <c r="B47" t="s">
        <v>138</v>
      </c>
      <c r="C47">
        <v>2</v>
      </c>
    </row>
    <row r="48" spans="1:3" x14ac:dyDescent="0.25">
      <c r="A48" t="s">
        <v>615</v>
      </c>
      <c r="B48" t="s">
        <v>139</v>
      </c>
      <c r="C48">
        <v>14</v>
      </c>
    </row>
    <row r="49" spans="1:3" x14ac:dyDescent="0.25">
      <c r="A49" t="s">
        <v>615</v>
      </c>
      <c r="B49" t="s">
        <v>546</v>
      </c>
      <c r="C49">
        <v>26</v>
      </c>
    </row>
    <row r="50" spans="1:3" x14ac:dyDescent="0.25">
      <c r="A50" t="s">
        <v>615</v>
      </c>
      <c r="B50" t="s">
        <v>323</v>
      </c>
      <c r="C50">
        <v>14</v>
      </c>
    </row>
    <row r="51" spans="1:3" x14ac:dyDescent="0.25">
      <c r="A51" t="s">
        <v>615</v>
      </c>
      <c r="B51" t="s">
        <v>532</v>
      </c>
      <c r="C51">
        <v>102</v>
      </c>
    </row>
    <row r="52" spans="1:3" x14ac:dyDescent="0.25">
      <c r="A52" t="s">
        <v>615</v>
      </c>
      <c r="B52" t="s">
        <v>288</v>
      </c>
      <c r="C52">
        <v>48</v>
      </c>
    </row>
    <row r="53" spans="1:3" x14ac:dyDescent="0.25">
      <c r="A53" t="s">
        <v>615</v>
      </c>
      <c r="B53" t="s">
        <v>439</v>
      </c>
      <c r="C53">
        <v>236</v>
      </c>
    </row>
    <row r="54" spans="1:3" x14ac:dyDescent="0.25">
      <c r="A54" t="s">
        <v>615</v>
      </c>
      <c r="B54" t="s">
        <v>440</v>
      </c>
      <c r="C54">
        <v>40</v>
      </c>
    </row>
    <row r="55" spans="1:3" x14ac:dyDescent="0.25">
      <c r="A55" t="s">
        <v>615</v>
      </c>
      <c r="B55" t="s">
        <v>389</v>
      </c>
      <c r="C55">
        <v>34</v>
      </c>
    </row>
    <row r="56" spans="1:3" x14ac:dyDescent="0.25">
      <c r="A56" t="s">
        <v>615</v>
      </c>
      <c r="B56" t="s">
        <v>333</v>
      </c>
      <c r="C56">
        <v>168</v>
      </c>
    </row>
    <row r="57" spans="1:3" x14ac:dyDescent="0.25">
      <c r="A57" t="s">
        <v>615</v>
      </c>
      <c r="B57" t="s">
        <v>557</v>
      </c>
      <c r="C57">
        <v>85</v>
      </c>
    </row>
    <row r="58" spans="1:3" x14ac:dyDescent="0.25">
      <c r="A58" t="s">
        <v>615</v>
      </c>
      <c r="B58" t="s">
        <v>140</v>
      </c>
      <c r="C58">
        <v>8</v>
      </c>
    </row>
    <row r="59" spans="1:3" x14ac:dyDescent="0.25">
      <c r="A59" t="s">
        <v>615</v>
      </c>
      <c r="B59" s="2" t="s">
        <v>141</v>
      </c>
      <c r="C59">
        <v>64</v>
      </c>
    </row>
    <row r="60" spans="1:3" x14ac:dyDescent="0.25">
      <c r="A60" t="s">
        <v>615</v>
      </c>
      <c r="B60" t="s">
        <v>589</v>
      </c>
      <c r="C60">
        <v>6</v>
      </c>
    </row>
    <row r="61" spans="1:3" x14ac:dyDescent="0.25">
      <c r="A61" t="s">
        <v>615</v>
      </c>
      <c r="B61" t="s">
        <v>590</v>
      </c>
      <c r="C61">
        <v>10</v>
      </c>
    </row>
    <row r="62" spans="1:3" x14ac:dyDescent="0.25">
      <c r="A62" t="s">
        <v>615</v>
      </c>
      <c r="B62" t="s">
        <v>100</v>
      </c>
      <c r="C62">
        <v>45</v>
      </c>
    </row>
    <row r="63" spans="1:3" x14ac:dyDescent="0.25">
      <c r="A63" t="s">
        <v>615</v>
      </c>
      <c r="B63" t="s">
        <v>102</v>
      </c>
      <c r="C63">
        <v>623</v>
      </c>
    </row>
    <row r="64" spans="1:3" x14ac:dyDescent="0.25">
      <c r="A64" t="s">
        <v>615</v>
      </c>
      <c r="B64" t="s">
        <v>591</v>
      </c>
      <c r="C64">
        <v>163</v>
      </c>
    </row>
    <row r="65" spans="1:3" x14ac:dyDescent="0.25">
      <c r="A65" t="s">
        <v>615</v>
      </c>
      <c r="B65" t="s">
        <v>60</v>
      </c>
      <c r="C65">
        <v>6</v>
      </c>
    </row>
    <row r="66" spans="1:3" x14ac:dyDescent="0.25">
      <c r="A66" t="s">
        <v>615</v>
      </c>
      <c r="B66" t="s">
        <v>472</v>
      </c>
      <c r="C66">
        <v>82</v>
      </c>
    </row>
    <row r="67" spans="1:3" x14ac:dyDescent="0.25">
      <c r="A67" t="s">
        <v>615</v>
      </c>
      <c r="B67" t="s">
        <v>473</v>
      </c>
      <c r="C67">
        <v>52</v>
      </c>
    </row>
    <row r="68" spans="1:3" x14ac:dyDescent="0.25">
      <c r="A68" t="s">
        <v>615</v>
      </c>
      <c r="B68" t="s">
        <v>361</v>
      </c>
      <c r="C68">
        <v>48</v>
      </c>
    </row>
    <row r="69" spans="1:3" x14ac:dyDescent="0.25">
      <c r="A69" t="s">
        <v>615</v>
      </c>
      <c r="B69" t="s">
        <v>362</v>
      </c>
      <c r="C69">
        <v>419</v>
      </c>
    </row>
    <row r="70" spans="1:3" x14ac:dyDescent="0.25">
      <c r="A70" t="s">
        <v>615</v>
      </c>
      <c r="B70" t="s">
        <v>363</v>
      </c>
      <c r="C70">
        <v>214</v>
      </c>
    </row>
    <row r="71" spans="1:3" x14ac:dyDescent="0.25">
      <c r="A71" t="s">
        <v>615</v>
      </c>
      <c r="B71" t="s">
        <v>592</v>
      </c>
      <c r="C71">
        <v>21</v>
      </c>
    </row>
    <row r="72" spans="1:3" x14ac:dyDescent="0.25">
      <c r="A72" t="s">
        <v>615</v>
      </c>
      <c r="B72" t="s">
        <v>593</v>
      </c>
      <c r="C72">
        <v>165</v>
      </c>
    </row>
    <row r="73" spans="1:3" x14ac:dyDescent="0.25">
      <c r="A73" t="s">
        <v>615</v>
      </c>
      <c r="B73" t="s">
        <v>594</v>
      </c>
      <c r="C73">
        <v>7619</v>
      </c>
    </row>
    <row r="74" spans="1:3" x14ac:dyDescent="0.25">
      <c r="A74" t="s">
        <v>615</v>
      </c>
      <c r="B74" t="s">
        <v>595</v>
      </c>
      <c r="C74">
        <v>300</v>
      </c>
    </row>
    <row r="75" spans="1:3" x14ac:dyDescent="0.25">
      <c r="A75" t="s">
        <v>615</v>
      </c>
      <c r="B75" t="s">
        <v>597</v>
      </c>
      <c r="C75">
        <v>42</v>
      </c>
    </row>
    <row r="76" spans="1:3" x14ac:dyDescent="0.25">
      <c r="A76" t="s">
        <v>615</v>
      </c>
      <c r="B76" t="s">
        <v>500</v>
      </c>
      <c r="C76">
        <v>544</v>
      </c>
    </row>
    <row r="77" spans="1:3" x14ac:dyDescent="0.25">
      <c r="A77" t="s">
        <v>615</v>
      </c>
      <c r="B77" t="s">
        <v>364</v>
      </c>
      <c r="C77">
        <v>114</v>
      </c>
    </row>
    <row r="78" spans="1:3" x14ac:dyDescent="0.25">
      <c r="A78" t="s">
        <v>615</v>
      </c>
      <c r="B78" t="s">
        <v>289</v>
      </c>
      <c r="C78">
        <v>45</v>
      </c>
    </row>
    <row r="79" spans="1:3" x14ac:dyDescent="0.25">
      <c r="A79" t="s">
        <v>615</v>
      </c>
      <c r="B79" t="s">
        <v>574</v>
      </c>
      <c r="C79">
        <v>30</v>
      </c>
    </row>
    <row r="80" spans="1:3" x14ac:dyDescent="0.25">
      <c r="A80" t="s">
        <v>615</v>
      </c>
      <c r="B80" t="s">
        <v>474</v>
      </c>
      <c r="C80">
        <v>45</v>
      </c>
    </row>
    <row r="81" spans="1:3" x14ac:dyDescent="0.25">
      <c r="A81" t="s">
        <v>615</v>
      </c>
      <c r="B81" t="s">
        <v>290</v>
      </c>
      <c r="C81">
        <v>1</v>
      </c>
    </row>
    <row r="82" spans="1:3" x14ac:dyDescent="0.25">
      <c r="A82" t="s">
        <v>615</v>
      </c>
      <c r="B82" t="s">
        <v>291</v>
      </c>
      <c r="C82">
        <v>71</v>
      </c>
    </row>
    <row r="83" spans="1:3" x14ac:dyDescent="0.25">
      <c r="A83" t="s">
        <v>615</v>
      </c>
      <c r="B83" t="s">
        <v>292</v>
      </c>
      <c r="C83">
        <v>50</v>
      </c>
    </row>
    <row r="84" spans="1:3" x14ac:dyDescent="0.25">
      <c r="A84" t="s">
        <v>615</v>
      </c>
      <c r="B84" t="s">
        <v>293</v>
      </c>
      <c r="C84">
        <v>45</v>
      </c>
    </row>
    <row r="85" spans="1:3" x14ac:dyDescent="0.25">
      <c r="A85" t="s">
        <v>615</v>
      </c>
      <c r="B85" t="s">
        <v>390</v>
      </c>
      <c r="C85">
        <v>34</v>
      </c>
    </row>
    <row r="86" spans="1:3" x14ac:dyDescent="0.25">
      <c r="A86" t="s">
        <v>615</v>
      </c>
      <c r="B86" t="s">
        <v>391</v>
      </c>
      <c r="C86">
        <v>315</v>
      </c>
    </row>
    <row r="87" spans="1:3" x14ac:dyDescent="0.25">
      <c r="A87" t="s">
        <v>615</v>
      </c>
      <c r="B87" t="s">
        <v>324</v>
      </c>
      <c r="C87">
        <v>58</v>
      </c>
    </row>
    <row r="88" spans="1:3" x14ac:dyDescent="0.25">
      <c r="A88" t="s">
        <v>615</v>
      </c>
      <c r="B88" t="s">
        <v>533</v>
      </c>
      <c r="C88">
        <v>1797</v>
      </c>
    </row>
    <row r="89" spans="1:3" x14ac:dyDescent="0.25">
      <c r="A89" t="s">
        <v>615</v>
      </c>
      <c r="B89" t="s">
        <v>441</v>
      </c>
      <c r="C89">
        <v>197</v>
      </c>
    </row>
    <row r="90" spans="1:3" x14ac:dyDescent="0.25">
      <c r="A90" t="s">
        <v>615</v>
      </c>
      <c r="B90" s="2" t="s">
        <v>558</v>
      </c>
      <c r="C90">
        <v>34</v>
      </c>
    </row>
    <row r="91" spans="1:3" x14ac:dyDescent="0.25">
      <c r="A91" t="s">
        <v>615</v>
      </c>
      <c r="B91" t="s">
        <v>559</v>
      </c>
      <c r="C91">
        <v>10</v>
      </c>
    </row>
    <row r="92" spans="1:3" x14ac:dyDescent="0.25">
      <c r="A92" t="s">
        <v>615</v>
      </c>
      <c r="B92" t="s">
        <v>80</v>
      </c>
      <c r="C92">
        <v>41</v>
      </c>
    </row>
    <row r="93" spans="1:3" x14ac:dyDescent="0.25">
      <c r="A93" t="s">
        <v>615</v>
      </c>
      <c r="B93" t="s">
        <v>501</v>
      </c>
      <c r="C93">
        <v>1584</v>
      </c>
    </row>
    <row r="94" spans="1:3" x14ac:dyDescent="0.25">
      <c r="A94" t="s">
        <v>615</v>
      </c>
      <c r="B94" t="s">
        <v>502</v>
      </c>
      <c r="C94">
        <v>2</v>
      </c>
    </row>
    <row r="95" spans="1:3" x14ac:dyDescent="0.25">
      <c r="A95" t="s">
        <v>615</v>
      </c>
      <c r="B95" t="s">
        <v>503</v>
      </c>
      <c r="C95">
        <v>32</v>
      </c>
    </row>
    <row r="96" spans="1:3" x14ac:dyDescent="0.25">
      <c r="A96" t="s">
        <v>615</v>
      </c>
      <c r="B96" t="s">
        <v>420</v>
      </c>
      <c r="C96">
        <v>2</v>
      </c>
    </row>
    <row r="97" spans="1:3" x14ac:dyDescent="0.25">
      <c r="A97" t="s">
        <v>615</v>
      </c>
      <c r="B97" t="s">
        <v>504</v>
      </c>
      <c r="C97">
        <v>8</v>
      </c>
    </row>
    <row r="98" spans="1:3" x14ac:dyDescent="0.25">
      <c r="A98" t="s">
        <v>615</v>
      </c>
      <c r="B98" t="s">
        <v>575</v>
      </c>
      <c r="C98">
        <v>31</v>
      </c>
    </row>
    <row r="99" spans="1:3" x14ac:dyDescent="0.25">
      <c r="A99" t="s">
        <v>615</v>
      </c>
      <c r="B99" t="s">
        <v>392</v>
      </c>
      <c r="C99">
        <v>212</v>
      </c>
    </row>
    <row r="100" spans="1:3" x14ac:dyDescent="0.25">
      <c r="A100" t="s">
        <v>615</v>
      </c>
      <c r="B100" t="s">
        <v>393</v>
      </c>
      <c r="C100">
        <v>2</v>
      </c>
    </row>
    <row r="101" spans="1:3" x14ac:dyDescent="0.25">
      <c r="A101" t="s">
        <v>615</v>
      </c>
      <c r="B101" t="s">
        <v>506</v>
      </c>
      <c r="C101">
        <v>26</v>
      </c>
    </row>
    <row r="102" spans="1:3" x14ac:dyDescent="0.25">
      <c r="A102" t="s">
        <v>615</v>
      </c>
      <c r="B102" t="s">
        <v>507</v>
      </c>
      <c r="C102">
        <v>24</v>
      </c>
    </row>
    <row r="103" spans="1:3" x14ac:dyDescent="0.25">
      <c r="A103" t="s">
        <v>615</v>
      </c>
      <c r="B103" t="s">
        <v>508</v>
      </c>
      <c r="C103">
        <v>46</v>
      </c>
    </row>
    <row r="104" spans="1:3" x14ac:dyDescent="0.25">
      <c r="A104" t="s">
        <v>615</v>
      </c>
      <c r="B104" t="s">
        <v>510</v>
      </c>
      <c r="C104">
        <v>36</v>
      </c>
    </row>
    <row r="105" spans="1:3" x14ac:dyDescent="0.25">
      <c r="A105" t="s">
        <v>615</v>
      </c>
      <c r="B105" t="s">
        <v>511</v>
      </c>
      <c r="C105">
        <v>68</v>
      </c>
    </row>
    <row r="106" spans="1:3" x14ac:dyDescent="0.25">
      <c r="A106" t="s">
        <v>615</v>
      </c>
      <c r="B106" s="2" t="s">
        <v>513</v>
      </c>
      <c r="C106">
        <v>18</v>
      </c>
    </row>
    <row r="107" spans="1:3" x14ac:dyDescent="0.25">
      <c r="A107" t="s">
        <v>615</v>
      </c>
      <c r="B107" t="s">
        <v>421</v>
      </c>
      <c r="C107">
        <v>10</v>
      </c>
    </row>
    <row r="108" spans="1:3" x14ac:dyDescent="0.25">
      <c r="A108" t="s">
        <v>615</v>
      </c>
      <c r="B108" t="s">
        <v>554</v>
      </c>
      <c r="C108">
        <v>56</v>
      </c>
    </row>
    <row r="109" spans="1:3" x14ac:dyDescent="0.25">
      <c r="A109" t="s">
        <v>615</v>
      </c>
      <c r="B109" t="s">
        <v>422</v>
      </c>
      <c r="C109">
        <v>186</v>
      </c>
    </row>
    <row r="110" spans="1:3" x14ac:dyDescent="0.25">
      <c r="A110" t="s">
        <v>615</v>
      </c>
      <c r="B110" t="s">
        <v>366</v>
      </c>
      <c r="C110">
        <v>121</v>
      </c>
    </row>
    <row r="111" spans="1:3" x14ac:dyDescent="0.25">
      <c r="A111" t="s">
        <v>615</v>
      </c>
      <c r="B111" t="s">
        <v>344</v>
      </c>
      <c r="C111">
        <v>39</v>
      </c>
    </row>
    <row r="112" spans="1:3" x14ac:dyDescent="0.25">
      <c r="A112" t="s">
        <v>615</v>
      </c>
      <c r="B112" t="s">
        <v>442</v>
      </c>
      <c r="C112">
        <v>197</v>
      </c>
    </row>
    <row r="113" spans="1:3" x14ac:dyDescent="0.25">
      <c r="A113" t="s">
        <v>615</v>
      </c>
      <c r="B113" t="s">
        <v>443</v>
      </c>
      <c r="C113">
        <v>48</v>
      </c>
    </row>
    <row r="114" spans="1:3" x14ac:dyDescent="0.25">
      <c r="A114" t="s">
        <v>615</v>
      </c>
      <c r="B114" t="s">
        <v>444</v>
      </c>
      <c r="C114">
        <v>153</v>
      </c>
    </row>
    <row r="115" spans="1:3" x14ac:dyDescent="0.25">
      <c r="A115" t="s">
        <v>615</v>
      </c>
      <c r="B115" t="s">
        <v>445</v>
      </c>
      <c r="C115">
        <v>36</v>
      </c>
    </row>
    <row r="116" spans="1:3" x14ac:dyDescent="0.25">
      <c r="A116" t="s">
        <v>615</v>
      </c>
      <c r="B116" t="s">
        <v>446</v>
      </c>
      <c r="C116">
        <v>12</v>
      </c>
    </row>
    <row r="117" spans="1:3" x14ac:dyDescent="0.25">
      <c r="A117" t="s">
        <v>615</v>
      </c>
      <c r="B117" t="s">
        <v>447</v>
      </c>
      <c r="C117">
        <v>19</v>
      </c>
    </row>
    <row r="118" spans="1:3" x14ac:dyDescent="0.25">
      <c r="A118" t="s">
        <v>615</v>
      </c>
      <c r="B118" t="s">
        <v>423</v>
      </c>
      <c r="C118">
        <v>9</v>
      </c>
    </row>
    <row r="119" spans="1:3" x14ac:dyDescent="0.25">
      <c r="A119" t="s">
        <v>615</v>
      </c>
      <c r="B119" t="s">
        <v>62</v>
      </c>
      <c r="C119">
        <v>1</v>
      </c>
    </row>
    <row r="120" spans="1:3" x14ac:dyDescent="0.25">
      <c r="A120" t="s">
        <v>615</v>
      </c>
      <c r="B120" t="s">
        <v>64</v>
      </c>
      <c r="C120">
        <v>1</v>
      </c>
    </row>
    <row r="121" spans="1:3" x14ac:dyDescent="0.25">
      <c r="A121" t="s">
        <v>615</v>
      </c>
      <c r="B121" t="s">
        <v>345</v>
      </c>
      <c r="C121">
        <v>1126</v>
      </c>
    </row>
    <row r="122" spans="1:3" x14ac:dyDescent="0.25">
      <c r="A122" t="s">
        <v>615</v>
      </c>
      <c r="B122" t="s">
        <v>66</v>
      </c>
      <c r="C122">
        <v>2</v>
      </c>
    </row>
    <row r="123" spans="1:3" x14ac:dyDescent="0.25">
      <c r="A123" t="s">
        <v>615</v>
      </c>
      <c r="B123" t="s">
        <v>67</v>
      </c>
      <c r="C123">
        <v>8</v>
      </c>
    </row>
    <row r="124" spans="1:3" x14ac:dyDescent="0.25">
      <c r="A124" t="s">
        <v>615</v>
      </c>
      <c r="B124" t="s">
        <v>69</v>
      </c>
      <c r="C124">
        <v>4</v>
      </c>
    </row>
    <row r="125" spans="1:3" x14ac:dyDescent="0.25">
      <c r="A125" t="s">
        <v>615</v>
      </c>
      <c r="B125" t="s">
        <v>70</v>
      </c>
      <c r="C125">
        <v>19</v>
      </c>
    </row>
    <row r="126" spans="1:3" x14ac:dyDescent="0.25">
      <c r="A126" t="s">
        <v>615</v>
      </c>
      <c r="B126" t="s">
        <v>142</v>
      </c>
      <c r="C126">
        <v>1</v>
      </c>
    </row>
    <row r="127" spans="1:3" x14ac:dyDescent="0.25">
      <c r="A127" t="s">
        <v>615</v>
      </c>
      <c r="B127" t="s">
        <v>190</v>
      </c>
      <c r="C127">
        <v>7</v>
      </c>
    </row>
    <row r="128" spans="1:3" x14ac:dyDescent="0.25">
      <c r="A128" t="s">
        <v>615</v>
      </c>
      <c r="B128" t="s">
        <v>161</v>
      </c>
      <c r="C128">
        <v>38</v>
      </c>
    </row>
    <row r="129" spans="1:3" x14ac:dyDescent="0.25">
      <c r="A129" t="s">
        <v>615</v>
      </c>
      <c r="B129" t="s">
        <v>475</v>
      </c>
      <c r="C129">
        <v>30</v>
      </c>
    </row>
    <row r="130" spans="1:3" x14ac:dyDescent="0.25">
      <c r="A130" t="s">
        <v>615</v>
      </c>
      <c r="B130" t="s">
        <v>560</v>
      </c>
      <c r="C130">
        <v>8</v>
      </c>
    </row>
    <row r="131" spans="1:3" x14ac:dyDescent="0.25">
      <c r="A131" t="s">
        <v>615</v>
      </c>
      <c r="B131" t="s">
        <v>367</v>
      </c>
      <c r="C131">
        <v>2</v>
      </c>
    </row>
    <row r="132" spans="1:3" x14ac:dyDescent="0.25">
      <c r="A132" t="s">
        <v>615</v>
      </c>
      <c r="B132" t="s">
        <v>191</v>
      </c>
      <c r="C132">
        <v>101</v>
      </c>
    </row>
    <row r="133" spans="1:3" x14ac:dyDescent="0.25">
      <c r="A133" t="s">
        <v>615</v>
      </c>
      <c r="B133" t="s">
        <v>192</v>
      </c>
      <c r="C133">
        <v>37</v>
      </c>
    </row>
    <row r="134" spans="1:3" x14ac:dyDescent="0.25">
      <c r="A134" t="s">
        <v>615</v>
      </c>
      <c r="B134" t="s">
        <v>193</v>
      </c>
      <c r="C134">
        <v>266</v>
      </c>
    </row>
    <row r="135" spans="1:3" x14ac:dyDescent="0.25">
      <c r="A135" t="s">
        <v>615</v>
      </c>
      <c r="B135" t="s">
        <v>514</v>
      </c>
      <c r="C135">
        <v>69</v>
      </c>
    </row>
    <row r="136" spans="1:3" x14ac:dyDescent="0.25">
      <c r="A136" t="s">
        <v>615</v>
      </c>
      <c r="B136" t="s">
        <v>539</v>
      </c>
      <c r="C136">
        <v>25</v>
      </c>
    </row>
    <row r="137" spans="1:3" x14ac:dyDescent="0.25">
      <c r="A137" t="s">
        <v>615</v>
      </c>
      <c r="B137" t="s">
        <v>347</v>
      </c>
      <c r="C137">
        <v>24</v>
      </c>
    </row>
    <row r="138" spans="1:3" x14ac:dyDescent="0.25">
      <c r="A138" t="s">
        <v>615</v>
      </c>
      <c r="B138" t="s">
        <v>348</v>
      </c>
      <c r="C138">
        <v>40</v>
      </c>
    </row>
    <row r="139" spans="1:3" x14ac:dyDescent="0.25">
      <c r="A139" t="s">
        <v>615</v>
      </c>
      <c r="B139" t="s">
        <v>349</v>
      </c>
      <c r="C139">
        <v>91</v>
      </c>
    </row>
    <row r="140" spans="1:3" x14ac:dyDescent="0.25">
      <c r="A140" t="s">
        <v>615</v>
      </c>
      <c r="B140" t="s">
        <v>36</v>
      </c>
      <c r="C140">
        <v>47</v>
      </c>
    </row>
    <row r="141" spans="1:3" x14ac:dyDescent="0.25">
      <c r="A141" t="s">
        <v>615</v>
      </c>
      <c r="B141" t="s">
        <v>103</v>
      </c>
      <c r="C141">
        <v>2440</v>
      </c>
    </row>
    <row r="142" spans="1:3" x14ac:dyDescent="0.25">
      <c r="A142" t="s">
        <v>615</v>
      </c>
      <c r="B142" t="s">
        <v>561</v>
      </c>
      <c r="C142">
        <v>45</v>
      </c>
    </row>
    <row r="143" spans="1:3" x14ac:dyDescent="0.25">
      <c r="A143" t="s">
        <v>615</v>
      </c>
      <c r="B143" t="s">
        <v>562</v>
      </c>
      <c r="C143">
        <v>35</v>
      </c>
    </row>
    <row r="144" spans="1:3" x14ac:dyDescent="0.25">
      <c r="A144" t="s">
        <v>615</v>
      </c>
      <c r="B144" t="s">
        <v>40</v>
      </c>
      <c r="C144">
        <v>3</v>
      </c>
    </row>
    <row r="145" spans="1:3" x14ac:dyDescent="0.25">
      <c r="A145" t="s">
        <v>615</v>
      </c>
      <c r="B145" t="s">
        <v>41</v>
      </c>
      <c r="C145">
        <v>2</v>
      </c>
    </row>
    <row r="146" spans="1:3" x14ac:dyDescent="0.25">
      <c r="A146" t="s">
        <v>615</v>
      </c>
      <c r="B146" t="s">
        <v>476</v>
      </c>
      <c r="C146">
        <v>59</v>
      </c>
    </row>
    <row r="147" spans="1:3" x14ac:dyDescent="0.25">
      <c r="A147" t="s">
        <v>615</v>
      </c>
      <c r="B147" t="s">
        <v>368</v>
      </c>
      <c r="C147">
        <v>27</v>
      </c>
    </row>
    <row r="148" spans="1:3" x14ac:dyDescent="0.25">
      <c r="A148" t="s">
        <v>615</v>
      </c>
      <c r="B148" t="s">
        <v>369</v>
      </c>
      <c r="C148">
        <v>36</v>
      </c>
    </row>
    <row r="149" spans="1:3" x14ac:dyDescent="0.25">
      <c r="A149" t="s">
        <v>615</v>
      </c>
      <c r="B149" s="2" t="s">
        <v>370</v>
      </c>
      <c r="C149">
        <v>38</v>
      </c>
    </row>
    <row r="150" spans="1:3" x14ac:dyDescent="0.25">
      <c r="A150" t="s">
        <v>615</v>
      </c>
      <c r="B150" t="s">
        <v>130</v>
      </c>
      <c r="C150">
        <v>4</v>
      </c>
    </row>
    <row r="151" spans="1:3" x14ac:dyDescent="0.25">
      <c r="A151" t="s">
        <v>615</v>
      </c>
      <c r="B151" t="s">
        <v>394</v>
      </c>
      <c r="C151">
        <v>105</v>
      </c>
    </row>
    <row r="152" spans="1:3" x14ac:dyDescent="0.25">
      <c r="A152" t="s">
        <v>615</v>
      </c>
      <c r="B152" t="s">
        <v>563</v>
      </c>
      <c r="C152">
        <v>24</v>
      </c>
    </row>
    <row r="153" spans="1:3" x14ac:dyDescent="0.25">
      <c r="A153" t="s">
        <v>615</v>
      </c>
      <c r="B153" t="s">
        <v>334</v>
      </c>
      <c r="C153">
        <v>6</v>
      </c>
    </row>
    <row r="154" spans="1:3" x14ac:dyDescent="0.25">
      <c r="A154" t="s">
        <v>615</v>
      </c>
      <c r="B154" t="s">
        <v>371</v>
      </c>
      <c r="C154">
        <v>8</v>
      </c>
    </row>
    <row r="155" spans="1:3" x14ac:dyDescent="0.25">
      <c r="A155" t="s">
        <v>615</v>
      </c>
      <c r="B155" t="s">
        <v>335</v>
      </c>
      <c r="C155">
        <v>12</v>
      </c>
    </row>
    <row r="156" spans="1:3" x14ac:dyDescent="0.25">
      <c r="A156" t="s">
        <v>615</v>
      </c>
      <c r="B156" t="s">
        <v>336</v>
      </c>
      <c r="C156">
        <v>150</v>
      </c>
    </row>
    <row r="157" spans="1:3" x14ac:dyDescent="0.25">
      <c r="A157" t="s">
        <v>615</v>
      </c>
      <c r="B157" t="s">
        <v>337</v>
      </c>
      <c r="C157">
        <v>63</v>
      </c>
    </row>
    <row r="158" spans="1:3" x14ac:dyDescent="0.25">
      <c r="A158" t="s">
        <v>615</v>
      </c>
      <c r="B158" t="s">
        <v>395</v>
      </c>
      <c r="C158">
        <v>127</v>
      </c>
    </row>
    <row r="159" spans="1:3" x14ac:dyDescent="0.25">
      <c r="A159" t="s">
        <v>615</v>
      </c>
      <c r="B159" t="s">
        <v>543</v>
      </c>
      <c r="C159">
        <v>90</v>
      </c>
    </row>
    <row r="160" spans="1:3" x14ac:dyDescent="0.25">
      <c r="A160" t="s">
        <v>615</v>
      </c>
      <c r="B160" t="s">
        <v>105</v>
      </c>
      <c r="C160">
        <v>6</v>
      </c>
    </row>
    <row r="161" spans="1:3" x14ac:dyDescent="0.25">
      <c r="A161" t="s">
        <v>615</v>
      </c>
      <c r="B161" t="s">
        <v>564</v>
      </c>
      <c r="C161">
        <v>5</v>
      </c>
    </row>
    <row r="162" spans="1:3" x14ac:dyDescent="0.25">
      <c r="A162" t="s">
        <v>615</v>
      </c>
      <c r="B162" t="s">
        <v>576</v>
      </c>
      <c r="C162">
        <v>11</v>
      </c>
    </row>
    <row r="163" spans="1:3" x14ac:dyDescent="0.25">
      <c r="A163" t="s">
        <v>615</v>
      </c>
      <c r="B163" t="s">
        <v>477</v>
      </c>
      <c r="C163">
        <v>6</v>
      </c>
    </row>
    <row r="164" spans="1:3" x14ac:dyDescent="0.25">
      <c r="A164" t="s">
        <v>615</v>
      </c>
      <c r="B164" t="s">
        <v>565</v>
      </c>
      <c r="C164">
        <v>47</v>
      </c>
    </row>
    <row r="165" spans="1:3" x14ac:dyDescent="0.25">
      <c r="A165" t="s">
        <v>615</v>
      </c>
      <c r="B165" t="s">
        <v>164</v>
      </c>
      <c r="C165">
        <v>232</v>
      </c>
    </row>
    <row r="166" spans="1:3" x14ac:dyDescent="0.25">
      <c r="A166" t="s">
        <v>615</v>
      </c>
      <c r="B166" t="s">
        <v>478</v>
      </c>
      <c r="C166">
        <v>70</v>
      </c>
    </row>
    <row r="167" spans="1:3" x14ac:dyDescent="0.25">
      <c r="A167" t="s">
        <v>615</v>
      </c>
      <c r="B167" t="s">
        <v>294</v>
      </c>
      <c r="C167">
        <v>6</v>
      </c>
    </row>
    <row r="168" spans="1:3" x14ac:dyDescent="0.25">
      <c r="A168" t="s">
        <v>615</v>
      </c>
      <c r="B168" t="s">
        <v>72</v>
      </c>
      <c r="C168">
        <v>158</v>
      </c>
    </row>
    <row r="169" spans="1:3" x14ac:dyDescent="0.25">
      <c r="A169" t="s">
        <v>615</v>
      </c>
      <c r="B169" t="s">
        <v>598</v>
      </c>
      <c r="C169">
        <v>27</v>
      </c>
    </row>
    <row r="170" spans="1:3" x14ac:dyDescent="0.25">
      <c r="A170" t="s">
        <v>615</v>
      </c>
      <c r="B170" t="s">
        <v>516</v>
      </c>
      <c r="C170">
        <v>2</v>
      </c>
    </row>
    <row r="171" spans="1:3" x14ac:dyDescent="0.25">
      <c r="A171" t="s">
        <v>615</v>
      </c>
      <c r="B171" t="s">
        <v>195</v>
      </c>
      <c r="C171">
        <v>10</v>
      </c>
    </row>
    <row r="172" spans="1:3" x14ac:dyDescent="0.25">
      <c r="A172" t="s">
        <v>615</v>
      </c>
      <c r="B172" t="s">
        <v>396</v>
      </c>
      <c r="C172">
        <v>358</v>
      </c>
    </row>
    <row r="173" spans="1:3" x14ac:dyDescent="0.25">
      <c r="A173" t="s">
        <v>615</v>
      </c>
      <c r="B173" t="s">
        <v>397</v>
      </c>
      <c r="C173">
        <v>243</v>
      </c>
    </row>
    <row r="174" spans="1:3" x14ac:dyDescent="0.25">
      <c r="A174" t="s">
        <v>615</v>
      </c>
      <c r="B174" t="s">
        <v>196</v>
      </c>
      <c r="C174">
        <v>13</v>
      </c>
    </row>
    <row r="175" spans="1:3" x14ac:dyDescent="0.25">
      <c r="A175" t="s">
        <v>615</v>
      </c>
      <c r="B175" t="s">
        <v>197</v>
      </c>
      <c r="C175">
        <v>1</v>
      </c>
    </row>
    <row r="176" spans="1:3" x14ac:dyDescent="0.25">
      <c r="A176" t="s">
        <v>615</v>
      </c>
      <c r="B176" s="2" t="s">
        <v>540</v>
      </c>
      <c r="C176">
        <v>4237</v>
      </c>
    </row>
    <row r="177" spans="1:3" x14ac:dyDescent="0.25">
      <c r="A177" t="s">
        <v>615</v>
      </c>
      <c r="B177" t="s">
        <v>106</v>
      </c>
      <c r="C177">
        <v>40</v>
      </c>
    </row>
    <row r="178" spans="1:3" x14ac:dyDescent="0.25">
      <c r="A178" t="s">
        <v>615</v>
      </c>
      <c r="B178" t="s">
        <v>198</v>
      </c>
      <c r="C178">
        <v>160</v>
      </c>
    </row>
    <row r="179" spans="1:3" x14ac:dyDescent="0.25">
      <c r="A179" t="s">
        <v>615</v>
      </c>
      <c r="B179" t="s">
        <v>398</v>
      </c>
      <c r="C179">
        <v>261</v>
      </c>
    </row>
    <row r="180" spans="1:3" x14ac:dyDescent="0.25">
      <c r="A180" t="s">
        <v>615</v>
      </c>
      <c r="B180" t="s">
        <v>81</v>
      </c>
      <c r="C180">
        <v>9</v>
      </c>
    </row>
    <row r="181" spans="1:3" x14ac:dyDescent="0.25">
      <c r="A181" t="s">
        <v>615</v>
      </c>
      <c r="B181" t="s">
        <v>82</v>
      </c>
      <c r="C181">
        <v>6</v>
      </c>
    </row>
    <row r="182" spans="1:3" x14ac:dyDescent="0.25">
      <c r="A182" t="s">
        <v>615</v>
      </c>
      <c r="B182" t="s">
        <v>479</v>
      </c>
      <c r="C182">
        <v>163</v>
      </c>
    </row>
    <row r="183" spans="1:3" x14ac:dyDescent="0.25">
      <c r="A183" t="s">
        <v>615</v>
      </c>
      <c r="B183" t="s">
        <v>480</v>
      </c>
      <c r="C183">
        <v>62</v>
      </c>
    </row>
    <row r="184" spans="1:3" x14ac:dyDescent="0.25">
      <c r="A184" t="s">
        <v>615</v>
      </c>
      <c r="B184" t="s">
        <v>481</v>
      </c>
      <c r="C184">
        <v>5</v>
      </c>
    </row>
    <row r="185" spans="1:3" x14ac:dyDescent="0.25">
      <c r="A185" t="s">
        <v>615</v>
      </c>
      <c r="B185" t="s">
        <v>482</v>
      </c>
      <c r="C185">
        <v>26</v>
      </c>
    </row>
    <row r="186" spans="1:3" x14ac:dyDescent="0.25">
      <c r="A186" t="s">
        <v>615</v>
      </c>
      <c r="B186" t="s">
        <v>424</v>
      </c>
      <c r="C186">
        <v>8</v>
      </c>
    </row>
    <row r="187" spans="1:3" x14ac:dyDescent="0.25">
      <c r="A187" t="s">
        <v>615</v>
      </c>
      <c r="B187" t="s">
        <v>83</v>
      </c>
      <c r="C187">
        <v>54</v>
      </c>
    </row>
    <row r="188" spans="1:3" x14ac:dyDescent="0.25">
      <c r="A188" t="s">
        <v>615</v>
      </c>
      <c r="B188" t="s">
        <v>566</v>
      </c>
      <c r="C188">
        <v>34</v>
      </c>
    </row>
    <row r="189" spans="1:3" x14ac:dyDescent="0.25">
      <c r="A189" t="s">
        <v>615</v>
      </c>
      <c r="B189" t="s">
        <v>425</v>
      </c>
      <c r="C189">
        <v>3</v>
      </c>
    </row>
    <row r="190" spans="1:3" x14ac:dyDescent="0.25">
      <c r="A190" t="s">
        <v>615</v>
      </c>
      <c r="B190" t="s">
        <v>426</v>
      </c>
      <c r="C190">
        <v>10</v>
      </c>
    </row>
    <row r="191" spans="1:3" x14ac:dyDescent="0.25">
      <c r="A191" t="s">
        <v>615</v>
      </c>
      <c r="B191" t="s">
        <v>42</v>
      </c>
      <c r="C191">
        <v>61</v>
      </c>
    </row>
    <row r="192" spans="1:3" x14ac:dyDescent="0.25">
      <c r="A192" t="s">
        <v>615</v>
      </c>
      <c r="B192" t="s">
        <v>599</v>
      </c>
      <c r="C192">
        <v>83</v>
      </c>
    </row>
    <row r="193" spans="1:3" x14ac:dyDescent="0.25">
      <c r="A193" t="s">
        <v>615</v>
      </c>
      <c r="B193" t="s">
        <v>108</v>
      </c>
      <c r="C193">
        <v>8</v>
      </c>
    </row>
    <row r="194" spans="1:3" x14ac:dyDescent="0.25">
      <c r="A194" t="s">
        <v>615</v>
      </c>
      <c r="B194" t="s">
        <v>517</v>
      </c>
      <c r="C194">
        <v>8450</v>
      </c>
    </row>
    <row r="195" spans="1:3" x14ac:dyDescent="0.25">
      <c r="A195" t="s">
        <v>615</v>
      </c>
      <c r="B195" t="s">
        <v>518</v>
      </c>
      <c r="C195">
        <v>3</v>
      </c>
    </row>
    <row r="196" spans="1:3" x14ac:dyDescent="0.25">
      <c r="A196" t="s">
        <v>615</v>
      </c>
      <c r="B196" t="s">
        <v>325</v>
      </c>
      <c r="C196">
        <v>2</v>
      </c>
    </row>
    <row r="197" spans="1:3" x14ac:dyDescent="0.25">
      <c r="A197" t="s">
        <v>615</v>
      </c>
      <c r="B197" t="s">
        <v>567</v>
      </c>
      <c r="C197">
        <v>35</v>
      </c>
    </row>
    <row r="198" spans="1:3" x14ac:dyDescent="0.25">
      <c r="A198" t="s">
        <v>615</v>
      </c>
      <c r="B198" t="s">
        <v>568</v>
      </c>
      <c r="C198">
        <v>34</v>
      </c>
    </row>
    <row r="199" spans="1:3" x14ac:dyDescent="0.25">
      <c r="A199" t="s">
        <v>615</v>
      </c>
      <c r="B199" t="s">
        <v>44</v>
      </c>
      <c r="C199">
        <v>1</v>
      </c>
    </row>
    <row r="200" spans="1:3" x14ac:dyDescent="0.25">
      <c r="A200" t="s">
        <v>615</v>
      </c>
      <c r="B200" t="s">
        <v>199</v>
      </c>
      <c r="C200">
        <v>10</v>
      </c>
    </row>
    <row r="201" spans="1:3" x14ac:dyDescent="0.25">
      <c r="A201" t="s">
        <v>615</v>
      </c>
      <c r="B201" t="s">
        <v>600</v>
      </c>
      <c r="C201">
        <v>83</v>
      </c>
    </row>
    <row r="202" spans="1:3" x14ac:dyDescent="0.25">
      <c r="A202" t="s">
        <v>615</v>
      </c>
      <c r="B202" t="s">
        <v>601</v>
      </c>
      <c r="C202">
        <v>7</v>
      </c>
    </row>
    <row r="203" spans="1:3" x14ac:dyDescent="0.25">
      <c r="A203" t="s">
        <v>615</v>
      </c>
      <c r="B203" t="s">
        <v>602</v>
      </c>
      <c r="C203">
        <v>42</v>
      </c>
    </row>
    <row r="204" spans="1:3" x14ac:dyDescent="0.25">
      <c r="A204" t="s">
        <v>615</v>
      </c>
      <c r="B204" t="s">
        <v>603</v>
      </c>
      <c r="C204">
        <v>67</v>
      </c>
    </row>
    <row r="205" spans="1:3" x14ac:dyDescent="0.25">
      <c r="A205" t="s">
        <v>615</v>
      </c>
      <c r="B205" t="s">
        <v>326</v>
      </c>
      <c r="C205">
        <v>20</v>
      </c>
    </row>
    <row r="206" spans="1:3" x14ac:dyDescent="0.25">
      <c r="A206" t="s">
        <v>615</v>
      </c>
      <c r="B206" t="s">
        <v>581</v>
      </c>
      <c r="C206">
        <v>87</v>
      </c>
    </row>
    <row r="207" spans="1:3" x14ac:dyDescent="0.25">
      <c r="A207" t="s">
        <v>615</v>
      </c>
      <c r="B207" t="s">
        <v>583</v>
      </c>
      <c r="C207">
        <v>4</v>
      </c>
    </row>
    <row r="208" spans="1:3" x14ac:dyDescent="0.25">
      <c r="A208" t="s">
        <v>615</v>
      </c>
      <c r="B208" t="s">
        <v>584</v>
      </c>
      <c r="C208">
        <v>33</v>
      </c>
    </row>
    <row r="209" spans="1:3" x14ac:dyDescent="0.25">
      <c r="A209" t="s">
        <v>615</v>
      </c>
      <c r="B209" t="s">
        <v>46</v>
      </c>
      <c r="C209">
        <v>20</v>
      </c>
    </row>
    <row r="210" spans="1:3" x14ac:dyDescent="0.25">
      <c r="A210" t="s">
        <v>615</v>
      </c>
      <c r="B210" t="s">
        <v>165</v>
      </c>
      <c r="C210">
        <v>31</v>
      </c>
    </row>
    <row r="211" spans="1:3" x14ac:dyDescent="0.25">
      <c r="A211" t="s">
        <v>615</v>
      </c>
      <c r="B211" t="s">
        <v>166</v>
      </c>
      <c r="C211">
        <v>9</v>
      </c>
    </row>
    <row r="212" spans="1:3" x14ac:dyDescent="0.25">
      <c r="A212" t="s">
        <v>615</v>
      </c>
      <c r="B212" t="s">
        <v>168</v>
      </c>
      <c r="C212">
        <v>133</v>
      </c>
    </row>
    <row r="213" spans="1:3" x14ac:dyDescent="0.25">
      <c r="A213" t="s">
        <v>615</v>
      </c>
      <c r="B213" t="s">
        <v>169</v>
      </c>
      <c r="C213">
        <v>216</v>
      </c>
    </row>
    <row r="214" spans="1:3" x14ac:dyDescent="0.25">
      <c r="A214" t="s">
        <v>615</v>
      </c>
      <c r="B214" t="s">
        <v>170</v>
      </c>
      <c r="C214">
        <v>22</v>
      </c>
    </row>
    <row r="215" spans="1:3" x14ac:dyDescent="0.25">
      <c r="A215" t="s">
        <v>615</v>
      </c>
      <c r="B215" t="s">
        <v>171</v>
      </c>
      <c r="C215">
        <v>48</v>
      </c>
    </row>
    <row r="216" spans="1:3" x14ac:dyDescent="0.25">
      <c r="A216" t="s">
        <v>615</v>
      </c>
      <c r="B216" t="s">
        <v>519</v>
      </c>
      <c r="C216">
        <v>15</v>
      </c>
    </row>
    <row r="217" spans="1:3" x14ac:dyDescent="0.25">
      <c r="A217" t="s">
        <v>615</v>
      </c>
      <c r="B217" t="s">
        <v>399</v>
      </c>
      <c r="C217">
        <v>96</v>
      </c>
    </row>
    <row r="218" spans="1:3" x14ac:dyDescent="0.25">
      <c r="A218" t="s">
        <v>615</v>
      </c>
      <c r="B218" t="s">
        <v>400</v>
      </c>
      <c r="C218">
        <v>263</v>
      </c>
    </row>
    <row r="219" spans="1:3" x14ac:dyDescent="0.25">
      <c r="A219" t="s">
        <v>615</v>
      </c>
      <c r="B219" t="s">
        <v>11</v>
      </c>
      <c r="C219">
        <v>258</v>
      </c>
    </row>
    <row r="220" spans="1:3" x14ac:dyDescent="0.25">
      <c r="A220" t="s">
        <v>615</v>
      </c>
      <c r="B220" t="s">
        <v>109</v>
      </c>
      <c r="C220">
        <v>92</v>
      </c>
    </row>
    <row r="221" spans="1:3" x14ac:dyDescent="0.25">
      <c r="A221" t="s">
        <v>615</v>
      </c>
      <c r="B221" t="s">
        <v>111</v>
      </c>
      <c r="C221">
        <v>31</v>
      </c>
    </row>
    <row r="222" spans="1:3" x14ac:dyDescent="0.25">
      <c r="A222" t="s">
        <v>615</v>
      </c>
      <c r="B222" t="s">
        <v>47</v>
      </c>
      <c r="C222">
        <v>6</v>
      </c>
    </row>
    <row r="223" spans="1:3" x14ac:dyDescent="0.25">
      <c r="A223" t="s">
        <v>615</v>
      </c>
      <c r="B223" t="s">
        <v>112</v>
      </c>
      <c r="C223">
        <v>341</v>
      </c>
    </row>
    <row r="224" spans="1:3" x14ac:dyDescent="0.25">
      <c r="A224" t="s">
        <v>615</v>
      </c>
      <c r="B224" t="s">
        <v>114</v>
      </c>
      <c r="C224">
        <v>36</v>
      </c>
    </row>
    <row r="225" spans="1:3" x14ac:dyDescent="0.25">
      <c r="A225" t="s">
        <v>615</v>
      </c>
      <c r="B225" t="s">
        <v>295</v>
      </c>
      <c r="C225">
        <v>81</v>
      </c>
    </row>
    <row r="226" spans="1:3" x14ac:dyDescent="0.25">
      <c r="A226" t="s">
        <v>615</v>
      </c>
      <c r="B226" t="s">
        <v>84</v>
      </c>
      <c r="C226">
        <v>52</v>
      </c>
    </row>
    <row r="227" spans="1:3" x14ac:dyDescent="0.25">
      <c r="A227" t="s">
        <v>615</v>
      </c>
      <c r="B227" t="s">
        <v>200</v>
      </c>
      <c r="C227">
        <v>14</v>
      </c>
    </row>
    <row r="228" spans="1:3" x14ac:dyDescent="0.25">
      <c r="A228" t="s">
        <v>615</v>
      </c>
      <c r="B228" t="s">
        <v>201</v>
      </c>
      <c r="C228">
        <v>2</v>
      </c>
    </row>
    <row r="229" spans="1:3" x14ac:dyDescent="0.25">
      <c r="A229" t="s">
        <v>615</v>
      </c>
      <c r="B229" t="s">
        <v>202</v>
      </c>
      <c r="C229">
        <v>101</v>
      </c>
    </row>
    <row r="230" spans="1:3" x14ac:dyDescent="0.25">
      <c r="A230" t="s">
        <v>615</v>
      </c>
      <c r="B230" t="s">
        <v>203</v>
      </c>
      <c r="C230">
        <v>74</v>
      </c>
    </row>
    <row r="231" spans="1:3" x14ac:dyDescent="0.25">
      <c r="A231" t="s">
        <v>615</v>
      </c>
      <c r="B231" t="s">
        <v>48</v>
      </c>
      <c r="C231">
        <v>22</v>
      </c>
    </row>
    <row r="232" spans="1:3" x14ac:dyDescent="0.25">
      <c r="A232" t="s">
        <v>615</v>
      </c>
      <c r="B232" s="2" t="s">
        <v>297</v>
      </c>
      <c r="C232">
        <v>6</v>
      </c>
    </row>
    <row r="233" spans="1:3" x14ac:dyDescent="0.25">
      <c r="A233" t="s">
        <v>615</v>
      </c>
      <c r="B233" t="s">
        <v>298</v>
      </c>
      <c r="C233">
        <v>22</v>
      </c>
    </row>
    <row r="234" spans="1:3" x14ac:dyDescent="0.25">
      <c r="A234" t="s">
        <v>615</v>
      </c>
      <c r="B234" t="s">
        <v>299</v>
      </c>
      <c r="C234">
        <v>5</v>
      </c>
    </row>
    <row r="235" spans="1:3" x14ac:dyDescent="0.25">
      <c r="A235" t="s">
        <v>615</v>
      </c>
      <c r="B235" t="s">
        <v>327</v>
      </c>
      <c r="C235">
        <v>14</v>
      </c>
    </row>
    <row r="236" spans="1:3" x14ac:dyDescent="0.25">
      <c r="A236" t="s">
        <v>615</v>
      </c>
      <c r="B236" t="s">
        <v>144</v>
      </c>
      <c r="C236">
        <v>14</v>
      </c>
    </row>
    <row r="237" spans="1:3" x14ac:dyDescent="0.25">
      <c r="A237" t="s">
        <v>615</v>
      </c>
      <c r="B237" t="s">
        <v>448</v>
      </c>
      <c r="C237">
        <v>107</v>
      </c>
    </row>
    <row r="238" spans="1:3" x14ac:dyDescent="0.25">
      <c r="A238" t="s">
        <v>615</v>
      </c>
      <c r="B238" s="2" t="s">
        <v>483</v>
      </c>
      <c r="C238">
        <v>55</v>
      </c>
    </row>
    <row r="239" spans="1:3" x14ac:dyDescent="0.25">
      <c r="A239" t="s">
        <v>615</v>
      </c>
      <c r="B239" t="s">
        <v>484</v>
      </c>
      <c r="C239">
        <v>37</v>
      </c>
    </row>
    <row r="240" spans="1:3" x14ac:dyDescent="0.25">
      <c r="A240" t="s">
        <v>615</v>
      </c>
      <c r="B240" t="s">
        <v>485</v>
      </c>
      <c r="C240">
        <v>2</v>
      </c>
    </row>
    <row r="241" spans="1:3" x14ac:dyDescent="0.25">
      <c r="A241" t="s">
        <v>615</v>
      </c>
      <c r="B241" t="s">
        <v>350</v>
      </c>
      <c r="C241">
        <v>26</v>
      </c>
    </row>
    <row r="242" spans="1:3" x14ac:dyDescent="0.25">
      <c r="A242" t="s">
        <v>615</v>
      </c>
      <c r="B242" t="s">
        <v>328</v>
      </c>
      <c r="C242">
        <v>12</v>
      </c>
    </row>
    <row r="243" spans="1:3" x14ac:dyDescent="0.25">
      <c r="A243" t="s">
        <v>615</v>
      </c>
      <c r="B243" t="s">
        <v>300</v>
      </c>
      <c r="C243">
        <v>152</v>
      </c>
    </row>
    <row r="244" spans="1:3" x14ac:dyDescent="0.25">
      <c r="A244" t="s">
        <v>615</v>
      </c>
      <c r="B244" t="s">
        <v>301</v>
      </c>
      <c r="C244">
        <v>2</v>
      </c>
    </row>
    <row r="245" spans="1:3" x14ac:dyDescent="0.25">
      <c r="A245" t="s">
        <v>615</v>
      </c>
      <c r="B245" t="s">
        <v>302</v>
      </c>
      <c r="C245">
        <v>17</v>
      </c>
    </row>
    <row r="246" spans="1:3" x14ac:dyDescent="0.25">
      <c r="A246" t="s">
        <v>615</v>
      </c>
      <c r="B246" t="s">
        <v>204</v>
      </c>
      <c r="C246">
        <v>9</v>
      </c>
    </row>
    <row r="247" spans="1:3" x14ac:dyDescent="0.25">
      <c r="A247" t="s">
        <v>615</v>
      </c>
      <c r="B247" t="s">
        <v>205</v>
      </c>
      <c r="C247">
        <v>5</v>
      </c>
    </row>
    <row r="248" spans="1:3" x14ac:dyDescent="0.25">
      <c r="A248" t="s">
        <v>615</v>
      </c>
      <c r="B248" t="s">
        <v>206</v>
      </c>
      <c r="C248">
        <v>4</v>
      </c>
    </row>
    <row r="249" spans="1:3" x14ac:dyDescent="0.25">
      <c r="A249" t="s">
        <v>615</v>
      </c>
      <c r="B249" t="s">
        <v>303</v>
      </c>
      <c r="C249">
        <v>6</v>
      </c>
    </row>
    <row r="250" spans="1:3" x14ac:dyDescent="0.25">
      <c r="A250" t="s">
        <v>615</v>
      </c>
      <c r="B250" t="s">
        <v>304</v>
      </c>
      <c r="C250">
        <v>117</v>
      </c>
    </row>
    <row r="251" spans="1:3" x14ac:dyDescent="0.25">
      <c r="A251" t="s">
        <v>615</v>
      </c>
      <c r="B251" t="s">
        <v>372</v>
      </c>
      <c r="C251">
        <v>3</v>
      </c>
    </row>
    <row r="252" spans="1:3" x14ac:dyDescent="0.25">
      <c r="A252" t="s">
        <v>615</v>
      </c>
      <c r="B252" t="s">
        <v>449</v>
      </c>
      <c r="C252">
        <v>17</v>
      </c>
    </row>
    <row r="253" spans="1:3" x14ac:dyDescent="0.25">
      <c r="A253" t="s">
        <v>615</v>
      </c>
      <c r="B253" t="s">
        <v>305</v>
      </c>
      <c r="C253">
        <v>67</v>
      </c>
    </row>
    <row r="254" spans="1:3" x14ac:dyDescent="0.25">
      <c r="A254" t="s">
        <v>615</v>
      </c>
      <c r="B254" t="s">
        <v>145</v>
      </c>
      <c r="C254">
        <v>2</v>
      </c>
    </row>
    <row r="255" spans="1:3" x14ac:dyDescent="0.25">
      <c r="A255" t="s">
        <v>615</v>
      </c>
      <c r="B255" t="s">
        <v>207</v>
      </c>
      <c r="C255">
        <v>6</v>
      </c>
    </row>
    <row r="256" spans="1:3" x14ac:dyDescent="0.25">
      <c r="A256" t="s">
        <v>615</v>
      </c>
      <c r="B256" t="s">
        <v>208</v>
      </c>
      <c r="C256">
        <v>549</v>
      </c>
    </row>
    <row r="257" spans="1:3" x14ac:dyDescent="0.25">
      <c r="A257" t="s">
        <v>615</v>
      </c>
      <c r="B257" t="s">
        <v>209</v>
      </c>
      <c r="C257">
        <v>36</v>
      </c>
    </row>
    <row r="258" spans="1:3" x14ac:dyDescent="0.25">
      <c r="A258" t="s">
        <v>615</v>
      </c>
      <c r="B258" t="s">
        <v>172</v>
      </c>
      <c r="C258">
        <v>81</v>
      </c>
    </row>
    <row r="259" spans="1:3" x14ac:dyDescent="0.25">
      <c r="A259" t="s">
        <v>615</v>
      </c>
      <c r="B259" t="s">
        <v>450</v>
      </c>
      <c r="C259">
        <v>2</v>
      </c>
    </row>
    <row r="260" spans="1:3" x14ac:dyDescent="0.25">
      <c r="A260" t="s">
        <v>615</v>
      </c>
      <c r="B260" t="s">
        <v>427</v>
      </c>
      <c r="C260">
        <v>41</v>
      </c>
    </row>
    <row r="261" spans="1:3" x14ac:dyDescent="0.25">
      <c r="A261" t="s">
        <v>615</v>
      </c>
      <c r="B261" t="s">
        <v>86</v>
      </c>
      <c r="C261">
        <v>5</v>
      </c>
    </row>
    <row r="262" spans="1:3" x14ac:dyDescent="0.25">
      <c r="A262" t="s">
        <v>615</v>
      </c>
      <c r="B262" t="s">
        <v>451</v>
      </c>
      <c r="C262">
        <v>242</v>
      </c>
    </row>
    <row r="263" spans="1:3" x14ac:dyDescent="0.25">
      <c r="A263" t="s">
        <v>615</v>
      </c>
      <c r="B263" t="s">
        <v>338</v>
      </c>
      <c r="C263">
        <v>52</v>
      </c>
    </row>
    <row r="264" spans="1:3" x14ac:dyDescent="0.25">
      <c r="A264" t="s">
        <v>615</v>
      </c>
      <c r="B264" t="s">
        <v>210</v>
      </c>
      <c r="C264">
        <v>109</v>
      </c>
    </row>
    <row r="265" spans="1:3" x14ac:dyDescent="0.25">
      <c r="A265" t="s">
        <v>615</v>
      </c>
      <c r="B265" t="s">
        <v>452</v>
      </c>
      <c r="C265">
        <v>69</v>
      </c>
    </row>
    <row r="266" spans="1:3" x14ac:dyDescent="0.25">
      <c r="A266" t="s">
        <v>615</v>
      </c>
      <c r="B266" s="2" t="s">
        <v>453</v>
      </c>
      <c r="C266">
        <v>152</v>
      </c>
    </row>
    <row r="267" spans="1:3" x14ac:dyDescent="0.25">
      <c r="A267" t="s">
        <v>615</v>
      </c>
      <c r="B267" t="s">
        <v>146</v>
      </c>
      <c r="C267">
        <v>2</v>
      </c>
    </row>
    <row r="268" spans="1:3" x14ac:dyDescent="0.25">
      <c r="A268" t="s">
        <v>615</v>
      </c>
      <c r="B268" t="s">
        <v>173</v>
      </c>
      <c r="C268">
        <v>44</v>
      </c>
    </row>
    <row r="269" spans="1:3" x14ac:dyDescent="0.25">
      <c r="A269" t="s">
        <v>615</v>
      </c>
      <c r="B269" s="2" t="s">
        <v>306</v>
      </c>
      <c r="C269">
        <v>2</v>
      </c>
    </row>
    <row r="270" spans="1:3" x14ac:dyDescent="0.25">
      <c r="A270" t="s">
        <v>615</v>
      </c>
      <c r="B270" t="s">
        <v>520</v>
      </c>
      <c r="C270">
        <v>164</v>
      </c>
    </row>
    <row r="271" spans="1:3" x14ac:dyDescent="0.25">
      <c r="A271" t="s">
        <v>615</v>
      </c>
      <c r="B271" t="s">
        <v>521</v>
      </c>
      <c r="C271">
        <v>2</v>
      </c>
    </row>
    <row r="272" spans="1:3" x14ac:dyDescent="0.25">
      <c r="A272" t="s">
        <v>615</v>
      </c>
      <c r="B272" t="s">
        <v>211</v>
      </c>
      <c r="C272">
        <v>3</v>
      </c>
    </row>
    <row r="273" spans="1:3" x14ac:dyDescent="0.25">
      <c r="A273" t="s">
        <v>615</v>
      </c>
      <c r="B273" t="s">
        <v>148</v>
      </c>
      <c r="C273">
        <v>2</v>
      </c>
    </row>
    <row r="274" spans="1:3" x14ac:dyDescent="0.25">
      <c r="A274" t="s">
        <v>615</v>
      </c>
      <c r="B274" t="s">
        <v>522</v>
      </c>
      <c r="C274">
        <v>528</v>
      </c>
    </row>
    <row r="275" spans="1:3" x14ac:dyDescent="0.25">
      <c r="A275" t="s">
        <v>615</v>
      </c>
      <c r="B275" t="s">
        <v>149</v>
      </c>
      <c r="C275">
        <v>14</v>
      </c>
    </row>
    <row r="276" spans="1:3" x14ac:dyDescent="0.25">
      <c r="A276" t="s">
        <v>615</v>
      </c>
      <c r="B276" t="s">
        <v>150</v>
      </c>
      <c r="C276">
        <v>12</v>
      </c>
    </row>
    <row r="277" spans="1:3" x14ac:dyDescent="0.25">
      <c r="A277" t="s">
        <v>615</v>
      </c>
      <c r="B277" t="s">
        <v>339</v>
      </c>
      <c r="C277">
        <v>2</v>
      </c>
    </row>
    <row r="278" spans="1:3" x14ac:dyDescent="0.25">
      <c r="A278" t="s">
        <v>615</v>
      </c>
      <c r="B278" t="s">
        <v>486</v>
      </c>
      <c r="C278">
        <v>2</v>
      </c>
    </row>
    <row r="279" spans="1:3" x14ac:dyDescent="0.25">
      <c r="A279" t="s">
        <v>615</v>
      </c>
      <c r="B279" t="s">
        <v>604</v>
      </c>
      <c r="C279">
        <v>119</v>
      </c>
    </row>
    <row r="280" spans="1:3" x14ac:dyDescent="0.25">
      <c r="A280" t="s">
        <v>615</v>
      </c>
      <c r="B280" t="s">
        <v>307</v>
      </c>
      <c r="C280">
        <v>9</v>
      </c>
    </row>
    <row r="281" spans="1:3" x14ac:dyDescent="0.25">
      <c r="A281" t="s">
        <v>615</v>
      </c>
      <c r="B281" t="s">
        <v>308</v>
      </c>
      <c r="C281">
        <v>40</v>
      </c>
    </row>
    <row r="282" spans="1:3" x14ac:dyDescent="0.25">
      <c r="A282" t="s">
        <v>615</v>
      </c>
      <c r="B282" t="s">
        <v>351</v>
      </c>
      <c r="C282">
        <v>9</v>
      </c>
    </row>
    <row r="283" spans="1:3" x14ac:dyDescent="0.25">
      <c r="A283" t="s">
        <v>615</v>
      </c>
      <c r="B283" t="s">
        <v>151</v>
      </c>
      <c r="C283">
        <v>4</v>
      </c>
    </row>
    <row r="284" spans="1:3" x14ac:dyDescent="0.25">
      <c r="A284" t="s">
        <v>615</v>
      </c>
      <c r="B284" t="s">
        <v>174</v>
      </c>
      <c r="C284">
        <v>19</v>
      </c>
    </row>
    <row r="285" spans="1:3" x14ac:dyDescent="0.25">
      <c r="A285" t="s">
        <v>615</v>
      </c>
      <c r="B285" t="s">
        <v>115</v>
      </c>
      <c r="C285">
        <v>12</v>
      </c>
    </row>
    <row r="286" spans="1:3" x14ac:dyDescent="0.25">
      <c r="A286" t="s">
        <v>615</v>
      </c>
      <c r="B286" t="s">
        <v>49</v>
      </c>
      <c r="C286">
        <v>6</v>
      </c>
    </row>
    <row r="287" spans="1:3" x14ac:dyDescent="0.25">
      <c r="A287" t="s">
        <v>615</v>
      </c>
      <c r="B287" t="s">
        <v>352</v>
      </c>
      <c r="C287">
        <v>24</v>
      </c>
    </row>
    <row r="288" spans="1:3" x14ac:dyDescent="0.25">
      <c r="A288" t="s">
        <v>615</v>
      </c>
      <c r="B288" t="s">
        <v>157</v>
      </c>
      <c r="C288">
        <v>711</v>
      </c>
    </row>
    <row r="289" spans="1:3" x14ac:dyDescent="0.25">
      <c r="A289" t="s">
        <v>615</v>
      </c>
      <c r="B289" t="s">
        <v>454</v>
      </c>
      <c r="C289">
        <v>180</v>
      </c>
    </row>
    <row r="290" spans="1:3" x14ac:dyDescent="0.25">
      <c r="A290" t="s">
        <v>615</v>
      </c>
      <c r="B290" t="s">
        <v>455</v>
      </c>
      <c r="C290">
        <v>25</v>
      </c>
    </row>
    <row r="291" spans="1:3" x14ac:dyDescent="0.25">
      <c r="A291" t="s">
        <v>615</v>
      </c>
      <c r="B291" t="s">
        <v>27</v>
      </c>
      <c r="C291">
        <v>30</v>
      </c>
    </row>
    <row r="292" spans="1:3" x14ac:dyDescent="0.25">
      <c r="A292" t="s">
        <v>615</v>
      </c>
      <c r="B292" t="s">
        <v>401</v>
      </c>
      <c r="C292">
        <v>48</v>
      </c>
    </row>
    <row r="293" spans="1:3" x14ac:dyDescent="0.25">
      <c r="A293" t="s">
        <v>615</v>
      </c>
      <c r="B293" t="s">
        <v>175</v>
      </c>
      <c r="C293">
        <v>10</v>
      </c>
    </row>
    <row r="294" spans="1:3" x14ac:dyDescent="0.25">
      <c r="A294" t="s">
        <v>615</v>
      </c>
      <c r="B294" t="s">
        <v>523</v>
      </c>
      <c r="C294">
        <v>79</v>
      </c>
    </row>
    <row r="295" spans="1:3" x14ac:dyDescent="0.25">
      <c r="A295" t="s">
        <v>615</v>
      </c>
      <c r="B295" t="s">
        <v>577</v>
      </c>
      <c r="C295">
        <v>6</v>
      </c>
    </row>
    <row r="296" spans="1:3" x14ac:dyDescent="0.25">
      <c r="A296" t="s">
        <v>615</v>
      </c>
      <c r="B296" t="s">
        <v>29</v>
      </c>
      <c r="C296">
        <v>20</v>
      </c>
    </row>
    <row r="297" spans="1:3" x14ac:dyDescent="0.25">
      <c r="A297" t="s">
        <v>615</v>
      </c>
      <c r="B297" t="s">
        <v>30</v>
      </c>
      <c r="C297">
        <v>3</v>
      </c>
    </row>
    <row r="298" spans="1:3" x14ac:dyDescent="0.25">
      <c r="A298" t="s">
        <v>615</v>
      </c>
      <c r="B298" t="s">
        <v>15</v>
      </c>
      <c r="C298">
        <v>2</v>
      </c>
    </row>
    <row r="299" spans="1:3" x14ac:dyDescent="0.25">
      <c r="A299" t="s">
        <v>615</v>
      </c>
      <c r="B299" t="s">
        <v>17</v>
      </c>
      <c r="C299">
        <v>2</v>
      </c>
    </row>
    <row r="300" spans="1:3" x14ac:dyDescent="0.25">
      <c r="A300" t="s">
        <v>615</v>
      </c>
      <c r="B300" t="s">
        <v>19</v>
      </c>
      <c r="C300">
        <v>2</v>
      </c>
    </row>
    <row r="301" spans="1:3" x14ac:dyDescent="0.25">
      <c r="A301" t="s">
        <v>615</v>
      </c>
      <c r="B301" t="s">
        <v>428</v>
      </c>
      <c r="C301">
        <v>2690</v>
      </c>
    </row>
    <row r="302" spans="1:3" x14ac:dyDescent="0.25">
      <c r="A302" t="s">
        <v>615</v>
      </c>
      <c r="B302" t="s">
        <v>373</v>
      </c>
      <c r="C302">
        <v>2</v>
      </c>
    </row>
    <row r="303" spans="1:3" x14ac:dyDescent="0.25">
      <c r="A303" t="s">
        <v>615</v>
      </c>
      <c r="B303" t="s">
        <v>355</v>
      </c>
      <c r="C303">
        <v>2</v>
      </c>
    </row>
    <row r="304" spans="1:3" x14ac:dyDescent="0.25">
      <c r="A304" t="s">
        <v>615</v>
      </c>
      <c r="B304" t="s">
        <v>152</v>
      </c>
      <c r="C304">
        <v>515</v>
      </c>
    </row>
    <row r="305" spans="1:3" x14ac:dyDescent="0.25">
      <c r="A305" t="s">
        <v>615</v>
      </c>
      <c r="B305" t="s">
        <v>31</v>
      </c>
      <c r="C305">
        <v>2</v>
      </c>
    </row>
    <row r="306" spans="1:3" x14ac:dyDescent="0.25">
      <c r="A306" t="s">
        <v>615</v>
      </c>
      <c r="B306" t="s">
        <v>32</v>
      </c>
      <c r="C306">
        <v>66</v>
      </c>
    </row>
    <row r="307" spans="1:3" x14ac:dyDescent="0.25">
      <c r="A307" t="s">
        <v>615</v>
      </c>
      <c r="B307" t="s">
        <v>524</v>
      </c>
      <c r="C307">
        <v>7962</v>
      </c>
    </row>
    <row r="308" spans="1:3" x14ac:dyDescent="0.25">
      <c r="A308" t="s">
        <v>615</v>
      </c>
      <c r="B308" t="s">
        <v>525</v>
      </c>
      <c r="C308">
        <v>6</v>
      </c>
    </row>
    <row r="309" spans="1:3" x14ac:dyDescent="0.25">
      <c r="A309" t="s">
        <v>615</v>
      </c>
      <c r="B309" t="s">
        <v>429</v>
      </c>
      <c r="C309">
        <v>11069</v>
      </c>
    </row>
    <row r="310" spans="1:3" x14ac:dyDescent="0.25">
      <c r="A310" t="s">
        <v>615</v>
      </c>
      <c r="B310" t="s">
        <v>402</v>
      </c>
      <c r="C310">
        <v>2</v>
      </c>
    </row>
    <row r="311" spans="1:3" x14ac:dyDescent="0.25">
      <c r="A311" t="s">
        <v>615</v>
      </c>
      <c r="B311" t="s">
        <v>403</v>
      </c>
      <c r="C311">
        <v>433</v>
      </c>
    </row>
    <row r="312" spans="1:3" x14ac:dyDescent="0.25">
      <c r="A312" t="s">
        <v>615</v>
      </c>
      <c r="B312" t="s">
        <v>153</v>
      </c>
      <c r="C312">
        <v>493</v>
      </c>
    </row>
    <row r="313" spans="1:3" x14ac:dyDescent="0.25">
      <c r="A313" t="s">
        <v>615</v>
      </c>
      <c r="B313" t="s">
        <v>526</v>
      </c>
      <c r="C313">
        <v>50</v>
      </c>
    </row>
    <row r="314" spans="1:3" x14ac:dyDescent="0.25">
      <c r="A314" t="s">
        <v>615</v>
      </c>
      <c r="B314" t="s">
        <v>329</v>
      </c>
      <c r="C314">
        <v>2</v>
      </c>
    </row>
    <row r="315" spans="1:3" x14ac:dyDescent="0.25">
      <c r="A315" t="s">
        <v>615</v>
      </c>
      <c r="B315" t="s">
        <v>404</v>
      </c>
      <c r="C315">
        <v>331</v>
      </c>
    </row>
    <row r="316" spans="1:3" x14ac:dyDescent="0.25">
      <c r="A316" t="s">
        <v>615</v>
      </c>
      <c r="B316" t="s">
        <v>87</v>
      </c>
      <c r="C316">
        <v>225</v>
      </c>
    </row>
    <row r="317" spans="1:3" x14ac:dyDescent="0.25">
      <c r="A317" t="s">
        <v>615</v>
      </c>
      <c r="B317" t="s">
        <v>88</v>
      </c>
      <c r="C317">
        <v>420</v>
      </c>
    </row>
    <row r="318" spans="1:3" x14ac:dyDescent="0.25">
      <c r="A318" t="s">
        <v>615</v>
      </c>
      <c r="B318" t="s">
        <v>309</v>
      </c>
      <c r="C318">
        <v>38</v>
      </c>
    </row>
    <row r="319" spans="1:3" x14ac:dyDescent="0.25">
      <c r="A319" t="s">
        <v>615</v>
      </c>
      <c r="B319" t="s">
        <v>527</v>
      </c>
      <c r="C319">
        <v>2</v>
      </c>
    </row>
    <row r="320" spans="1:3" x14ac:dyDescent="0.25">
      <c r="A320" t="s">
        <v>615</v>
      </c>
      <c r="B320" t="s">
        <v>528</v>
      </c>
      <c r="C320">
        <v>14</v>
      </c>
    </row>
    <row r="321" spans="1:3" x14ac:dyDescent="0.25">
      <c r="A321" t="s">
        <v>615</v>
      </c>
      <c r="B321" t="s">
        <v>456</v>
      </c>
      <c r="C321">
        <v>1</v>
      </c>
    </row>
    <row r="322" spans="1:3" x14ac:dyDescent="0.25">
      <c r="A322" t="s">
        <v>615</v>
      </c>
      <c r="B322" t="s">
        <v>310</v>
      </c>
      <c r="C322">
        <v>4</v>
      </c>
    </row>
    <row r="323" spans="1:3" x14ac:dyDescent="0.25">
      <c r="A323" t="s">
        <v>615</v>
      </c>
      <c r="B323" t="s">
        <v>432</v>
      </c>
      <c r="C323">
        <v>6</v>
      </c>
    </row>
    <row r="324" spans="1:3" x14ac:dyDescent="0.25">
      <c r="A324" t="s">
        <v>615</v>
      </c>
      <c r="B324" t="s">
        <v>433</v>
      </c>
      <c r="C324">
        <v>2</v>
      </c>
    </row>
    <row r="325" spans="1:3" x14ac:dyDescent="0.25">
      <c r="A325" t="s">
        <v>615</v>
      </c>
      <c r="B325" t="s">
        <v>605</v>
      </c>
      <c r="C325">
        <v>3</v>
      </c>
    </row>
    <row r="326" spans="1:3" x14ac:dyDescent="0.25">
      <c r="A326" t="s">
        <v>615</v>
      </c>
      <c r="B326" t="s">
        <v>606</v>
      </c>
      <c r="C326">
        <v>2</v>
      </c>
    </row>
    <row r="327" spans="1:3" x14ac:dyDescent="0.25">
      <c r="A327" t="s">
        <v>615</v>
      </c>
      <c r="B327" t="s">
        <v>607</v>
      </c>
      <c r="C327">
        <v>16</v>
      </c>
    </row>
    <row r="328" spans="1:3" x14ac:dyDescent="0.25">
      <c r="A328" t="s">
        <v>615</v>
      </c>
      <c r="B328" t="s">
        <v>212</v>
      </c>
      <c r="C328">
        <v>5160</v>
      </c>
    </row>
    <row r="329" spans="1:3" x14ac:dyDescent="0.25">
      <c r="A329" t="s">
        <v>615</v>
      </c>
      <c r="B329" t="s">
        <v>214</v>
      </c>
      <c r="C329">
        <v>130811</v>
      </c>
    </row>
    <row r="330" spans="1:3" x14ac:dyDescent="0.25">
      <c r="A330" t="s">
        <v>615</v>
      </c>
      <c r="B330" t="s">
        <v>487</v>
      </c>
      <c r="C330">
        <v>129</v>
      </c>
    </row>
    <row r="331" spans="1:3" x14ac:dyDescent="0.25">
      <c r="A331" t="s">
        <v>615</v>
      </c>
      <c r="B331" t="s">
        <v>488</v>
      </c>
      <c r="C331">
        <v>59</v>
      </c>
    </row>
    <row r="332" spans="1:3" x14ac:dyDescent="0.25">
      <c r="A332" t="s">
        <v>615</v>
      </c>
      <c r="B332" t="s">
        <v>311</v>
      </c>
      <c r="C332">
        <v>4</v>
      </c>
    </row>
    <row r="333" spans="1:3" x14ac:dyDescent="0.25">
      <c r="A333" t="s">
        <v>615</v>
      </c>
      <c r="B333" t="s">
        <v>33</v>
      </c>
      <c r="C333">
        <v>17</v>
      </c>
    </row>
    <row r="334" spans="1:3" x14ac:dyDescent="0.25">
      <c r="A334" t="s">
        <v>615</v>
      </c>
      <c r="B334" t="s">
        <v>90</v>
      </c>
      <c r="C334">
        <v>1293</v>
      </c>
    </row>
    <row r="335" spans="1:3" x14ac:dyDescent="0.25">
      <c r="A335" t="s">
        <v>615</v>
      </c>
      <c r="B335" t="s">
        <v>94</v>
      </c>
      <c r="C335">
        <v>142</v>
      </c>
    </row>
    <row r="336" spans="1:3" x14ac:dyDescent="0.25">
      <c r="A336" t="s">
        <v>615</v>
      </c>
      <c r="B336" t="s">
        <v>457</v>
      </c>
      <c r="C336">
        <v>5</v>
      </c>
    </row>
    <row r="337" spans="1:3" x14ac:dyDescent="0.25">
      <c r="A337" t="s">
        <v>615</v>
      </c>
      <c r="B337" t="s">
        <v>458</v>
      </c>
      <c r="C337">
        <v>23</v>
      </c>
    </row>
    <row r="338" spans="1:3" x14ac:dyDescent="0.25">
      <c r="A338" t="s">
        <v>615</v>
      </c>
      <c r="B338" t="s">
        <v>312</v>
      </c>
      <c r="C338">
        <v>258</v>
      </c>
    </row>
    <row r="339" spans="1:3" x14ac:dyDescent="0.25">
      <c r="A339" t="s">
        <v>615</v>
      </c>
      <c r="B339" t="s">
        <v>340</v>
      </c>
      <c r="C339">
        <v>3</v>
      </c>
    </row>
    <row r="340" spans="1:3" x14ac:dyDescent="0.25">
      <c r="A340" t="s">
        <v>615</v>
      </c>
      <c r="B340" t="s">
        <v>459</v>
      </c>
      <c r="C340">
        <v>4</v>
      </c>
    </row>
    <row r="341" spans="1:3" x14ac:dyDescent="0.25">
      <c r="A341" t="s">
        <v>615</v>
      </c>
      <c r="B341" t="s">
        <v>460</v>
      </c>
      <c r="C341">
        <v>4</v>
      </c>
    </row>
    <row r="342" spans="1:3" x14ac:dyDescent="0.25">
      <c r="A342" t="s">
        <v>615</v>
      </c>
      <c r="B342" t="s">
        <v>461</v>
      </c>
      <c r="C342">
        <v>2</v>
      </c>
    </row>
    <row r="343" spans="1:3" x14ac:dyDescent="0.25">
      <c r="A343" t="s">
        <v>615</v>
      </c>
      <c r="B343" t="s">
        <v>50</v>
      </c>
      <c r="C343">
        <v>11</v>
      </c>
    </row>
    <row r="344" spans="1:3" x14ac:dyDescent="0.25">
      <c r="A344" t="s">
        <v>615</v>
      </c>
      <c r="B344" t="s">
        <v>489</v>
      </c>
      <c r="C344">
        <v>310</v>
      </c>
    </row>
    <row r="345" spans="1:3" x14ac:dyDescent="0.25">
      <c r="A345" t="s">
        <v>615</v>
      </c>
      <c r="B345" t="s">
        <v>462</v>
      </c>
      <c r="C345">
        <v>1</v>
      </c>
    </row>
    <row r="346" spans="1:3" x14ac:dyDescent="0.25">
      <c r="A346" t="s">
        <v>615</v>
      </c>
      <c r="B346" s="2" t="s">
        <v>116</v>
      </c>
      <c r="C346">
        <v>37</v>
      </c>
    </row>
    <row r="347" spans="1:3" x14ac:dyDescent="0.25">
      <c r="A347" t="s">
        <v>615</v>
      </c>
      <c r="B347" t="s">
        <v>272</v>
      </c>
      <c r="C347">
        <v>50</v>
      </c>
    </row>
    <row r="348" spans="1:3" x14ac:dyDescent="0.25">
      <c r="A348" t="s">
        <v>615</v>
      </c>
      <c r="B348" t="s">
        <v>463</v>
      </c>
      <c r="C348">
        <v>4</v>
      </c>
    </row>
    <row r="349" spans="1:3" x14ac:dyDescent="0.25">
      <c r="A349" t="s">
        <v>615</v>
      </c>
      <c r="B349" t="s">
        <v>608</v>
      </c>
      <c r="C349">
        <v>19</v>
      </c>
    </row>
    <row r="350" spans="1:3" x14ac:dyDescent="0.25">
      <c r="A350" t="s">
        <v>615</v>
      </c>
      <c r="B350" t="s">
        <v>569</v>
      </c>
      <c r="C350">
        <v>19</v>
      </c>
    </row>
    <row r="351" spans="1:3" x14ac:dyDescent="0.25">
      <c r="A351" t="s">
        <v>615</v>
      </c>
      <c r="B351" t="s">
        <v>464</v>
      </c>
      <c r="C351">
        <v>132</v>
      </c>
    </row>
    <row r="352" spans="1:3" x14ac:dyDescent="0.25">
      <c r="A352" t="s">
        <v>615</v>
      </c>
      <c r="B352" t="s">
        <v>176</v>
      </c>
      <c r="C352">
        <v>827</v>
      </c>
    </row>
    <row r="353" spans="1:3" x14ac:dyDescent="0.25">
      <c r="A353" t="s">
        <v>615</v>
      </c>
      <c r="B353" t="s">
        <v>465</v>
      </c>
      <c r="C353">
        <v>289</v>
      </c>
    </row>
    <row r="354" spans="1:3" x14ac:dyDescent="0.25">
      <c r="A354" t="s">
        <v>615</v>
      </c>
      <c r="B354" t="s">
        <v>467</v>
      </c>
      <c r="C354">
        <v>5</v>
      </c>
    </row>
    <row r="355" spans="1:3" x14ac:dyDescent="0.25">
      <c r="A355" t="s">
        <v>615</v>
      </c>
      <c r="B355" t="s">
        <v>274</v>
      </c>
      <c r="C355">
        <v>55</v>
      </c>
    </row>
    <row r="356" spans="1:3" x14ac:dyDescent="0.25">
      <c r="A356" t="s">
        <v>615</v>
      </c>
      <c r="B356" t="s">
        <v>275</v>
      </c>
      <c r="C356">
        <v>24</v>
      </c>
    </row>
    <row r="357" spans="1:3" x14ac:dyDescent="0.25">
      <c r="A357" t="s">
        <v>615</v>
      </c>
      <c r="B357" t="s">
        <v>276</v>
      </c>
      <c r="C357">
        <v>4</v>
      </c>
    </row>
    <row r="358" spans="1:3" x14ac:dyDescent="0.25">
      <c r="A358" t="s">
        <v>615</v>
      </c>
      <c r="B358" t="s">
        <v>313</v>
      </c>
      <c r="C358">
        <v>3</v>
      </c>
    </row>
    <row r="359" spans="1:3" x14ac:dyDescent="0.25">
      <c r="A359" t="s">
        <v>615</v>
      </c>
      <c r="B359" t="s">
        <v>570</v>
      </c>
      <c r="C359">
        <v>69</v>
      </c>
    </row>
    <row r="360" spans="1:3" x14ac:dyDescent="0.25">
      <c r="A360" t="s">
        <v>615</v>
      </c>
      <c r="B360" t="s">
        <v>571</v>
      </c>
      <c r="C360">
        <v>95</v>
      </c>
    </row>
    <row r="361" spans="1:3" x14ac:dyDescent="0.25">
      <c r="A361" t="s">
        <v>615</v>
      </c>
      <c r="B361" t="s">
        <v>378</v>
      </c>
      <c r="C361">
        <v>10</v>
      </c>
    </row>
    <row r="362" spans="1:3" x14ac:dyDescent="0.25">
      <c r="A362" t="s">
        <v>615</v>
      </c>
      <c r="B362" t="s">
        <v>52</v>
      </c>
      <c r="C362">
        <v>204</v>
      </c>
    </row>
    <row r="363" spans="1:3" x14ac:dyDescent="0.25">
      <c r="A363" t="s">
        <v>615</v>
      </c>
      <c r="B363" t="s">
        <v>21</v>
      </c>
      <c r="C363">
        <v>258</v>
      </c>
    </row>
    <row r="364" spans="1:3" x14ac:dyDescent="0.25">
      <c r="A364" t="s">
        <v>615</v>
      </c>
      <c r="B364" t="s">
        <v>374</v>
      </c>
      <c r="C364">
        <v>253</v>
      </c>
    </row>
    <row r="365" spans="1:3" x14ac:dyDescent="0.25">
      <c r="A365" t="s">
        <v>615</v>
      </c>
      <c r="B365" t="s">
        <v>314</v>
      </c>
      <c r="C365">
        <v>48</v>
      </c>
    </row>
    <row r="366" spans="1:3" x14ac:dyDescent="0.25">
      <c r="A366" t="s">
        <v>615</v>
      </c>
      <c r="B366" t="s">
        <v>405</v>
      </c>
      <c r="C366">
        <v>10</v>
      </c>
    </row>
    <row r="367" spans="1:3" x14ac:dyDescent="0.25">
      <c r="A367" t="s">
        <v>615</v>
      </c>
      <c r="B367" t="s">
        <v>178</v>
      </c>
      <c r="C367">
        <v>25</v>
      </c>
    </row>
    <row r="368" spans="1:3" x14ac:dyDescent="0.25">
      <c r="A368" t="s">
        <v>615</v>
      </c>
      <c r="B368" t="s">
        <v>415</v>
      </c>
      <c r="C368">
        <v>53</v>
      </c>
    </row>
    <row r="369" spans="1:3" x14ac:dyDescent="0.25">
      <c r="A369" t="s">
        <v>615</v>
      </c>
      <c r="B369" t="s">
        <v>578</v>
      </c>
      <c r="C369">
        <v>13</v>
      </c>
    </row>
    <row r="370" spans="1:3" x14ac:dyDescent="0.25">
      <c r="A370" t="s">
        <v>615</v>
      </c>
      <c r="B370" t="s">
        <v>406</v>
      </c>
      <c r="C370">
        <v>519</v>
      </c>
    </row>
    <row r="371" spans="1:3" x14ac:dyDescent="0.25">
      <c r="A371" t="s">
        <v>615</v>
      </c>
      <c r="B371" t="s">
        <v>407</v>
      </c>
      <c r="C371">
        <v>519</v>
      </c>
    </row>
    <row r="372" spans="1:3" x14ac:dyDescent="0.25">
      <c r="A372" t="s">
        <v>615</v>
      </c>
      <c r="B372" t="s">
        <v>117</v>
      </c>
      <c r="C372">
        <v>5</v>
      </c>
    </row>
    <row r="373" spans="1:3" x14ac:dyDescent="0.25">
      <c r="A373" t="s">
        <v>615</v>
      </c>
      <c r="B373" t="s">
        <v>408</v>
      </c>
      <c r="C373">
        <v>519</v>
      </c>
    </row>
    <row r="374" spans="1:3" x14ac:dyDescent="0.25">
      <c r="A374" t="s">
        <v>615</v>
      </c>
      <c r="B374" t="s">
        <v>409</v>
      </c>
      <c r="C374">
        <v>14</v>
      </c>
    </row>
    <row r="375" spans="1:3" x14ac:dyDescent="0.25">
      <c r="A375" t="s">
        <v>615</v>
      </c>
      <c r="B375" t="s">
        <v>154</v>
      </c>
      <c r="C375">
        <v>64</v>
      </c>
    </row>
    <row r="376" spans="1:3" x14ac:dyDescent="0.25">
      <c r="A376" t="s">
        <v>615</v>
      </c>
      <c r="B376" t="s">
        <v>609</v>
      </c>
      <c r="C376">
        <v>19</v>
      </c>
    </row>
    <row r="377" spans="1:3" x14ac:dyDescent="0.25">
      <c r="A377" t="s">
        <v>615</v>
      </c>
      <c r="B377" t="s">
        <v>614</v>
      </c>
      <c r="C377">
        <v>4</v>
      </c>
    </row>
    <row r="378" spans="1:3" x14ac:dyDescent="0.25">
      <c r="A378" t="s">
        <v>615</v>
      </c>
      <c r="B378" t="s">
        <v>610</v>
      </c>
      <c r="C378">
        <v>41</v>
      </c>
    </row>
    <row r="379" spans="1:3" x14ac:dyDescent="0.25">
      <c r="A379" t="s">
        <v>615</v>
      </c>
      <c r="B379" t="s">
        <v>277</v>
      </c>
      <c r="C379">
        <v>4</v>
      </c>
    </row>
    <row r="380" spans="1:3" x14ac:dyDescent="0.25">
      <c r="A380" t="s">
        <v>615</v>
      </c>
      <c r="B380" t="s">
        <v>278</v>
      </c>
      <c r="C380">
        <v>125</v>
      </c>
    </row>
    <row r="381" spans="1:3" x14ac:dyDescent="0.25">
      <c r="A381" t="s">
        <v>615</v>
      </c>
      <c r="B381" t="s">
        <v>330</v>
      </c>
      <c r="C381">
        <v>5</v>
      </c>
    </row>
    <row r="382" spans="1:3" x14ac:dyDescent="0.25">
      <c r="A382" t="s">
        <v>615</v>
      </c>
      <c r="B382" t="s">
        <v>410</v>
      </c>
      <c r="C382">
        <v>67</v>
      </c>
    </row>
    <row r="383" spans="1:3" x14ac:dyDescent="0.25">
      <c r="A383" t="s">
        <v>615</v>
      </c>
      <c r="B383" t="s">
        <v>411</v>
      </c>
      <c r="C383">
        <v>10</v>
      </c>
    </row>
    <row r="384" spans="1:3" x14ac:dyDescent="0.25">
      <c r="A384" t="s">
        <v>615</v>
      </c>
      <c r="B384" t="s">
        <v>412</v>
      </c>
      <c r="C384">
        <v>33</v>
      </c>
    </row>
    <row r="385" spans="1:3" x14ac:dyDescent="0.25">
      <c r="A385" t="s">
        <v>615</v>
      </c>
      <c r="B385" t="s">
        <v>22</v>
      </c>
      <c r="C385">
        <v>24</v>
      </c>
    </row>
    <row r="386" spans="1:3" x14ac:dyDescent="0.25">
      <c r="A386" t="s">
        <v>615</v>
      </c>
      <c r="B386" t="s">
        <v>23</v>
      </c>
      <c r="C386">
        <v>27</v>
      </c>
    </row>
    <row r="387" spans="1:3" x14ac:dyDescent="0.25">
      <c r="A387" t="s">
        <v>615</v>
      </c>
      <c r="B387" t="s">
        <v>118</v>
      </c>
      <c r="C387">
        <v>64</v>
      </c>
    </row>
    <row r="388" spans="1:3" x14ac:dyDescent="0.25">
      <c r="A388" t="s">
        <v>615</v>
      </c>
      <c r="B388" t="s">
        <v>120</v>
      </c>
      <c r="C388">
        <v>147</v>
      </c>
    </row>
    <row r="389" spans="1:3" x14ac:dyDescent="0.25">
      <c r="A389" t="s">
        <v>615</v>
      </c>
      <c r="B389" t="s">
        <v>123</v>
      </c>
      <c r="C389">
        <v>314</v>
      </c>
    </row>
    <row r="390" spans="1:3" x14ac:dyDescent="0.25">
      <c r="A390" t="s">
        <v>615</v>
      </c>
      <c r="B390" t="s">
        <v>125</v>
      </c>
      <c r="C390">
        <v>532</v>
      </c>
    </row>
    <row r="391" spans="1:3" x14ac:dyDescent="0.25">
      <c r="A391" t="s">
        <v>615</v>
      </c>
      <c r="B391" t="s">
        <v>179</v>
      </c>
      <c r="C391">
        <v>25</v>
      </c>
    </row>
    <row r="392" spans="1:3" x14ac:dyDescent="0.25">
      <c r="A392" t="s">
        <v>615</v>
      </c>
      <c r="B392" t="s">
        <v>279</v>
      </c>
      <c r="C392">
        <v>20</v>
      </c>
    </row>
    <row r="393" spans="1:3" x14ac:dyDescent="0.25">
      <c r="A393" t="s">
        <v>615</v>
      </c>
      <c r="B393" t="s">
        <v>280</v>
      </c>
      <c r="C393">
        <v>12</v>
      </c>
    </row>
    <row r="394" spans="1:3" x14ac:dyDescent="0.25">
      <c r="A394" t="s">
        <v>615</v>
      </c>
      <c r="B394" t="s">
        <v>281</v>
      </c>
      <c r="C394">
        <v>28</v>
      </c>
    </row>
    <row r="395" spans="1:3" x14ac:dyDescent="0.25">
      <c r="A395" t="s">
        <v>615</v>
      </c>
      <c r="B395" t="s">
        <v>282</v>
      </c>
      <c r="C395">
        <v>1</v>
      </c>
    </row>
    <row r="396" spans="1:3" x14ac:dyDescent="0.25">
      <c r="A396" t="s">
        <v>615</v>
      </c>
      <c r="B396" t="s">
        <v>283</v>
      </c>
      <c r="C396">
        <v>73</v>
      </c>
    </row>
    <row r="397" spans="1:3" x14ac:dyDescent="0.25">
      <c r="A397" t="s">
        <v>615</v>
      </c>
      <c r="B397" s="2" t="s">
        <v>284</v>
      </c>
      <c r="C397">
        <v>17</v>
      </c>
    </row>
    <row r="398" spans="1:3" x14ac:dyDescent="0.25">
      <c r="A398" t="s">
        <v>615</v>
      </c>
      <c r="B398" t="s">
        <v>55</v>
      </c>
      <c r="C398">
        <v>5</v>
      </c>
    </row>
    <row r="399" spans="1:3" x14ac:dyDescent="0.25">
      <c r="A399" t="s">
        <v>615</v>
      </c>
      <c r="B399" t="s">
        <v>611</v>
      </c>
      <c r="C399">
        <v>5</v>
      </c>
    </row>
    <row r="400" spans="1:3" x14ac:dyDescent="0.25">
      <c r="A400" t="s">
        <v>615</v>
      </c>
      <c r="B400" t="s">
        <v>315</v>
      </c>
      <c r="C400">
        <v>5</v>
      </c>
    </row>
    <row r="401" spans="1:3" x14ac:dyDescent="0.25">
      <c r="A401" t="s">
        <v>615</v>
      </c>
      <c r="B401" t="s">
        <v>316</v>
      </c>
      <c r="C401">
        <v>103</v>
      </c>
    </row>
    <row r="402" spans="1:3" x14ac:dyDescent="0.25">
      <c r="A402" t="s">
        <v>615</v>
      </c>
      <c r="B402" t="s">
        <v>317</v>
      </c>
      <c r="C402">
        <v>165</v>
      </c>
    </row>
    <row r="403" spans="1:3" x14ac:dyDescent="0.25">
      <c r="A403" t="s">
        <v>615</v>
      </c>
      <c r="B403" t="s">
        <v>318</v>
      </c>
      <c r="C403">
        <v>235</v>
      </c>
    </row>
    <row r="404" spans="1:3" x14ac:dyDescent="0.25">
      <c r="A404" t="s">
        <v>615</v>
      </c>
      <c r="B404" t="s">
        <v>37</v>
      </c>
      <c r="C404">
        <v>55</v>
      </c>
    </row>
    <row r="405" spans="1:3" x14ac:dyDescent="0.25">
      <c r="A405" t="s">
        <v>615</v>
      </c>
      <c r="B405" t="s">
        <v>375</v>
      </c>
      <c r="C405">
        <v>7</v>
      </c>
    </row>
    <row r="406" spans="1:3" x14ac:dyDescent="0.25">
      <c r="A406" t="s">
        <v>615</v>
      </c>
      <c r="B406" t="s">
        <v>341</v>
      </c>
      <c r="C406">
        <v>340</v>
      </c>
    </row>
    <row r="407" spans="1:3" x14ac:dyDescent="0.25">
      <c r="A407" t="s">
        <v>615</v>
      </c>
      <c r="B407" t="s">
        <v>73</v>
      </c>
      <c r="C407">
        <v>32</v>
      </c>
    </row>
    <row r="408" spans="1:3" x14ac:dyDescent="0.25">
      <c r="A408" t="s">
        <v>615</v>
      </c>
      <c r="B408" t="s">
        <v>75</v>
      </c>
      <c r="C40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Ownership</vt:lpstr>
      <vt:lpstr>Sheet1</vt:lpstr>
      <vt:lpstr>RAW</vt:lpstr>
      <vt:lpstr>HASH</vt:lpstr>
      <vt:lpstr>RAW!Nov_2014</vt:lpstr>
      <vt:lpstr>HASH!Nov_2014LOC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Kevin Giang</cp:lastModifiedBy>
  <dcterms:created xsi:type="dcterms:W3CDTF">2016-04-07T22:29:10Z</dcterms:created>
  <dcterms:modified xsi:type="dcterms:W3CDTF">2016-04-08T03:54:23Z</dcterms:modified>
</cp:coreProperties>
</file>