
<file path=[Content_Types].xml><?xml version="1.0" encoding="utf-8"?>
<Types xmlns="http://schemas.openxmlformats.org/package/2006/content-types"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3.xml" ContentType="application/vnd.openxmlformats-officedocument.drawingml.chart+xml"/>
  <Override PartName="/xl/sharedStrings.xml" ContentType="application/vnd.openxmlformats-officedocument.spreadsheetml.sharedStrings+xml"/>
  <Override PartName="/xl/charts/chart5.xml" ContentType="application/vnd.openxmlformats-officedocument.drawingml.chart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6.xml" ContentType="application/vnd.openxmlformats-officedocument.drawingml.char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charts/chart7.xml" ContentType="application/vnd.openxmlformats-officedocument.drawingml.chart+xml"/>
  <Default Extension="rels" ContentType="application/vnd.openxmlformats-package.relationships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44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K355" i="1"/>
  <c r="F368"/>
  <c r="I3"/>
  <c r="H3"/>
  <c r="H75"/>
  <c r="H72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27"/>
  <c r="D426"/>
  <c r="D425"/>
  <c r="D424"/>
  <c r="D423"/>
  <c r="D422"/>
  <c r="D421"/>
  <c r="D420"/>
  <c r="D419"/>
  <c r="D418"/>
  <c r="B413"/>
  <c r="B412"/>
  <c r="D268"/>
  <c r="D270"/>
  <c r="D271"/>
  <c r="D272"/>
  <c r="D273"/>
  <c r="D274"/>
  <c r="D275"/>
  <c r="D276"/>
  <c r="D278"/>
  <c r="D277"/>
  <c r="D269"/>
  <c r="D255"/>
  <c r="D256"/>
  <c r="D257"/>
  <c r="D258"/>
  <c r="D259"/>
  <c r="D260"/>
  <c r="D261"/>
  <c r="D262"/>
  <c r="D263"/>
  <c r="D264"/>
  <c r="D265"/>
  <c r="B131"/>
  <c r="B117"/>
  <c r="B99"/>
  <c r="B85"/>
  <c r="B28"/>
  <c r="B130"/>
  <c r="B98"/>
  <c r="B15"/>
  <c r="B129"/>
  <c r="D242"/>
  <c r="D244"/>
  <c r="D245"/>
  <c r="D247"/>
  <c r="D248"/>
  <c r="D249"/>
  <c r="D250"/>
  <c r="D251"/>
  <c r="D252"/>
  <c r="D230"/>
  <c r="D231"/>
  <c r="D232"/>
  <c r="D233"/>
  <c r="D234"/>
  <c r="D235"/>
  <c r="D236"/>
  <c r="D237"/>
  <c r="D238"/>
  <c r="D239"/>
  <c r="D184"/>
  <c r="D185"/>
  <c r="D186"/>
  <c r="D187"/>
  <c r="D189"/>
  <c r="D190"/>
  <c r="D191"/>
  <c r="D193"/>
  <c r="D194"/>
  <c r="D171"/>
  <c r="D172"/>
  <c r="D173"/>
  <c r="D174"/>
  <c r="D175"/>
  <c r="D176"/>
  <c r="D177"/>
  <c r="D178"/>
  <c r="D179"/>
  <c r="D180"/>
  <c r="D181"/>
  <c r="C129"/>
  <c r="D210"/>
  <c r="D211"/>
  <c r="D213"/>
  <c r="D214"/>
  <c r="D218"/>
  <c r="D219"/>
  <c r="D220"/>
  <c r="D152"/>
  <c r="D153"/>
  <c r="D154"/>
  <c r="D155"/>
  <c r="D159"/>
  <c r="D160"/>
  <c r="D161"/>
  <c r="D162"/>
  <c r="C97"/>
  <c r="D197"/>
  <c r="D198"/>
  <c r="D199"/>
  <c r="D200"/>
  <c r="D201"/>
  <c r="D202"/>
  <c r="D203"/>
  <c r="D204"/>
  <c r="D205"/>
  <c r="D206"/>
  <c r="D207"/>
  <c r="D141"/>
  <c r="D144"/>
  <c r="D145"/>
  <c r="D146"/>
  <c r="D147"/>
  <c r="D148"/>
  <c r="D149"/>
  <c r="C14"/>
  <c r="D246"/>
  <c r="D243"/>
  <c r="D241"/>
  <c r="D240"/>
  <c r="D229"/>
  <c r="D228"/>
  <c r="D227"/>
  <c r="D226"/>
  <c r="D225"/>
  <c r="D224"/>
  <c r="D223"/>
  <c r="D222"/>
  <c r="D221"/>
  <c r="D216"/>
  <c r="D215"/>
  <c r="B116"/>
  <c r="B14"/>
  <c r="B84"/>
  <c r="B97"/>
  <c r="D188"/>
  <c r="D183"/>
  <c r="D182"/>
  <c r="D170"/>
  <c r="D169"/>
  <c r="D168"/>
  <c r="D167"/>
  <c r="D166"/>
  <c r="D165"/>
  <c r="D164"/>
  <c r="D163"/>
  <c r="D158"/>
  <c r="D157"/>
  <c r="D143"/>
  <c r="D142"/>
  <c r="D140"/>
  <c r="D139"/>
  <c r="D97"/>
  <c r="E129"/>
  <c r="D129"/>
  <c r="D116"/>
  <c r="E116"/>
  <c r="E97"/>
  <c r="D84"/>
  <c r="E84"/>
  <c r="C116"/>
  <c r="C84"/>
  <c r="E59"/>
  <c r="D59"/>
  <c r="C59"/>
  <c r="E46"/>
  <c r="D46"/>
  <c r="C46"/>
  <c r="D34"/>
  <c r="E27"/>
  <c r="D27"/>
  <c r="C27"/>
  <c r="E14"/>
  <c r="D14"/>
  <c r="B66"/>
  <c r="B59"/>
  <c r="B46"/>
  <c r="B34"/>
  <c r="B27"/>
</calcChain>
</file>

<file path=xl/sharedStrings.xml><?xml version="1.0" encoding="utf-8"?>
<sst xmlns="http://schemas.openxmlformats.org/spreadsheetml/2006/main" count="573" uniqueCount="276">
  <si>
    <t>Y1L1</t>
    <phoneticPr fontId="1" type="noConversion"/>
  </si>
  <si>
    <t>Y1L2</t>
    <phoneticPr fontId="1" type="noConversion"/>
  </si>
  <si>
    <t>Y1L3</t>
    <phoneticPr fontId="1" type="noConversion"/>
  </si>
  <si>
    <t>Y1L4</t>
    <phoneticPr fontId="1" type="noConversion"/>
  </si>
  <si>
    <t>Y1L5</t>
    <phoneticPr fontId="1" type="noConversion"/>
  </si>
  <si>
    <t>Y1L6</t>
    <phoneticPr fontId="1" type="noConversion"/>
  </si>
  <si>
    <t>Y1L7</t>
    <phoneticPr fontId="1" type="noConversion"/>
  </si>
  <si>
    <t>Y1L8</t>
    <phoneticPr fontId="1" type="noConversion"/>
  </si>
  <si>
    <t>Y1L9</t>
    <phoneticPr fontId="1" type="noConversion"/>
  </si>
  <si>
    <t>Average</t>
    <phoneticPr fontId="1" type="noConversion"/>
  </si>
  <si>
    <t>Y1C1</t>
    <phoneticPr fontId="1" type="noConversion"/>
  </si>
  <si>
    <t>Y1C2</t>
    <phoneticPr fontId="1" type="noConversion"/>
  </si>
  <si>
    <t>Y1C3</t>
    <phoneticPr fontId="1" type="noConversion"/>
  </si>
  <si>
    <t>Y1C5</t>
    <phoneticPr fontId="1" type="noConversion"/>
  </si>
  <si>
    <t>Y1C6</t>
    <phoneticPr fontId="1" type="noConversion"/>
  </si>
  <si>
    <t>dead</t>
    <phoneticPr fontId="1" type="noConversion"/>
  </si>
  <si>
    <t>Y1C7</t>
    <phoneticPr fontId="1" type="noConversion"/>
  </si>
  <si>
    <t>Y1C8</t>
    <phoneticPr fontId="1" type="noConversion"/>
  </si>
  <si>
    <t>dead</t>
    <phoneticPr fontId="1" type="noConversion"/>
  </si>
  <si>
    <t>Y1C9</t>
    <phoneticPr fontId="1" type="noConversion"/>
  </si>
  <si>
    <t>Y1C10</t>
    <phoneticPr fontId="1" type="noConversion"/>
  </si>
  <si>
    <t>Average</t>
    <phoneticPr fontId="1" type="noConversion"/>
  </si>
  <si>
    <t>Y1B1</t>
    <phoneticPr fontId="1" type="noConversion"/>
  </si>
  <si>
    <t>Y1B2</t>
    <phoneticPr fontId="1" type="noConversion"/>
  </si>
  <si>
    <t>Y1B3</t>
    <phoneticPr fontId="1" type="noConversion"/>
  </si>
  <si>
    <t>Y2L1</t>
    <phoneticPr fontId="1" type="noConversion"/>
  </si>
  <si>
    <t>Y2L8</t>
    <phoneticPr fontId="1" type="noConversion"/>
  </si>
  <si>
    <t>Y2L9</t>
    <phoneticPr fontId="1" type="noConversion"/>
  </si>
  <si>
    <t>Y2L10</t>
    <phoneticPr fontId="1" type="noConversion"/>
  </si>
  <si>
    <t>Y2C1</t>
    <phoneticPr fontId="1" type="noConversion"/>
  </si>
  <si>
    <t>dead/dropped</t>
    <phoneticPr fontId="1" type="noConversion"/>
  </si>
  <si>
    <t>Y2C4</t>
    <phoneticPr fontId="1" type="noConversion"/>
  </si>
  <si>
    <t>Y2C5</t>
    <phoneticPr fontId="1" type="noConversion"/>
  </si>
  <si>
    <t>dead/dropped</t>
    <phoneticPr fontId="1" type="noConversion"/>
  </si>
  <si>
    <t>Y2C6</t>
    <phoneticPr fontId="1" type="noConversion"/>
  </si>
  <si>
    <t>Y2C7</t>
    <phoneticPr fontId="1" type="noConversion"/>
  </si>
  <si>
    <t>Y2C8</t>
    <phoneticPr fontId="1" type="noConversion"/>
  </si>
  <si>
    <t>Y2C9</t>
    <phoneticPr fontId="1" type="noConversion"/>
  </si>
  <si>
    <t>Y2C10</t>
    <phoneticPr fontId="1" type="noConversion"/>
  </si>
  <si>
    <t>Average</t>
    <phoneticPr fontId="1" type="noConversion"/>
  </si>
  <si>
    <t>7/21/16 #6</t>
    <phoneticPr fontId="1" type="noConversion"/>
  </si>
  <si>
    <t>Y2C5</t>
    <phoneticPr fontId="1" type="noConversion"/>
  </si>
  <si>
    <t>Y2C6</t>
    <phoneticPr fontId="1" type="noConversion"/>
  </si>
  <si>
    <t>Y2C7</t>
    <phoneticPr fontId="1" type="noConversion"/>
  </si>
  <si>
    <t>Y2C8</t>
    <phoneticPr fontId="1" type="noConversion"/>
  </si>
  <si>
    <t>Y2C9</t>
    <phoneticPr fontId="1" type="noConversion"/>
  </si>
  <si>
    <t>Average</t>
    <phoneticPr fontId="1" type="noConversion"/>
  </si>
  <si>
    <t>tray (g)</t>
    <phoneticPr fontId="1" type="noConversion"/>
  </si>
  <si>
    <t>comments</t>
    <phoneticPr fontId="1" type="noConversion"/>
  </si>
  <si>
    <t>2) 6/21/16</t>
    <phoneticPr fontId="1" type="noConversion"/>
  </si>
  <si>
    <t>x</t>
    <phoneticPr fontId="1" type="noConversion"/>
  </si>
  <si>
    <t>**unreated</t>
    <phoneticPr fontId="1" type="noConversion"/>
  </si>
  <si>
    <t>Y2C2</t>
    <phoneticPr fontId="1" type="noConversion"/>
  </si>
  <si>
    <t>x **    6.836</t>
    <phoneticPr fontId="1" type="noConversion"/>
  </si>
  <si>
    <t>average</t>
    <phoneticPr fontId="1" type="noConversion"/>
  </si>
  <si>
    <t>average</t>
    <phoneticPr fontId="1" type="noConversion"/>
  </si>
  <si>
    <t>average</t>
    <phoneticPr fontId="1" type="noConversion"/>
  </si>
  <si>
    <t>average</t>
    <phoneticPr fontId="1" type="noConversion"/>
  </si>
  <si>
    <t>weight lb</t>
    <phoneticPr fontId="1" type="noConversion"/>
  </si>
  <si>
    <t>Brood frames</t>
    <phoneticPr fontId="1" type="noConversion"/>
  </si>
  <si>
    <t>pollen g</t>
    <phoneticPr fontId="1" type="noConversion"/>
  </si>
  <si>
    <t>dead</t>
    <phoneticPr fontId="1" type="noConversion"/>
  </si>
  <si>
    <t>Y1C7</t>
    <phoneticPr fontId="1" type="noConversion"/>
  </si>
  <si>
    <t>dead</t>
    <phoneticPr fontId="1" type="noConversion"/>
  </si>
  <si>
    <t>Y1C8</t>
    <phoneticPr fontId="1" type="noConversion"/>
  </si>
  <si>
    <t>Y1C9</t>
    <phoneticPr fontId="1" type="noConversion"/>
  </si>
  <si>
    <t>Average</t>
    <phoneticPr fontId="1" type="noConversion"/>
  </si>
  <si>
    <t>Y1B1</t>
    <phoneticPr fontId="1" type="noConversion"/>
  </si>
  <si>
    <t>Y1B2</t>
    <phoneticPr fontId="1" type="noConversion"/>
  </si>
  <si>
    <t>7/14/18 #5</t>
    <phoneticPr fontId="1" type="noConversion"/>
  </si>
  <si>
    <t>Y2L2</t>
    <phoneticPr fontId="1" type="noConversion"/>
  </si>
  <si>
    <t>Y2L3</t>
    <phoneticPr fontId="1" type="noConversion"/>
  </si>
  <si>
    <t>Y2L4</t>
    <phoneticPr fontId="1" type="noConversion"/>
  </si>
  <si>
    <t>Y2L5</t>
    <phoneticPr fontId="1" type="noConversion"/>
  </si>
  <si>
    <t>Y2L6</t>
    <phoneticPr fontId="1" type="noConversion"/>
  </si>
  <si>
    <t>3) 7/20/16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</si>
  <si>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</si>
  <si>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</si>
  <si>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</si>
  <si>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</si>
  <si>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notes</t>
    <phoneticPr fontId="1" type="noConversion"/>
  </si>
  <si>
    <t>Y2C7</t>
    <phoneticPr fontId="1" type="noConversion"/>
  </si>
  <si>
    <t>Y2C8</t>
    <phoneticPr fontId="1" type="noConversion"/>
  </si>
  <si>
    <t>Y2C9</t>
    <phoneticPr fontId="1" type="noConversion"/>
  </si>
  <si>
    <t>Y1B1</t>
    <phoneticPr fontId="1" type="noConversion"/>
  </si>
  <si>
    <t>Hive #</t>
    <phoneticPr fontId="1" type="noConversion"/>
  </si>
  <si>
    <t>Polln+tray g</t>
    <phoneticPr fontId="1" type="noConversion"/>
  </si>
  <si>
    <t>Y2C5</t>
    <phoneticPr fontId="1" type="noConversion"/>
  </si>
  <si>
    <t>Y2C6</t>
    <phoneticPr fontId="1" type="noConversion"/>
  </si>
  <si>
    <t>Y2C7</t>
    <phoneticPr fontId="1" type="noConversion"/>
  </si>
  <si>
    <t>Y2C8</t>
    <phoneticPr fontId="1" type="noConversion"/>
  </si>
  <si>
    <t>Y2C9</t>
    <phoneticPr fontId="1" type="noConversion"/>
  </si>
  <si>
    <t>Y2C10</t>
    <phoneticPr fontId="1" type="noConversion"/>
  </si>
  <si>
    <t>tray</t>
    <phoneticPr fontId="1" type="noConversion"/>
  </si>
  <si>
    <t>pollen+tray</t>
    <phoneticPr fontId="1" type="noConversion"/>
  </si>
  <si>
    <t>pollen (g)</t>
    <phoneticPr fontId="1" type="noConversion"/>
  </si>
  <si>
    <t>Y1L9</t>
    <phoneticPr fontId="1" type="noConversion"/>
  </si>
  <si>
    <t>Average</t>
    <phoneticPr fontId="1" type="noConversion"/>
  </si>
  <si>
    <t>Y1C1</t>
    <phoneticPr fontId="1" type="noConversion"/>
  </si>
  <si>
    <t>Y1C2</t>
    <phoneticPr fontId="1" type="noConversion"/>
  </si>
  <si>
    <t>Y1C3</t>
    <phoneticPr fontId="1" type="noConversion"/>
  </si>
  <si>
    <t>Y1C4</t>
    <phoneticPr fontId="1" type="noConversion"/>
  </si>
  <si>
    <t>Y1C5</t>
    <phoneticPr fontId="1" type="noConversion"/>
  </si>
  <si>
    <t>Y1L8</t>
    <phoneticPr fontId="1" type="noConversion"/>
  </si>
  <si>
    <t>Y1L9</t>
    <phoneticPr fontId="1" type="noConversion"/>
  </si>
  <si>
    <t>Y1L10</t>
    <phoneticPr fontId="1" type="noConversion"/>
  </si>
  <si>
    <t>Y1C1</t>
    <phoneticPr fontId="1" type="noConversion"/>
  </si>
  <si>
    <t>Y1C2</t>
    <phoneticPr fontId="1" type="noConversion"/>
  </si>
  <si>
    <t>Y1C3</t>
    <phoneticPr fontId="1" type="noConversion"/>
  </si>
  <si>
    <t>y2C avg wt</t>
    <phoneticPr fontId="1" type="noConversion"/>
  </si>
  <si>
    <t>weeks</t>
    <phoneticPr fontId="1" type="noConversion"/>
  </si>
  <si>
    <t>Colony wt. 7/7</t>
    <phoneticPr fontId="1" type="noConversion"/>
  </si>
  <si>
    <t>Y1L</t>
    <phoneticPr fontId="1" type="noConversion"/>
  </si>
  <si>
    <t>Y2L</t>
    <phoneticPr fontId="1" type="noConversion"/>
  </si>
  <si>
    <t>Y2C</t>
    <phoneticPr fontId="1" type="noConversion"/>
  </si>
  <si>
    <t>Y1C</t>
    <phoneticPr fontId="1" type="noConversion"/>
  </si>
  <si>
    <t>Y1C4</t>
    <phoneticPr fontId="1" type="noConversion"/>
  </si>
  <si>
    <t>Y1C5</t>
    <phoneticPr fontId="1" type="noConversion"/>
  </si>
  <si>
    <t>Y1C6</t>
    <phoneticPr fontId="1" type="noConversion"/>
  </si>
  <si>
    <t>Y1C7</t>
    <phoneticPr fontId="1" type="noConversion"/>
  </si>
  <si>
    <t>Y1C8</t>
    <phoneticPr fontId="1" type="noConversion"/>
  </si>
  <si>
    <t>Y1C9</t>
    <phoneticPr fontId="1" type="noConversion"/>
  </si>
  <si>
    <t>Y1C10</t>
    <phoneticPr fontId="1" type="noConversion"/>
  </si>
  <si>
    <t>1) 6/14/2016</t>
    <phoneticPr fontId="1" type="noConversion"/>
  </si>
  <si>
    <t>1) 6/15/2016</t>
    <phoneticPr fontId="1" type="noConversion"/>
  </si>
  <si>
    <t>1) 6/16/2016</t>
    <phoneticPr fontId="1" type="noConversion"/>
  </si>
  <si>
    <t>Y1C6</t>
    <phoneticPr fontId="1" type="noConversion"/>
  </si>
  <si>
    <t>dead</t>
    <phoneticPr fontId="1" type="noConversion"/>
  </si>
  <si>
    <t>dead</t>
    <phoneticPr fontId="1" type="noConversion"/>
  </si>
  <si>
    <t>Y1C7</t>
    <phoneticPr fontId="1" type="noConversion"/>
  </si>
  <si>
    <t>Y1C8</t>
    <phoneticPr fontId="1" type="noConversion"/>
  </si>
  <si>
    <t>Y1C9</t>
    <phoneticPr fontId="1" type="noConversion"/>
  </si>
  <si>
    <t>Y1C10</t>
    <phoneticPr fontId="1" type="noConversion"/>
  </si>
  <si>
    <t>left open</t>
    <phoneticPr fontId="1" type="noConversion"/>
  </si>
  <si>
    <t>Y2L2</t>
    <phoneticPr fontId="1" type="noConversion"/>
  </si>
  <si>
    <t>Y2L3</t>
    <phoneticPr fontId="1" type="noConversion"/>
  </si>
  <si>
    <t>Y2C9</t>
    <phoneticPr fontId="1" type="noConversion"/>
  </si>
  <si>
    <t>Y2C10</t>
    <phoneticPr fontId="1" type="noConversion"/>
  </si>
  <si>
    <t>dead</t>
    <phoneticPr fontId="1" type="noConversion"/>
  </si>
  <si>
    <t>untreated</t>
    <phoneticPr fontId="1" type="noConversion"/>
  </si>
  <si>
    <t>Polllen trend 7/7</t>
    <phoneticPr fontId="1" type="noConversion"/>
  </si>
  <si>
    <t>stdv</t>
    <phoneticPr fontId="1" type="noConversion"/>
  </si>
  <si>
    <t>1) 6/15/2016</t>
    <phoneticPr fontId="1" type="noConversion"/>
  </si>
  <si>
    <t>nosema sp/b</t>
    <phoneticPr fontId="1" type="noConversion"/>
  </si>
  <si>
    <t>mites/300bee</t>
    <phoneticPr fontId="1" type="noConversion"/>
  </si>
  <si>
    <t>Y2L1</t>
    <phoneticPr fontId="1" type="noConversion"/>
  </si>
  <si>
    <t>2) local mites avg</t>
    <phoneticPr fontId="1" type="noConversion"/>
  </si>
  <si>
    <t>2) Ca mites avg</t>
    <phoneticPr fontId="1" type="noConversion"/>
  </si>
  <si>
    <t>**feeders on</t>
    <phoneticPr fontId="1" type="noConversion"/>
  </si>
  <si>
    <t>Y2B1**</t>
    <phoneticPr fontId="1" type="noConversion"/>
  </si>
  <si>
    <t>Y2B2**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</si>
  <si>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</si>
  <si>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</si>
  <si>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</si>
  <si>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weight lb</t>
  </si>
  <si>
    <t>pollen g</t>
  </si>
  <si>
    <t>Brood frames</t>
  </si>
  <si>
    <t>mites/300bee</t>
  </si>
  <si>
    <t>nosema sp/b</t>
  </si>
  <si>
    <t>x</t>
    <phoneticPr fontId="1" type="noConversion"/>
  </si>
  <si>
    <t>y1L avg wt</t>
    <phoneticPr fontId="1" type="noConversion"/>
  </si>
  <si>
    <t>weeks</t>
    <phoneticPr fontId="1" type="noConversion"/>
  </si>
  <si>
    <t xml:space="preserve">Pollen 6/28/16 </t>
    <phoneticPr fontId="1" type="noConversion"/>
  </si>
  <si>
    <t>3) Pollen wt (g)</t>
    <phoneticPr fontId="1" type="noConversion"/>
  </si>
  <si>
    <t>y1C avg wt</t>
    <phoneticPr fontId="1" type="noConversion"/>
  </si>
  <si>
    <t>4) Pollen wt (g)</t>
    <phoneticPr fontId="1" type="noConversion"/>
  </si>
  <si>
    <t>y2L avg wt</t>
    <phoneticPr fontId="1" type="noConversion"/>
  </si>
  <si>
    <t>Y1B2</t>
    <phoneticPr fontId="1" type="noConversion"/>
  </si>
  <si>
    <t>Y1B3</t>
    <phoneticPr fontId="1" type="noConversion"/>
  </si>
  <si>
    <t>Y1B4</t>
    <phoneticPr fontId="1" type="noConversion"/>
  </si>
  <si>
    <t>Y2B3</t>
    <phoneticPr fontId="1" type="noConversion"/>
  </si>
  <si>
    <t>Y2B4</t>
    <phoneticPr fontId="1" type="noConversion"/>
  </si>
  <si>
    <t>Y2C10</t>
    <phoneticPr fontId="1" type="noConversion"/>
  </si>
  <si>
    <t>average</t>
    <phoneticPr fontId="1" type="noConversion"/>
  </si>
  <si>
    <t>average</t>
    <phoneticPr fontId="1" type="noConversion"/>
  </si>
  <si>
    <t>Hive #</t>
    <phoneticPr fontId="1" type="noConversion"/>
  </si>
  <si>
    <t>Pollen wt (g)</t>
    <phoneticPr fontId="1" type="noConversion"/>
  </si>
  <si>
    <t>x</t>
    <phoneticPr fontId="1" type="noConversion"/>
  </si>
  <si>
    <t>x</t>
    <phoneticPr fontId="1" type="noConversion"/>
  </si>
  <si>
    <t>*6</t>
    <phoneticPr fontId="1" type="noConversion"/>
  </si>
  <si>
    <t>x</t>
    <phoneticPr fontId="1" type="noConversion"/>
  </si>
  <si>
    <t>x</t>
    <phoneticPr fontId="1" type="noConversion"/>
  </si>
  <si>
    <t>Polln+tray g</t>
    <phoneticPr fontId="1" type="noConversion"/>
  </si>
  <si>
    <t>Y1L1</t>
    <phoneticPr fontId="1" type="noConversion"/>
  </si>
  <si>
    <t>Y1L2</t>
    <phoneticPr fontId="1" type="noConversion"/>
  </si>
  <si>
    <t>left open</t>
    <phoneticPr fontId="1" type="noConversion"/>
  </si>
  <si>
    <t>2) 6/27/2016</t>
    <phoneticPr fontId="1" type="noConversion"/>
  </si>
  <si>
    <t>2) 7/7/16</t>
    <phoneticPr fontId="1" type="noConversion"/>
  </si>
  <si>
    <t>dead</t>
    <phoneticPr fontId="1" type="noConversion"/>
  </si>
  <si>
    <t>**68.8</t>
    <phoneticPr fontId="1" type="noConversion"/>
  </si>
  <si>
    <t>Y1L3</t>
    <phoneticPr fontId="1" type="noConversion"/>
  </si>
  <si>
    <t>Y1L10</t>
    <phoneticPr fontId="1" type="noConversion"/>
  </si>
  <si>
    <t>P</t>
    <phoneticPr fontId="1" type="noConversion"/>
  </si>
  <si>
    <t>stdv</t>
    <phoneticPr fontId="1" type="noConversion"/>
  </si>
  <si>
    <t>stdv</t>
    <phoneticPr fontId="1" type="noConversion"/>
  </si>
  <si>
    <t>Average</t>
    <phoneticPr fontId="1" type="noConversion"/>
  </si>
  <si>
    <t>tray g</t>
    <phoneticPr fontId="1" type="noConversion"/>
  </si>
  <si>
    <t>Y1L1</t>
    <phoneticPr fontId="1" type="noConversion"/>
  </si>
  <si>
    <t>Y1L2</t>
    <phoneticPr fontId="1" type="noConversion"/>
  </si>
  <si>
    <t>Y1L3</t>
    <phoneticPr fontId="1" type="noConversion"/>
  </si>
  <si>
    <t>Y1L4</t>
    <phoneticPr fontId="1" type="noConversion"/>
  </si>
  <si>
    <t>Y1L5</t>
    <phoneticPr fontId="1" type="noConversion"/>
  </si>
  <si>
    <t>Y1L6</t>
    <phoneticPr fontId="1" type="noConversion"/>
  </si>
  <si>
    <t>Y1L7</t>
    <phoneticPr fontId="1" type="noConversion"/>
  </si>
  <si>
    <t>Y1L8</t>
    <phoneticPr fontId="1" type="noConversion"/>
  </si>
  <si>
    <t>brood frames 3) 7/13/16</t>
    <phoneticPr fontId="1" type="noConversion"/>
  </si>
  <si>
    <t># frames brood</t>
    <phoneticPr fontId="1" type="noConversion"/>
  </si>
  <si>
    <t>x</t>
    <phoneticPr fontId="1" type="noConversion"/>
  </si>
  <si>
    <t>x</t>
    <phoneticPr fontId="1" type="noConversion"/>
  </si>
  <si>
    <t>dead</t>
    <phoneticPr fontId="1" type="noConversion"/>
  </si>
  <si>
    <t>queenless?</t>
    <phoneticPr fontId="1" type="noConversion"/>
  </si>
  <si>
    <t>x</t>
    <phoneticPr fontId="1" type="noConversion"/>
  </si>
  <si>
    <t>queenless</t>
    <phoneticPr fontId="1" type="noConversion"/>
  </si>
  <si>
    <t>new queen?</t>
    <phoneticPr fontId="1" type="noConversion"/>
  </si>
  <si>
    <t>untreated</t>
    <phoneticPr fontId="1" type="noConversion"/>
  </si>
  <si>
    <t>Y2L7</t>
    <phoneticPr fontId="1" type="noConversion"/>
  </si>
  <si>
    <t>Y2L8</t>
    <phoneticPr fontId="1" type="noConversion"/>
  </si>
  <si>
    <t>Y2L9</t>
    <phoneticPr fontId="1" type="noConversion"/>
  </si>
  <si>
    <t>Y2L10</t>
    <phoneticPr fontId="1" type="noConversion"/>
  </si>
  <si>
    <t>Average</t>
    <phoneticPr fontId="1" type="noConversion"/>
  </si>
  <si>
    <t>Y2C1</t>
    <phoneticPr fontId="1" type="noConversion"/>
  </si>
  <si>
    <t>Y2C2</t>
    <phoneticPr fontId="1" type="noConversion"/>
  </si>
  <si>
    <t>Y2C3</t>
    <phoneticPr fontId="1" type="noConversion"/>
  </si>
  <si>
    <t>Y2C4</t>
    <phoneticPr fontId="1" type="noConversion"/>
  </si>
  <si>
    <t>Y1B3</t>
    <phoneticPr fontId="1" type="noConversion"/>
  </si>
  <si>
    <t>Y1B4</t>
    <phoneticPr fontId="1" type="noConversion"/>
  </si>
  <si>
    <t>Y2L1</t>
    <phoneticPr fontId="1" type="noConversion"/>
  </si>
  <si>
    <t>Y2L4</t>
    <phoneticPr fontId="1" type="noConversion"/>
  </si>
  <si>
    <t>Y2L5</t>
    <phoneticPr fontId="1" type="noConversion"/>
  </si>
  <si>
    <t>Y2L6</t>
    <phoneticPr fontId="1" type="noConversion"/>
  </si>
  <si>
    <t>Y2L9</t>
    <phoneticPr fontId="1" type="noConversion"/>
  </si>
  <si>
    <t>Y2C3</t>
    <phoneticPr fontId="1" type="noConversion"/>
  </si>
  <si>
    <t>Y2C4</t>
    <phoneticPr fontId="1" type="noConversion"/>
  </si>
  <si>
    <t>Local mites</t>
    <phoneticPr fontId="1" type="noConversion"/>
  </si>
  <si>
    <t>Ca mites</t>
    <phoneticPr fontId="1" type="noConversion"/>
  </si>
  <si>
    <t xml:space="preserve">local </t>
    <phoneticPr fontId="1" type="noConversion"/>
  </si>
  <si>
    <t>CA</t>
    <phoneticPr fontId="1" type="noConversion"/>
  </si>
  <si>
    <t>P =</t>
    <phoneticPr fontId="1" type="noConversion"/>
  </si>
  <si>
    <t>step</t>
    <phoneticPr fontId="1" type="noConversion"/>
  </si>
  <si>
    <t>local (pt 2)</t>
    <phoneticPr fontId="1" type="noConversion"/>
  </si>
  <si>
    <t>Ca pt 2</t>
    <phoneticPr fontId="1" type="noConversion"/>
  </si>
  <si>
    <t>CA pt2 vs pt 1 P =</t>
    <phoneticPr fontId="1" type="noConversion"/>
  </si>
  <si>
    <t>Hive number</t>
    <phoneticPr fontId="1" type="noConversion"/>
  </si>
  <si>
    <t>Y1L1</t>
    <phoneticPr fontId="1" type="noConversion"/>
  </si>
  <si>
    <t>Y1L2</t>
    <phoneticPr fontId="1" type="noConversion"/>
  </si>
  <si>
    <t>Y1L3</t>
    <phoneticPr fontId="1" type="noConversion"/>
  </si>
  <si>
    <t>Y1L4</t>
    <phoneticPr fontId="1" type="noConversion"/>
  </si>
  <si>
    <t>Y1L5</t>
    <phoneticPr fontId="1" type="noConversion"/>
  </si>
  <si>
    <t>Y1L6</t>
    <phoneticPr fontId="1" type="noConversion"/>
  </si>
  <si>
    <t>Y1L7</t>
    <phoneticPr fontId="1" type="noConversion"/>
  </si>
  <si>
    <t>Average</t>
    <phoneticPr fontId="1" type="noConversion"/>
  </si>
  <si>
    <t>Y1C1</t>
    <phoneticPr fontId="1" type="noConversion"/>
  </si>
  <si>
    <t>Y1C2</t>
    <phoneticPr fontId="1" type="noConversion"/>
  </si>
  <si>
    <t>Y1C3</t>
    <phoneticPr fontId="1" type="noConversion"/>
  </si>
  <si>
    <t>Y1C4</t>
    <phoneticPr fontId="1" type="noConversion"/>
  </si>
  <si>
    <t>drop</t>
    <phoneticPr fontId="1" type="noConversion"/>
  </si>
  <si>
    <t>Y1C6</t>
    <phoneticPr fontId="1" type="noConversion"/>
  </si>
  <si>
    <t>dead/dropped</t>
    <phoneticPr fontId="1" type="noConversion"/>
  </si>
  <si>
    <t>dropped/untreated for mites</t>
    <phoneticPr fontId="1" type="noConversion"/>
  </si>
  <si>
    <t>AVG CA</t>
    <phoneticPr fontId="1" type="noConversion"/>
  </si>
  <si>
    <t>AVG  local</t>
    <phoneticPr fontId="1" type="noConversion"/>
  </si>
  <si>
    <t>Y2L2</t>
    <phoneticPr fontId="1" type="noConversion"/>
  </si>
  <si>
    <t>Y2L3</t>
    <phoneticPr fontId="1" type="noConversion"/>
  </si>
  <si>
    <t>Y2L4</t>
    <phoneticPr fontId="1" type="noConversion"/>
  </si>
  <si>
    <t>Y2L5</t>
    <phoneticPr fontId="1" type="noConversion"/>
  </si>
  <si>
    <t>Y2L6</t>
    <phoneticPr fontId="1" type="noConversion"/>
  </si>
  <si>
    <t>Y2L7</t>
    <phoneticPr fontId="1" type="noConversion"/>
  </si>
  <si>
    <t>Y2L8</t>
    <phoneticPr fontId="1" type="noConversion"/>
  </si>
  <si>
    <t>Y2L9</t>
    <phoneticPr fontId="1" type="noConversion"/>
  </si>
  <si>
    <t>Y2L10</t>
    <phoneticPr fontId="1" type="noConversion"/>
  </si>
  <si>
    <t>Y2C1</t>
    <phoneticPr fontId="1" type="noConversion"/>
  </si>
  <si>
    <t>Y2C2</t>
    <phoneticPr fontId="1" type="noConversion"/>
  </si>
  <si>
    <t>Y2C3</t>
    <phoneticPr fontId="1" type="noConversion"/>
  </si>
  <si>
    <t>Y2C4</t>
    <phoneticPr fontId="1" type="noConversion"/>
  </si>
  <si>
    <t>Y2C5</t>
    <phoneticPr fontId="1" type="noConversion"/>
  </si>
  <si>
    <t>Y2C6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</si>
</sst>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0"/>
      <name val="Verdana"/>
    </font>
    <font>
      <sz val="8"/>
      <name val="Verdana"/>
    </font>
    <font>
      <sz val="10"/>
      <color indexed="10"/>
      <name val="Verdana"/>
    </font>
    <font>
      <sz val="10"/>
      <color indexed="207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Pollen trend Yard 1 after treatment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0.0422968066491688"/>
                  <c:y val="0.110041557305337"/>
                </c:manualLayout>
              </c:layout>
              <c:numFmt formatCode="General" sourceLinked="0"/>
            </c:trendlineLbl>
          </c:trendline>
          <c:xVal>
            <c:numRef>
              <c:f>Sheet1!$K$4:$K$6</c:f>
              <c:numCache>
                <c:formatCode>General</c:formatCode>
                <c:ptCount val="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</c:numCache>
            </c:numRef>
          </c:xVal>
          <c:yVal>
            <c:numRef>
              <c:f>Sheet1!$L$4:$L$6</c:f>
              <c:numCache>
                <c:formatCode>General</c:formatCode>
                <c:ptCount val="3"/>
                <c:pt idx="0">
                  <c:v>0.98</c:v>
                </c:pt>
                <c:pt idx="1">
                  <c:v>4.1</c:v>
                </c:pt>
                <c:pt idx="2">
                  <c:v>8.6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123641513560805"/>
                  <c:y val="0.214585885097696"/>
                </c:manualLayout>
              </c:layout>
              <c:numFmt formatCode="General" sourceLinked="0"/>
            </c:trendlineLbl>
          </c:trendline>
          <c:xVal>
            <c:numRef>
              <c:f>Sheet1!$K$10:$K$12</c:f>
              <c:numCache>
                <c:formatCode>General</c:formatCode>
                <c:ptCount val="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</c:numCache>
            </c:numRef>
          </c:xVal>
          <c:yVal>
            <c:numRef>
              <c:f>Sheet1!$L$10:$L$12</c:f>
              <c:numCache>
                <c:formatCode>General</c:formatCode>
                <c:ptCount val="3"/>
                <c:pt idx="0">
                  <c:v>1.1</c:v>
                </c:pt>
                <c:pt idx="1">
                  <c:v>1.5</c:v>
                </c:pt>
                <c:pt idx="2">
                  <c:v>7.1</c:v>
                </c:pt>
              </c:numCache>
            </c:numRef>
          </c:yVal>
        </c:ser>
        <c:axId val="636661704"/>
        <c:axId val="680095624"/>
      </c:scatterChart>
      <c:valAx>
        <c:axId val="636661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weekly measurements </a:t>
                </a:r>
              </a:p>
            </c:rich>
          </c:tx>
        </c:title>
        <c:numFmt formatCode="General" sourceLinked="1"/>
        <c:tickLblPos val="nextTo"/>
        <c:crossAx val="680095624"/>
        <c:crosses val="autoZero"/>
        <c:crossBetween val="midCat"/>
      </c:valAx>
      <c:valAx>
        <c:axId val="6800956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 Pollen Wt. (g)</a:t>
                </a:r>
              </a:p>
            </c:rich>
          </c:tx>
        </c:title>
        <c:numFmt formatCode="General" sourceLinked="1"/>
        <c:tickLblPos val="nextTo"/>
        <c:crossAx val="63666170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Yard 1 Pollen Collection </a:t>
            </a:r>
          </a:p>
        </c:rich>
      </c:tx>
    </c:title>
    <c:plotArea>
      <c:layout/>
      <c:scatterChart>
        <c:scatterStyle val="smoothMarker"/>
        <c:ser>
          <c:idx val="0"/>
          <c:order val="0"/>
          <c:xVal>
            <c:numRef>
              <c:f>Sheet1!$K$3:$K$6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xVal>
          <c:yVal>
            <c:numRef>
              <c:f>Sheet1!$L$3:$L$6</c:f>
              <c:numCache>
                <c:formatCode>General</c:formatCode>
                <c:ptCount val="4"/>
                <c:pt idx="0">
                  <c:v>22.7</c:v>
                </c:pt>
                <c:pt idx="1">
                  <c:v>0.98</c:v>
                </c:pt>
                <c:pt idx="2">
                  <c:v>4.1</c:v>
                </c:pt>
                <c:pt idx="3">
                  <c:v>8.6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Sheet1!$K$9:$K$12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xVal>
          <c:yVal>
            <c:numRef>
              <c:f>Sheet1!$L$9:$L$12</c:f>
              <c:numCache>
                <c:formatCode>General</c:formatCode>
                <c:ptCount val="4"/>
                <c:pt idx="0">
                  <c:v>19.6</c:v>
                </c:pt>
                <c:pt idx="1">
                  <c:v>1.1</c:v>
                </c:pt>
                <c:pt idx="2">
                  <c:v>1.5</c:v>
                </c:pt>
                <c:pt idx="3">
                  <c:v>7.1</c:v>
                </c:pt>
              </c:numCache>
            </c:numRef>
          </c:yVal>
          <c:smooth val="1"/>
        </c:ser>
        <c:axId val="681837544"/>
        <c:axId val="681705528"/>
      </c:scatterChart>
      <c:valAx>
        <c:axId val="681837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weekly measurements</a:t>
                </a:r>
              </a:p>
            </c:rich>
          </c:tx>
        </c:title>
        <c:numFmt formatCode="General" sourceLinked="1"/>
        <c:tickLblPos val="nextTo"/>
        <c:crossAx val="681705528"/>
        <c:crosses val="autoZero"/>
        <c:crossBetween val="midCat"/>
      </c:valAx>
      <c:valAx>
        <c:axId val="6817055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 pollen wt. (g)</a:t>
                </a:r>
              </a:p>
            </c:rich>
          </c:tx>
        </c:title>
        <c:numFmt formatCode="General" sourceLinked="1"/>
        <c:tickLblPos val="nextTo"/>
        <c:crossAx val="6818375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Yard 2 Pollen Collection </a:t>
            </a:r>
          </a:p>
        </c:rich>
      </c:tx>
    </c:title>
    <c:plotArea>
      <c:layout/>
      <c:scatterChart>
        <c:scatterStyle val="smoothMarker"/>
        <c:ser>
          <c:idx val="0"/>
          <c:order val="0"/>
          <c:xVal>
            <c:numRef>
              <c:f>Sheet1!$K$15:$K$18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xVal>
          <c:yVal>
            <c:numRef>
              <c:f>Sheet1!$L$15:$L$18</c:f>
              <c:numCache>
                <c:formatCode>General</c:formatCode>
                <c:ptCount val="4"/>
                <c:pt idx="0">
                  <c:v>21.7</c:v>
                </c:pt>
                <c:pt idx="1">
                  <c:v>1.8</c:v>
                </c:pt>
                <c:pt idx="2">
                  <c:v>2.0</c:v>
                </c:pt>
                <c:pt idx="3">
                  <c:v>19.0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Sheet1!$K$21:$K$24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xVal>
          <c:yVal>
            <c:numRef>
              <c:f>Sheet1!$L$21:$L$24</c:f>
              <c:numCache>
                <c:formatCode>General</c:formatCode>
                <c:ptCount val="4"/>
                <c:pt idx="0">
                  <c:v>25.5</c:v>
                </c:pt>
                <c:pt idx="1">
                  <c:v>1.5</c:v>
                </c:pt>
                <c:pt idx="2">
                  <c:v>0.9</c:v>
                </c:pt>
                <c:pt idx="3">
                  <c:v>12.9</c:v>
                </c:pt>
              </c:numCache>
            </c:numRef>
          </c:yVal>
          <c:smooth val="1"/>
        </c:ser>
        <c:axId val="492423624"/>
        <c:axId val="535711112"/>
      </c:scatterChart>
      <c:valAx>
        <c:axId val="492423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weekly measurements</a:t>
                </a:r>
              </a:p>
            </c:rich>
          </c:tx>
        </c:title>
        <c:numFmt formatCode="General" sourceLinked="1"/>
        <c:tickLblPos val="nextTo"/>
        <c:crossAx val="535711112"/>
        <c:crosses val="autoZero"/>
        <c:crossBetween val="midCat"/>
      </c:valAx>
      <c:valAx>
        <c:axId val="5357111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 pollen wt. (g)</a:t>
                </a:r>
              </a:p>
            </c:rich>
          </c:tx>
        </c:title>
        <c:numFmt formatCode="General" sourceLinked="1"/>
        <c:tickLblPos val="nextTo"/>
        <c:crossAx val="4924236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 sz="1200"/>
              <a:t>Pollen trend yard 2 after treatment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Sheet1!$K$16:$K$18</c:f>
              <c:numCache>
                <c:formatCode>General</c:formatCode>
                <c:ptCount val="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</c:numCache>
            </c:numRef>
          </c:xVal>
          <c:yVal>
            <c:numRef>
              <c:f>Sheet1!$L$16:$L$18</c:f>
              <c:numCache>
                <c:formatCode>General</c:formatCode>
                <c:ptCount val="3"/>
                <c:pt idx="0">
                  <c:v>1.8</c:v>
                </c:pt>
                <c:pt idx="1">
                  <c:v>2.0</c:v>
                </c:pt>
                <c:pt idx="2">
                  <c:v>19.0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117896106736658"/>
                  <c:y val="0.14022601341499"/>
                </c:manualLayout>
              </c:layout>
              <c:numFmt formatCode="General" sourceLinked="0"/>
            </c:trendlineLbl>
          </c:trendline>
          <c:xVal>
            <c:numRef>
              <c:f>Sheet1!$K$22:$K$24</c:f>
              <c:numCache>
                <c:formatCode>General</c:formatCode>
                <c:ptCount val="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</c:numCache>
            </c:numRef>
          </c:xVal>
          <c:yVal>
            <c:numRef>
              <c:f>Sheet1!$L$22:$L$24</c:f>
              <c:numCache>
                <c:formatCode>General</c:formatCode>
                <c:ptCount val="3"/>
                <c:pt idx="0">
                  <c:v>1.5</c:v>
                </c:pt>
                <c:pt idx="1">
                  <c:v>0.9</c:v>
                </c:pt>
                <c:pt idx="2">
                  <c:v>12.9</c:v>
                </c:pt>
              </c:numCache>
            </c:numRef>
          </c:yVal>
        </c:ser>
        <c:axId val="534807144"/>
        <c:axId val="679967832"/>
      </c:scatterChart>
      <c:valAx>
        <c:axId val="534807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weekly measurements</a:t>
                </a:r>
              </a:p>
            </c:rich>
          </c:tx>
          <c:layout/>
        </c:title>
        <c:numFmt formatCode="General" sourceLinked="1"/>
        <c:tickLblPos val="nextTo"/>
        <c:crossAx val="679967832"/>
        <c:crosses val="autoZero"/>
        <c:crossBetween val="midCat"/>
      </c:valAx>
      <c:valAx>
        <c:axId val="6799678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 pollen wt. (g)</a:t>
                </a:r>
              </a:p>
            </c:rich>
          </c:tx>
          <c:layout/>
        </c:title>
        <c:numFmt formatCode="General" sourceLinked="1"/>
        <c:tickLblPos val="nextTo"/>
        <c:crossAx val="5348071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7"/>
  <c:chart>
    <c:title>
      <c:tx>
        <c:rich>
          <a:bodyPr/>
          <a:lstStyle/>
          <a:p>
            <a:pPr>
              <a:defRPr/>
            </a:pPr>
            <a:r>
              <a:rPr lang="en-US"/>
              <a:t>Avg Colony Growth Y1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val>
            <c:numRef>
              <c:f>Sheet1!$P$3:$P$4</c:f>
              <c:numCache>
                <c:formatCode>General</c:formatCode>
                <c:ptCount val="2"/>
                <c:pt idx="0">
                  <c:v>45.22</c:v>
                </c:pt>
                <c:pt idx="1">
                  <c:v>54.0</c:v>
                </c:pt>
              </c:numCache>
            </c:numRef>
          </c:val>
        </c:ser>
        <c:ser>
          <c:idx val="1"/>
          <c:order val="1"/>
          <c:dLbls>
            <c:showVal val="1"/>
          </c:dLbls>
          <c:val>
            <c:numRef>
              <c:f>Sheet1!$Q$3:$Q$4</c:f>
              <c:numCache>
                <c:formatCode>General</c:formatCode>
                <c:ptCount val="2"/>
                <c:pt idx="0">
                  <c:v>43.76</c:v>
                </c:pt>
                <c:pt idx="1">
                  <c:v>46.55</c:v>
                </c:pt>
              </c:numCache>
            </c:numRef>
          </c:val>
        </c:ser>
        <c:dLbls>
          <c:showVal val="1"/>
        </c:dLbls>
        <c:axId val="679752120"/>
        <c:axId val="680436952"/>
      </c:barChart>
      <c:catAx>
        <c:axId val="679752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24 Days</a:t>
                </a:r>
              </a:p>
            </c:rich>
          </c:tx>
        </c:title>
        <c:tickLblPos val="nextTo"/>
        <c:crossAx val="680436952"/>
        <c:crosses val="autoZero"/>
        <c:auto val="1"/>
        <c:lblAlgn val="ctr"/>
        <c:lblOffset val="100"/>
      </c:catAx>
      <c:valAx>
        <c:axId val="6804369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Colony Wt. (lb)</a:t>
                </a:r>
              </a:p>
            </c:rich>
          </c:tx>
        </c:title>
        <c:numFmt formatCode="General" sourceLinked="1"/>
        <c:tickLblPos val="nextTo"/>
        <c:crossAx val="6797521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7"/>
  <c:chart>
    <c:title>
      <c:tx>
        <c:rich>
          <a:bodyPr/>
          <a:lstStyle/>
          <a:p>
            <a:pPr>
              <a:defRPr/>
            </a:pPr>
            <a:r>
              <a:rPr lang="en-US"/>
              <a:t>Avg Colony Growth Y2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val>
            <c:numRef>
              <c:f>Sheet1!$P$27:$P$28</c:f>
              <c:numCache>
                <c:formatCode>General</c:formatCode>
                <c:ptCount val="2"/>
                <c:pt idx="0">
                  <c:v>47.2</c:v>
                </c:pt>
                <c:pt idx="1">
                  <c:v>62.88</c:v>
                </c:pt>
              </c:numCache>
            </c:numRef>
          </c:val>
        </c:ser>
        <c:ser>
          <c:idx val="1"/>
          <c:order val="1"/>
          <c:dLbls>
            <c:showVal val="1"/>
          </c:dLbls>
          <c:val>
            <c:numRef>
              <c:f>Sheet1!$Q$27:$Q$28</c:f>
              <c:numCache>
                <c:formatCode>General</c:formatCode>
                <c:ptCount val="2"/>
                <c:pt idx="0">
                  <c:v>45.1</c:v>
                </c:pt>
                <c:pt idx="1">
                  <c:v>51.2</c:v>
                </c:pt>
              </c:numCache>
            </c:numRef>
          </c:val>
        </c:ser>
        <c:dLbls>
          <c:showVal val="1"/>
        </c:dLbls>
        <c:axId val="492319448"/>
        <c:axId val="535577016"/>
      </c:barChart>
      <c:catAx>
        <c:axId val="492319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24 Days</a:t>
                </a:r>
              </a:p>
            </c:rich>
          </c:tx>
        </c:title>
        <c:tickLblPos val="nextTo"/>
        <c:crossAx val="535577016"/>
        <c:crosses val="autoZero"/>
        <c:auto val="1"/>
        <c:lblAlgn val="ctr"/>
        <c:lblOffset val="100"/>
      </c:catAx>
      <c:valAx>
        <c:axId val="5355770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Colony Wt. (lb)</a:t>
                </a:r>
              </a:p>
            </c:rich>
          </c:tx>
        </c:title>
        <c:numFmt formatCode="General" sourceLinked="1"/>
        <c:tickLblPos val="nextTo"/>
        <c:crossAx val="4923194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Mean mite levels over 3 time steps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Local</c:v>
          </c:tx>
          <c:xVal>
            <c:numRef>
              <c:f>Sheet1!$G$3:$G$5</c:f>
              <c:numCache>
                <c:formatCode>General</c:formatCode>
                <c:ptCount val="3"/>
                <c:pt idx="0">
                  <c:v>1.0</c:v>
                </c:pt>
                <c:pt idx="1">
                  <c:v>12.0</c:v>
                </c:pt>
                <c:pt idx="2">
                  <c:v>35.0</c:v>
                </c:pt>
              </c:numCache>
            </c:numRef>
          </c:xVal>
          <c:yVal>
            <c:numRef>
              <c:f>Sheet1!$H$3:$H$5</c:f>
              <c:numCache>
                <c:formatCode>General</c:formatCode>
                <c:ptCount val="3"/>
                <c:pt idx="0">
                  <c:v>7.4</c:v>
                </c:pt>
                <c:pt idx="1">
                  <c:v>0.85</c:v>
                </c:pt>
                <c:pt idx="2">
                  <c:v>1.11</c:v>
                </c:pt>
              </c:numCache>
            </c:numRef>
          </c:yVal>
          <c:smooth val="1"/>
        </c:ser>
        <c:ser>
          <c:idx val="1"/>
          <c:order val="1"/>
          <c:tx>
            <c:v>CA</c:v>
          </c:tx>
          <c:xVal>
            <c:numRef>
              <c:f>Sheet1!$G$3:$G$5</c:f>
              <c:numCache>
                <c:formatCode>General</c:formatCode>
                <c:ptCount val="3"/>
                <c:pt idx="0">
                  <c:v>1.0</c:v>
                </c:pt>
                <c:pt idx="1">
                  <c:v>12.0</c:v>
                </c:pt>
                <c:pt idx="2">
                  <c:v>35.0</c:v>
                </c:pt>
              </c:numCache>
            </c:numRef>
          </c:xVal>
          <c:yVal>
            <c:numRef>
              <c:f>Sheet1!$I$3:$I$5</c:f>
              <c:numCache>
                <c:formatCode>General</c:formatCode>
                <c:ptCount val="3"/>
                <c:pt idx="0">
                  <c:v>9.5</c:v>
                </c:pt>
                <c:pt idx="1">
                  <c:v>0.875</c:v>
                </c:pt>
                <c:pt idx="2">
                  <c:v>1.56</c:v>
                </c:pt>
              </c:numCache>
            </c:numRef>
          </c:yVal>
          <c:smooth val="1"/>
        </c:ser>
        <c:axId val="535773816"/>
        <c:axId val="700385176"/>
      </c:scatterChart>
      <c:valAx>
        <c:axId val="535773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Steps (days from 1st count)</a:t>
                </a:r>
              </a:p>
            </c:rich>
          </c:tx>
        </c:title>
        <c:numFmt formatCode="General" sourceLinked="1"/>
        <c:tickLblPos val="nextTo"/>
        <c:crossAx val="700385176"/>
        <c:crosses val="autoZero"/>
        <c:crossBetween val="midCat"/>
      </c:valAx>
      <c:valAx>
        <c:axId val="7003851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mites/300 bees</a:t>
                </a:r>
              </a:p>
            </c:rich>
          </c:tx>
        </c:title>
        <c:numFmt formatCode="General" sourceLinked="1"/>
        <c:tickLblPos val="nextTo"/>
        <c:crossAx val="535773816"/>
        <c:crosses val="autoZero"/>
        <c:crossBetween val="midCat"/>
      </c:valAx>
    </c:plotArea>
    <c:legend>
      <c:legendPos val="r"/>
    </c:legend>
    <c:plotVisOnly val="1"/>
    <c:dispBlanksAs val="gap"/>
  </c:chart>
  <c:txPr>
    <a:bodyPr/>
    <a:lstStyle/>
    <a:p>
      <a:pPr>
        <a:defRPr sz="1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622300</xdr:colOff>
      <xdr:row>43</xdr:row>
      <xdr:rowOff>114300</xdr:rowOff>
    </xdr:from>
    <xdr:to>
      <xdr:col>14</xdr:col>
      <xdr:colOff>431800</xdr:colOff>
      <xdr:row>60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622300</xdr:colOff>
      <xdr:row>25</xdr:row>
      <xdr:rowOff>76200</xdr:rowOff>
    </xdr:from>
    <xdr:to>
      <xdr:col>14</xdr:col>
      <xdr:colOff>431800</xdr:colOff>
      <xdr:row>42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723900</xdr:colOff>
      <xdr:row>61</xdr:row>
      <xdr:rowOff>25400</xdr:rowOff>
    </xdr:from>
    <xdr:to>
      <xdr:col>14</xdr:col>
      <xdr:colOff>533400</xdr:colOff>
      <xdr:row>77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863600</xdr:colOff>
      <xdr:row>79</xdr:row>
      <xdr:rowOff>76200</xdr:rowOff>
    </xdr:from>
    <xdr:to>
      <xdr:col>14</xdr:col>
      <xdr:colOff>673100</xdr:colOff>
      <xdr:row>96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457200</xdr:colOff>
      <xdr:row>5</xdr:row>
      <xdr:rowOff>139700</xdr:rowOff>
    </xdr:from>
    <xdr:to>
      <xdr:col>19</xdr:col>
      <xdr:colOff>266700</xdr:colOff>
      <xdr:row>22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812800</xdr:colOff>
      <xdr:row>29</xdr:row>
      <xdr:rowOff>76200</xdr:rowOff>
    </xdr:from>
    <xdr:to>
      <xdr:col>19</xdr:col>
      <xdr:colOff>622300</xdr:colOff>
      <xdr:row>46</xdr:row>
      <xdr:rowOff>12700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457200</xdr:colOff>
      <xdr:row>8</xdr:row>
      <xdr:rowOff>12700</xdr:rowOff>
    </xdr:from>
    <xdr:to>
      <xdr:col>11</xdr:col>
      <xdr:colOff>266700</xdr:colOff>
      <xdr:row>24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Q473"/>
  <sheetViews>
    <sheetView tabSelected="1" topLeftCell="A119" workbookViewId="0">
      <selection activeCell="B119" sqref="B119:B128"/>
    </sheetView>
  </sheetViews>
  <sheetFormatPr baseColWidth="10" defaultRowHeight="13"/>
  <sheetData>
    <row r="1" spans="1:17">
      <c r="A1" t="s">
        <v>242</v>
      </c>
      <c r="B1" t="s">
        <v>58</v>
      </c>
      <c r="C1" t="s">
        <v>60</v>
      </c>
      <c r="D1" t="s">
        <v>59</v>
      </c>
      <c r="E1" t="s">
        <v>144</v>
      </c>
      <c r="F1" t="s">
        <v>143</v>
      </c>
      <c r="L1" t="s">
        <v>140</v>
      </c>
      <c r="P1" t="s">
        <v>111</v>
      </c>
    </row>
    <row r="2" spans="1:17">
      <c r="B2" s="1" t="s">
        <v>123</v>
      </c>
      <c r="C2" t="s">
        <v>123</v>
      </c>
      <c r="D2" t="s">
        <v>142</v>
      </c>
      <c r="E2" t="s">
        <v>124</v>
      </c>
      <c r="F2" t="s">
        <v>125</v>
      </c>
      <c r="G2" t="s">
        <v>238</v>
      </c>
      <c r="H2" t="s">
        <v>233</v>
      </c>
      <c r="I2" t="s">
        <v>234</v>
      </c>
      <c r="K2" t="s">
        <v>161</v>
      </c>
      <c r="L2" t="s">
        <v>160</v>
      </c>
      <c r="P2" t="s">
        <v>112</v>
      </c>
      <c r="Q2" t="s">
        <v>115</v>
      </c>
    </row>
    <row r="3" spans="1:17">
      <c r="G3">
        <v>1</v>
      </c>
      <c r="H3">
        <f>AVERAGE(E4:E13,E36:E45)</f>
        <v>7.4</v>
      </c>
      <c r="I3">
        <f>AVERAGE(E17:E18,E20:E26,E49:E52,E54:E58)</f>
        <v>9.5</v>
      </c>
      <c r="K3">
        <v>1</v>
      </c>
      <c r="L3">
        <v>22.7</v>
      </c>
      <c r="P3">
        <v>45.22</v>
      </c>
      <c r="Q3">
        <v>43.76</v>
      </c>
    </row>
    <row r="4" spans="1:17">
      <c r="A4" t="s">
        <v>243</v>
      </c>
      <c r="B4">
        <v>49.4</v>
      </c>
      <c r="C4">
        <v>8.2720000000000002</v>
      </c>
      <c r="D4">
        <v>5</v>
      </c>
      <c r="E4">
        <v>7</v>
      </c>
      <c r="F4">
        <v>925000</v>
      </c>
      <c r="G4">
        <v>12</v>
      </c>
      <c r="H4">
        <v>0.85</v>
      </c>
      <c r="I4">
        <v>0.875</v>
      </c>
      <c r="K4">
        <v>2</v>
      </c>
      <c r="L4">
        <v>0.98</v>
      </c>
      <c r="P4">
        <v>54</v>
      </c>
      <c r="Q4">
        <v>46.55</v>
      </c>
    </row>
    <row r="5" spans="1:17">
      <c r="A5" t="s">
        <v>244</v>
      </c>
      <c r="B5">
        <v>42.2</v>
      </c>
      <c r="C5">
        <v>27.734999999999999</v>
      </c>
      <c r="D5">
        <v>4</v>
      </c>
      <c r="E5">
        <v>2</v>
      </c>
      <c r="F5">
        <v>850000</v>
      </c>
      <c r="G5">
        <v>35</v>
      </c>
      <c r="H5">
        <v>1.1100000000000001</v>
      </c>
      <c r="I5">
        <v>1.56</v>
      </c>
      <c r="K5">
        <v>3</v>
      </c>
      <c r="L5">
        <v>4.0999999999999996</v>
      </c>
    </row>
    <row r="6" spans="1:17">
      <c r="A6" t="s">
        <v>245</v>
      </c>
      <c r="B6">
        <v>45.2</v>
      </c>
      <c r="C6">
        <v>23.776</v>
      </c>
      <c r="D6">
        <v>4</v>
      </c>
      <c r="E6">
        <v>8</v>
      </c>
      <c r="F6">
        <v>100000</v>
      </c>
      <c r="K6">
        <v>4</v>
      </c>
      <c r="L6">
        <v>8.6</v>
      </c>
    </row>
    <row r="7" spans="1:17">
      <c r="A7" t="s">
        <v>246</v>
      </c>
      <c r="B7">
        <v>43.4</v>
      </c>
      <c r="C7">
        <v>18.937999999999999</v>
      </c>
      <c r="D7">
        <v>4</v>
      </c>
      <c r="E7">
        <v>2</v>
      </c>
      <c r="F7">
        <v>3450000</v>
      </c>
    </row>
    <row r="8" spans="1:17">
      <c r="A8" t="s">
        <v>247</v>
      </c>
      <c r="B8">
        <v>52.6</v>
      </c>
      <c r="C8">
        <v>2.94</v>
      </c>
      <c r="D8">
        <v>4</v>
      </c>
      <c r="E8">
        <v>8</v>
      </c>
      <c r="F8">
        <v>750000</v>
      </c>
      <c r="K8" t="s">
        <v>161</v>
      </c>
      <c r="L8" t="s">
        <v>164</v>
      </c>
    </row>
    <row r="9" spans="1:17">
      <c r="A9" t="s">
        <v>248</v>
      </c>
      <c r="B9">
        <v>42.6</v>
      </c>
      <c r="C9">
        <v>9.8680000000000003</v>
      </c>
      <c r="D9">
        <v>4</v>
      </c>
      <c r="E9">
        <v>7</v>
      </c>
      <c r="F9">
        <v>1575000</v>
      </c>
      <c r="K9">
        <v>1</v>
      </c>
      <c r="L9">
        <v>19.600000000000001</v>
      </c>
    </row>
    <row r="10" spans="1:17">
      <c r="A10" t="s">
        <v>249</v>
      </c>
      <c r="B10">
        <v>42.4</v>
      </c>
      <c r="C10">
        <v>33.078000000000003</v>
      </c>
      <c r="D10">
        <v>5</v>
      </c>
      <c r="E10">
        <v>2</v>
      </c>
      <c r="F10">
        <v>1100000</v>
      </c>
      <c r="K10">
        <v>2</v>
      </c>
      <c r="L10">
        <v>1.1000000000000001</v>
      </c>
    </row>
    <row r="11" spans="1:17">
      <c r="A11" t="s">
        <v>103</v>
      </c>
      <c r="B11">
        <v>44.8</v>
      </c>
      <c r="C11">
        <v>51.56</v>
      </c>
      <c r="D11">
        <v>4</v>
      </c>
      <c r="E11">
        <v>7</v>
      </c>
      <c r="F11">
        <v>1600000</v>
      </c>
      <c r="K11">
        <v>3</v>
      </c>
      <c r="L11">
        <v>1.5</v>
      </c>
    </row>
    <row r="12" spans="1:17">
      <c r="A12" t="s">
        <v>104</v>
      </c>
      <c r="B12">
        <v>47.8</v>
      </c>
      <c r="C12">
        <v>31.850999999999999</v>
      </c>
      <c r="D12">
        <v>5</v>
      </c>
      <c r="E12">
        <v>12</v>
      </c>
      <c r="F12">
        <v>1925000</v>
      </c>
      <c r="K12">
        <v>4</v>
      </c>
      <c r="L12">
        <v>7.1</v>
      </c>
    </row>
    <row r="13" spans="1:17">
      <c r="A13" t="s">
        <v>105</v>
      </c>
      <c r="B13">
        <v>41.8</v>
      </c>
      <c r="C13">
        <v>19.431999999999999</v>
      </c>
      <c r="D13">
        <v>4</v>
      </c>
      <c r="E13">
        <v>8</v>
      </c>
      <c r="F13">
        <v>1675000</v>
      </c>
    </row>
    <row r="14" spans="1:17">
      <c r="A14" s="2" t="s">
        <v>54</v>
      </c>
      <c r="B14" s="2">
        <f>AVERAGE(B4:B13)</f>
        <v>45.220000000000006</v>
      </c>
      <c r="C14" s="2">
        <f>AVERAGE(C4:C13)</f>
        <v>22.744999999999997</v>
      </c>
      <c r="D14" s="2">
        <f>AVERAGE(D4:D13)</f>
        <v>4.3</v>
      </c>
      <c r="E14" s="2">
        <f>AVERAGE(E4:E13)</f>
        <v>6.3</v>
      </c>
      <c r="F14" s="2">
        <v>1395000</v>
      </c>
      <c r="G14" s="2"/>
      <c r="H14" s="2"/>
      <c r="I14" s="2"/>
      <c r="K14" t="s">
        <v>110</v>
      </c>
      <c r="L14" t="s">
        <v>166</v>
      </c>
    </row>
    <row r="15" spans="1:17">
      <c r="A15" t="s">
        <v>141</v>
      </c>
      <c r="B15">
        <f>STDEV(B4:B13)</f>
        <v>3.6165668188981086</v>
      </c>
      <c r="K15">
        <v>1</v>
      </c>
      <c r="L15">
        <v>21.7</v>
      </c>
    </row>
    <row r="16" spans="1:17">
      <c r="K16">
        <v>2</v>
      </c>
      <c r="L16">
        <v>1.8</v>
      </c>
    </row>
    <row r="17" spans="1:17">
      <c r="A17" t="s">
        <v>106</v>
      </c>
      <c r="B17">
        <v>47.2</v>
      </c>
      <c r="C17">
        <v>56.569000000000003</v>
      </c>
      <c r="D17">
        <v>5</v>
      </c>
      <c r="E17">
        <v>3</v>
      </c>
      <c r="F17">
        <v>1475000</v>
      </c>
      <c r="K17">
        <v>3</v>
      </c>
      <c r="L17">
        <v>2</v>
      </c>
    </row>
    <row r="18" spans="1:17">
      <c r="A18" t="s">
        <v>107</v>
      </c>
      <c r="B18">
        <v>50.8</v>
      </c>
      <c r="C18">
        <v>21.779</v>
      </c>
      <c r="D18">
        <v>3</v>
      </c>
      <c r="E18">
        <v>27</v>
      </c>
      <c r="F18">
        <v>425000</v>
      </c>
      <c r="K18">
        <v>4</v>
      </c>
      <c r="L18">
        <v>19</v>
      </c>
    </row>
    <row r="19" spans="1:17">
      <c r="A19" t="s">
        <v>108</v>
      </c>
      <c r="B19">
        <v>35.200000000000003</v>
      </c>
      <c r="C19">
        <v>1.29</v>
      </c>
      <c r="D19">
        <v>2</v>
      </c>
      <c r="E19" t="s">
        <v>152</v>
      </c>
      <c r="F19">
        <v>150000</v>
      </c>
    </row>
    <row r="20" spans="1:17">
      <c r="A20" t="s">
        <v>116</v>
      </c>
      <c r="B20">
        <v>48.8</v>
      </c>
      <c r="C20">
        <v>22.527999999999999</v>
      </c>
      <c r="D20">
        <v>5</v>
      </c>
      <c r="E20">
        <v>7</v>
      </c>
      <c r="F20">
        <v>25000</v>
      </c>
      <c r="K20" t="s">
        <v>161</v>
      </c>
      <c r="L20" t="s">
        <v>109</v>
      </c>
    </row>
    <row r="21" spans="1:17">
      <c r="A21" t="s">
        <v>117</v>
      </c>
      <c r="B21">
        <v>43</v>
      </c>
      <c r="C21">
        <v>7.4720000000000004</v>
      </c>
      <c r="D21">
        <v>4</v>
      </c>
      <c r="E21">
        <v>4</v>
      </c>
      <c r="F21">
        <v>725000</v>
      </c>
      <c r="K21">
        <v>1</v>
      </c>
      <c r="L21">
        <v>25.5</v>
      </c>
    </row>
    <row r="22" spans="1:17">
      <c r="A22" t="s">
        <v>118</v>
      </c>
      <c r="B22">
        <v>49.6</v>
      </c>
      <c r="C22">
        <v>11.637</v>
      </c>
      <c r="D22">
        <v>4</v>
      </c>
      <c r="E22">
        <v>1</v>
      </c>
      <c r="F22">
        <v>3475000</v>
      </c>
      <c r="K22">
        <v>2</v>
      </c>
      <c r="L22">
        <v>1.5</v>
      </c>
    </row>
    <row r="23" spans="1:17">
      <c r="A23" t="s">
        <v>119</v>
      </c>
      <c r="B23">
        <v>42.8</v>
      </c>
      <c r="C23">
        <v>38.703000000000003</v>
      </c>
      <c r="D23">
        <v>4</v>
      </c>
      <c r="E23">
        <v>4</v>
      </c>
      <c r="F23">
        <v>375000</v>
      </c>
      <c r="K23">
        <v>3</v>
      </c>
      <c r="L23">
        <v>0.9</v>
      </c>
    </row>
    <row r="24" spans="1:17">
      <c r="A24" t="s">
        <v>120</v>
      </c>
      <c r="B24">
        <v>46.6</v>
      </c>
      <c r="C24">
        <v>7.0069999999999997</v>
      </c>
      <c r="D24">
        <v>3</v>
      </c>
      <c r="E24">
        <v>7</v>
      </c>
      <c r="F24">
        <v>6750000</v>
      </c>
      <c r="K24">
        <v>4</v>
      </c>
      <c r="L24">
        <v>12.9</v>
      </c>
    </row>
    <row r="25" spans="1:17">
      <c r="A25" t="s">
        <v>121</v>
      </c>
      <c r="B25">
        <v>36.799999999999997</v>
      </c>
      <c r="C25">
        <v>16.800999999999998</v>
      </c>
      <c r="D25">
        <v>5</v>
      </c>
      <c r="E25">
        <v>8</v>
      </c>
      <c r="F25">
        <v>1475000</v>
      </c>
      <c r="P25" t="s">
        <v>111</v>
      </c>
    </row>
    <row r="26" spans="1:17">
      <c r="A26" t="s">
        <v>122</v>
      </c>
      <c r="B26">
        <v>36.799999999999997</v>
      </c>
      <c r="C26">
        <v>12.013999999999999</v>
      </c>
      <c r="D26">
        <v>3</v>
      </c>
      <c r="E26">
        <v>5</v>
      </c>
      <c r="F26">
        <v>25000</v>
      </c>
      <c r="P26" t="s">
        <v>113</v>
      </c>
      <c r="Q26" t="s">
        <v>114</v>
      </c>
    </row>
    <row r="27" spans="1:17">
      <c r="A27" s="2" t="s">
        <v>55</v>
      </c>
      <c r="B27" s="2">
        <f>AVERAGE(B17:B26)</f>
        <v>43.760000000000005</v>
      </c>
      <c r="C27" s="2">
        <f>AVERAGE(C17:C26)</f>
        <v>19.580000000000002</v>
      </c>
      <c r="D27" s="2">
        <f>AVERAGE(D17:D26)</f>
        <v>3.8</v>
      </c>
      <c r="E27" s="2">
        <f>AVERAGE(E17:E18,E20:E26)</f>
        <v>7.333333333333333</v>
      </c>
      <c r="F27" s="2">
        <v>1490000</v>
      </c>
      <c r="G27" s="2"/>
      <c r="H27" s="2"/>
      <c r="I27" s="2"/>
      <c r="P27">
        <v>47.2</v>
      </c>
      <c r="Q27">
        <v>45.1</v>
      </c>
    </row>
    <row r="28" spans="1:17">
      <c r="A28" t="s">
        <v>193</v>
      </c>
      <c r="B28">
        <f>STDEV(B17:B26)</f>
        <v>5.7795040156284898</v>
      </c>
      <c r="P28">
        <v>62.88</v>
      </c>
      <c r="Q28">
        <v>51.2</v>
      </c>
    </row>
    <row r="30" spans="1:17">
      <c r="A30" t="s">
        <v>84</v>
      </c>
      <c r="B30">
        <v>44.6</v>
      </c>
      <c r="D30">
        <v>3</v>
      </c>
      <c r="E30" t="s">
        <v>153</v>
      </c>
      <c r="F30">
        <v>5025000</v>
      </c>
    </row>
    <row r="31" spans="1:17">
      <c r="A31" t="s">
        <v>167</v>
      </c>
      <c r="B31">
        <v>39</v>
      </c>
      <c r="D31">
        <v>4</v>
      </c>
      <c r="E31" t="s">
        <v>152</v>
      </c>
      <c r="F31">
        <v>1325000</v>
      </c>
    </row>
    <row r="32" spans="1:17">
      <c r="A32" t="s">
        <v>168</v>
      </c>
      <c r="B32">
        <v>38.200000000000003</v>
      </c>
      <c r="D32">
        <v>3</v>
      </c>
      <c r="E32" t="s">
        <v>152</v>
      </c>
      <c r="F32">
        <v>700000</v>
      </c>
    </row>
    <row r="33" spans="1:9">
      <c r="A33" t="s">
        <v>169</v>
      </c>
      <c r="B33">
        <v>42.8</v>
      </c>
      <c r="D33">
        <v>5</v>
      </c>
      <c r="E33">
        <v>4</v>
      </c>
      <c r="F33">
        <v>4950000</v>
      </c>
    </row>
    <row r="34" spans="1:9">
      <c r="A34" s="2" t="s">
        <v>55</v>
      </c>
      <c r="B34" s="2">
        <f>AVERAGE(B30:B33)</f>
        <v>41.15</v>
      </c>
      <c r="C34" s="2"/>
      <c r="D34" s="2">
        <f>AVERAGE(D30:D33)</f>
        <v>3.75</v>
      </c>
      <c r="E34" s="2">
        <v>4</v>
      </c>
      <c r="F34" s="2">
        <v>3000000</v>
      </c>
      <c r="G34" s="2"/>
      <c r="H34" s="2"/>
      <c r="I34" s="2"/>
    </row>
    <row r="36" spans="1:9">
      <c r="A36" t="s">
        <v>145</v>
      </c>
      <c r="B36">
        <v>41</v>
      </c>
      <c r="C36">
        <v>31.335000000000001</v>
      </c>
      <c r="D36">
        <v>5</v>
      </c>
      <c r="E36">
        <v>11</v>
      </c>
      <c r="F36">
        <v>25000</v>
      </c>
    </row>
    <row r="37" spans="1:9">
      <c r="A37" t="s">
        <v>261</v>
      </c>
      <c r="B37">
        <v>48</v>
      </c>
      <c r="C37">
        <v>18.734000000000002</v>
      </c>
      <c r="D37">
        <v>5</v>
      </c>
      <c r="E37">
        <v>9</v>
      </c>
      <c r="F37">
        <v>1450000</v>
      </c>
    </row>
    <row r="38" spans="1:9">
      <c r="A38" t="s">
        <v>262</v>
      </c>
      <c r="B38">
        <v>48.4</v>
      </c>
      <c r="C38" t="s">
        <v>152</v>
      </c>
      <c r="D38">
        <v>5</v>
      </c>
      <c r="E38">
        <v>2</v>
      </c>
      <c r="F38">
        <v>10075000</v>
      </c>
    </row>
    <row r="39" spans="1:9">
      <c r="A39" t="s">
        <v>263</v>
      </c>
      <c r="B39">
        <v>54</v>
      </c>
      <c r="C39">
        <v>31.966000000000001</v>
      </c>
      <c r="D39">
        <v>6</v>
      </c>
      <c r="E39">
        <v>7</v>
      </c>
      <c r="F39">
        <v>1750000</v>
      </c>
    </row>
    <row r="40" spans="1:9">
      <c r="A40" t="s">
        <v>264</v>
      </c>
      <c r="B40">
        <v>47.6</v>
      </c>
      <c r="C40">
        <v>39.712000000000003</v>
      </c>
      <c r="D40">
        <v>7</v>
      </c>
      <c r="E40">
        <v>17</v>
      </c>
      <c r="F40">
        <v>2175000</v>
      </c>
    </row>
    <row r="41" spans="1:9">
      <c r="A41" t="s">
        <v>265</v>
      </c>
      <c r="B41">
        <v>42.4</v>
      </c>
      <c r="C41">
        <v>11.489000000000001</v>
      </c>
      <c r="D41">
        <v>3</v>
      </c>
      <c r="E41">
        <v>2</v>
      </c>
      <c r="F41">
        <v>75000</v>
      </c>
    </row>
    <row r="42" spans="1:9">
      <c r="A42" t="s">
        <v>266</v>
      </c>
      <c r="B42">
        <v>40.6</v>
      </c>
      <c r="C42">
        <v>5.4470000000000001</v>
      </c>
      <c r="D42">
        <v>5</v>
      </c>
      <c r="E42">
        <v>9</v>
      </c>
      <c r="F42">
        <v>175000</v>
      </c>
    </row>
    <row r="43" spans="1:9">
      <c r="A43" t="s">
        <v>267</v>
      </c>
      <c r="B43">
        <v>55</v>
      </c>
      <c r="C43">
        <v>22.260999999999999</v>
      </c>
      <c r="D43">
        <v>5</v>
      </c>
      <c r="E43">
        <v>2</v>
      </c>
      <c r="F43">
        <v>275000</v>
      </c>
    </row>
    <row r="44" spans="1:9">
      <c r="A44" t="s">
        <v>268</v>
      </c>
      <c r="B44">
        <v>46.8</v>
      </c>
      <c r="C44">
        <v>19.132999999999999</v>
      </c>
      <c r="D44">
        <v>5</v>
      </c>
      <c r="E44">
        <v>7</v>
      </c>
      <c r="F44">
        <v>3350000</v>
      </c>
    </row>
    <row r="45" spans="1:9">
      <c r="A45" t="s">
        <v>269</v>
      </c>
      <c r="B45">
        <v>48.2</v>
      </c>
      <c r="C45">
        <v>15.622999999999999</v>
      </c>
      <c r="D45">
        <v>4</v>
      </c>
      <c r="E45">
        <v>19</v>
      </c>
      <c r="F45">
        <v>0</v>
      </c>
    </row>
    <row r="46" spans="1:9">
      <c r="A46" s="2" t="s">
        <v>55</v>
      </c>
      <c r="B46" s="2">
        <f>AVERAGE(B36:B45)</f>
        <v>47.2</v>
      </c>
      <c r="C46" s="2">
        <f>AVERAGE(C36:C37,C39:C45)</f>
        <v>21.744444444444444</v>
      </c>
      <c r="D46" s="2">
        <f>AVERAGE(D36:D45)</f>
        <v>5</v>
      </c>
      <c r="E46" s="2">
        <f>AVERAGE(E36:E45)</f>
        <v>8.5</v>
      </c>
      <c r="F46" s="2">
        <v>1935000</v>
      </c>
      <c r="G46" s="2"/>
      <c r="H46" s="2"/>
      <c r="I46" s="2"/>
    </row>
    <row r="47" spans="1:9">
      <c r="I47" s="2"/>
    </row>
    <row r="49" spans="1:9">
      <c r="A49" t="s">
        <v>270</v>
      </c>
      <c r="B49">
        <v>53</v>
      </c>
      <c r="C49">
        <v>3.1269999999999998</v>
      </c>
      <c r="D49">
        <v>3</v>
      </c>
      <c r="E49">
        <v>19</v>
      </c>
      <c r="F49">
        <v>25000</v>
      </c>
    </row>
    <row r="50" spans="1:9">
      <c r="A50" t="s">
        <v>271</v>
      </c>
      <c r="B50">
        <v>41.8</v>
      </c>
      <c r="C50">
        <v>32.213000000000001</v>
      </c>
      <c r="D50">
        <v>5</v>
      </c>
      <c r="E50">
        <v>6</v>
      </c>
      <c r="F50">
        <v>750000</v>
      </c>
      <c r="G50" t="s">
        <v>139</v>
      </c>
    </row>
    <row r="51" spans="1:9">
      <c r="A51" t="s">
        <v>272</v>
      </c>
      <c r="B51">
        <v>44.8</v>
      </c>
      <c r="C51">
        <v>13.308999999999999</v>
      </c>
      <c r="D51">
        <v>5</v>
      </c>
      <c r="E51">
        <v>36</v>
      </c>
      <c r="F51">
        <v>975000</v>
      </c>
    </row>
    <row r="52" spans="1:9">
      <c r="A52" t="s">
        <v>273</v>
      </c>
      <c r="B52">
        <v>37.6</v>
      </c>
      <c r="C52">
        <v>13.878</v>
      </c>
      <c r="D52">
        <v>5</v>
      </c>
      <c r="E52">
        <v>11</v>
      </c>
      <c r="F52">
        <v>1300000</v>
      </c>
    </row>
    <row r="53" spans="1:9">
      <c r="A53" t="s">
        <v>274</v>
      </c>
      <c r="B53">
        <v>50.2</v>
      </c>
      <c r="C53" t="s">
        <v>152</v>
      </c>
      <c r="D53" t="s">
        <v>151</v>
      </c>
      <c r="E53" t="s">
        <v>152</v>
      </c>
      <c r="F53" t="s">
        <v>152</v>
      </c>
    </row>
    <row r="54" spans="1:9">
      <c r="A54" t="s">
        <v>275</v>
      </c>
      <c r="B54">
        <v>47.2</v>
      </c>
      <c r="C54">
        <v>83.257999999999996</v>
      </c>
      <c r="D54">
        <v>5</v>
      </c>
      <c r="E54">
        <v>6</v>
      </c>
      <c r="F54">
        <v>25000</v>
      </c>
    </row>
    <row r="55" spans="1:9">
      <c r="A55" t="s">
        <v>81</v>
      </c>
      <c r="B55">
        <v>43.8</v>
      </c>
      <c r="C55">
        <v>37.606999999999999</v>
      </c>
      <c r="D55">
        <v>4</v>
      </c>
      <c r="E55">
        <v>4</v>
      </c>
      <c r="F55">
        <v>775000</v>
      </c>
    </row>
    <row r="56" spans="1:9">
      <c r="A56" t="s">
        <v>82</v>
      </c>
      <c r="B56">
        <v>44.8</v>
      </c>
      <c r="C56">
        <v>29.584</v>
      </c>
      <c r="D56">
        <v>5</v>
      </c>
      <c r="E56">
        <v>12</v>
      </c>
      <c r="F56">
        <v>625000</v>
      </c>
    </row>
    <row r="57" spans="1:9">
      <c r="A57" t="s">
        <v>83</v>
      </c>
      <c r="B57">
        <v>40.799999999999997</v>
      </c>
      <c r="C57">
        <v>8.1199999999999992</v>
      </c>
      <c r="D57">
        <v>2</v>
      </c>
      <c r="E57">
        <v>1</v>
      </c>
      <c r="F57">
        <v>3050000</v>
      </c>
    </row>
    <row r="58" spans="1:9">
      <c r="A58" t="s">
        <v>172</v>
      </c>
      <c r="B58">
        <v>47</v>
      </c>
      <c r="C58">
        <v>8.0410000000000004</v>
      </c>
      <c r="D58">
        <v>4</v>
      </c>
      <c r="E58">
        <v>10</v>
      </c>
      <c r="F58">
        <v>1675000</v>
      </c>
    </row>
    <row r="59" spans="1:9">
      <c r="A59" s="2" t="s">
        <v>55</v>
      </c>
      <c r="B59" s="2">
        <f>AVERAGE(B49:B58)</f>
        <v>45.1</v>
      </c>
      <c r="C59" s="2">
        <f>AVERAGE(C49:C52,C54:C58)</f>
        <v>25.459666666666667</v>
      </c>
      <c r="D59" s="2">
        <f>AVERAGE(D49:D52,D54:D57)</f>
        <v>4.25</v>
      </c>
      <c r="E59" s="2">
        <f>AVERAGE(E49:E52,E54:E58)</f>
        <v>11.666666666666666</v>
      </c>
      <c r="F59" s="2">
        <v>1022222.222</v>
      </c>
      <c r="G59" s="2"/>
      <c r="H59" s="2"/>
      <c r="I59" s="2"/>
    </row>
    <row r="62" spans="1:9">
      <c r="A62" t="s">
        <v>149</v>
      </c>
      <c r="B62">
        <v>32.200000000000003</v>
      </c>
      <c r="D62">
        <v>6</v>
      </c>
      <c r="E62">
        <v>6</v>
      </c>
      <c r="F62">
        <v>150000</v>
      </c>
    </row>
    <row r="63" spans="1:9">
      <c r="A63" t="s">
        <v>150</v>
      </c>
      <c r="B63">
        <v>23</v>
      </c>
      <c r="D63" t="s">
        <v>152</v>
      </c>
      <c r="E63" t="s">
        <v>152</v>
      </c>
      <c r="F63" t="s">
        <v>152</v>
      </c>
    </row>
    <row r="64" spans="1:9">
      <c r="A64" t="s">
        <v>170</v>
      </c>
      <c r="B64">
        <v>39</v>
      </c>
      <c r="D64" t="s">
        <v>152</v>
      </c>
      <c r="E64" t="s">
        <v>152</v>
      </c>
      <c r="F64">
        <v>325000</v>
      </c>
    </row>
    <row r="65" spans="1:9">
      <c r="A65" t="s">
        <v>171</v>
      </c>
      <c r="B65">
        <v>44.2</v>
      </c>
      <c r="D65">
        <v>4</v>
      </c>
      <c r="E65">
        <v>2</v>
      </c>
      <c r="F65">
        <v>1550000</v>
      </c>
    </row>
    <row r="66" spans="1:9">
      <c r="A66" s="2" t="s">
        <v>56</v>
      </c>
      <c r="B66" s="2">
        <f>AVERAGE(B62:B65)</f>
        <v>34.6</v>
      </c>
      <c r="C66" s="2"/>
      <c r="D66" s="2">
        <v>5</v>
      </c>
      <c r="E66" s="2">
        <v>4</v>
      </c>
      <c r="F66" s="2">
        <v>675000</v>
      </c>
      <c r="G66" s="2"/>
      <c r="H66" s="2"/>
      <c r="I66" s="2"/>
    </row>
    <row r="67" spans="1:9">
      <c r="B67" t="s">
        <v>148</v>
      </c>
    </row>
    <row r="71" spans="1:9">
      <c r="A71" t="s">
        <v>242</v>
      </c>
      <c r="B71" t="s">
        <v>154</v>
      </c>
      <c r="C71" t="s">
        <v>155</v>
      </c>
      <c r="D71" t="s">
        <v>156</v>
      </c>
      <c r="E71" t="s">
        <v>157</v>
      </c>
      <c r="F71" t="s">
        <v>158</v>
      </c>
      <c r="H71" t="s">
        <v>146</v>
      </c>
    </row>
    <row r="72" spans="1:9">
      <c r="B72" s="1" t="s">
        <v>187</v>
      </c>
      <c r="C72" t="s">
        <v>49</v>
      </c>
      <c r="D72" s="1" t="s">
        <v>186</v>
      </c>
      <c r="E72" s="1" t="s">
        <v>186</v>
      </c>
      <c r="H72">
        <f>AVERAGE(E74:E83,E106:E115)</f>
        <v>0.85</v>
      </c>
    </row>
    <row r="74" spans="1:9">
      <c r="A74" t="s">
        <v>243</v>
      </c>
      <c r="B74">
        <v>60</v>
      </c>
      <c r="C74">
        <v>1.006</v>
      </c>
      <c r="D74">
        <v>3</v>
      </c>
      <c r="E74">
        <v>1</v>
      </c>
      <c r="H74" t="s">
        <v>147</v>
      </c>
    </row>
    <row r="75" spans="1:9">
      <c r="A75" t="s">
        <v>244</v>
      </c>
      <c r="B75">
        <v>42</v>
      </c>
      <c r="C75">
        <v>0.35799999999999998</v>
      </c>
      <c r="D75">
        <v>2</v>
      </c>
      <c r="E75">
        <v>0</v>
      </c>
      <c r="H75">
        <f>AVERAGE(E87:E88,E90:E91,E94:E96,E119,E121:E128)</f>
        <v>0.875</v>
      </c>
    </row>
    <row r="76" spans="1:9">
      <c r="A76" t="s">
        <v>245</v>
      </c>
      <c r="B76">
        <v>54</v>
      </c>
      <c r="C76">
        <v>4.8540000000000001</v>
      </c>
      <c r="D76">
        <v>3</v>
      </c>
      <c r="E76">
        <v>0</v>
      </c>
    </row>
    <row r="77" spans="1:9">
      <c r="A77" t="s">
        <v>246</v>
      </c>
      <c r="B77">
        <v>43</v>
      </c>
      <c r="C77">
        <v>0.19700000000000001</v>
      </c>
      <c r="D77">
        <v>3</v>
      </c>
      <c r="E77">
        <v>1</v>
      </c>
    </row>
    <row r="78" spans="1:9">
      <c r="A78" t="s">
        <v>247</v>
      </c>
      <c r="B78">
        <v>75.599999999999994</v>
      </c>
      <c r="C78">
        <v>0.52</v>
      </c>
      <c r="D78">
        <v>4</v>
      </c>
      <c r="E78">
        <v>1</v>
      </c>
    </row>
    <row r="79" spans="1:9">
      <c r="A79" t="s">
        <v>248</v>
      </c>
      <c r="B79">
        <v>45.6</v>
      </c>
      <c r="C79">
        <v>0.36499999999999999</v>
      </c>
      <c r="D79">
        <v>2</v>
      </c>
      <c r="E79">
        <v>0</v>
      </c>
    </row>
    <row r="80" spans="1:9">
      <c r="A80" t="s">
        <v>249</v>
      </c>
      <c r="B80">
        <v>58</v>
      </c>
      <c r="C80">
        <v>1.0229999999999999</v>
      </c>
      <c r="D80">
        <v>3</v>
      </c>
      <c r="E80">
        <v>1</v>
      </c>
    </row>
    <row r="81" spans="1:7">
      <c r="A81" t="s">
        <v>103</v>
      </c>
      <c r="B81">
        <v>58.6</v>
      </c>
      <c r="C81">
        <v>0.53100000000000003</v>
      </c>
      <c r="D81">
        <v>1</v>
      </c>
      <c r="E81">
        <v>0</v>
      </c>
    </row>
    <row r="82" spans="1:7">
      <c r="A82" t="s">
        <v>104</v>
      </c>
      <c r="B82">
        <v>58.2</v>
      </c>
      <c r="C82">
        <v>0.58799999999999997</v>
      </c>
      <c r="D82">
        <v>2</v>
      </c>
      <c r="E82">
        <v>1</v>
      </c>
    </row>
    <row r="83" spans="1:7">
      <c r="A83" t="s">
        <v>105</v>
      </c>
      <c r="B83">
        <v>45</v>
      </c>
      <c r="C83">
        <v>0.36</v>
      </c>
      <c r="D83">
        <v>3</v>
      </c>
      <c r="E83">
        <v>0</v>
      </c>
    </row>
    <row r="84" spans="1:7">
      <c r="A84" s="2" t="s">
        <v>55</v>
      </c>
      <c r="B84" s="2">
        <f>AVERAGE(B74:B83)</f>
        <v>54</v>
      </c>
      <c r="C84" s="2">
        <f>AVERAGE(C74:C83)</f>
        <v>0.98019999999999996</v>
      </c>
      <c r="D84">
        <f>AVERAGE(D74:D83)</f>
        <v>2.6</v>
      </c>
      <c r="E84">
        <f>AVERAGE(E74:E83)</f>
        <v>0.5</v>
      </c>
    </row>
    <row r="85" spans="1:7">
      <c r="A85" t="s">
        <v>194</v>
      </c>
      <c r="B85">
        <f>STDEV(B74:B83)</f>
        <v>10.402563786554406</v>
      </c>
    </row>
    <row r="87" spans="1:7">
      <c r="A87" t="s">
        <v>106</v>
      </c>
      <c r="B87">
        <v>59.2</v>
      </c>
      <c r="C87">
        <v>2.7160000000000002</v>
      </c>
      <c r="D87">
        <v>6</v>
      </c>
      <c r="E87">
        <v>1</v>
      </c>
      <c r="G87">
        <v>59.2</v>
      </c>
    </row>
    <row r="88" spans="1:7">
      <c r="A88" t="s">
        <v>107</v>
      </c>
      <c r="B88">
        <v>57</v>
      </c>
      <c r="C88">
        <v>2.5950000000000002</v>
      </c>
      <c r="D88">
        <v>5</v>
      </c>
      <c r="E88">
        <v>1</v>
      </c>
      <c r="G88">
        <v>57</v>
      </c>
    </row>
    <row r="89" spans="1:7">
      <c r="A89" t="s">
        <v>108</v>
      </c>
      <c r="B89">
        <v>33.799999999999997</v>
      </c>
      <c r="C89" t="s">
        <v>152</v>
      </c>
      <c r="D89">
        <v>1</v>
      </c>
      <c r="E89" t="s">
        <v>159</v>
      </c>
      <c r="G89">
        <v>33.799999999999997</v>
      </c>
    </row>
    <row r="90" spans="1:7">
      <c r="A90" t="s">
        <v>116</v>
      </c>
      <c r="B90">
        <v>53</v>
      </c>
      <c r="C90" t="s">
        <v>152</v>
      </c>
      <c r="D90">
        <v>5</v>
      </c>
      <c r="E90">
        <v>1</v>
      </c>
      <c r="G90">
        <v>53</v>
      </c>
    </row>
    <row r="91" spans="1:7">
      <c r="A91" t="s">
        <v>117</v>
      </c>
      <c r="B91">
        <v>39.4</v>
      </c>
      <c r="C91">
        <v>0.33500000000000002</v>
      </c>
      <c r="D91">
        <v>0</v>
      </c>
      <c r="E91">
        <v>2</v>
      </c>
      <c r="G91">
        <v>39.4</v>
      </c>
    </row>
    <row r="92" spans="1:7">
      <c r="A92" t="s">
        <v>118</v>
      </c>
      <c r="B92" t="s">
        <v>188</v>
      </c>
      <c r="C92">
        <v>0.14299999999999999</v>
      </c>
      <c r="D92" t="s">
        <v>159</v>
      </c>
      <c r="E92" t="s">
        <v>159</v>
      </c>
      <c r="G92">
        <v>43.4</v>
      </c>
    </row>
    <row r="93" spans="1:7">
      <c r="A93" t="s">
        <v>119</v>
      </c>
      <c r="B93" t="s">
        <v>188</v>
      </c>
      <c r="C93">
        <v>9.5000000000000001E-2</v>
      </c>
      <c r="D93" t="s">
        <v>181</v>
      </c>
      <c r="E93" t="s">
        <v>159</v>
      </c>
      <c r="G93">
        <v>46.8</v>
      </c>
    </row>
    <row r="94" spans="1:7">
      <c r="A94" t="s">
        <v>120</v>
      </c>
      <c r="B94">
        <v>43.4</v>
      </c>
      <c r="C94">
        <v>0.13200000000000001</v>
      </c>
      <c r="D94">
        <v>2</v>
      </c>
      <c r="E94">
        <v>0</v>
      </c>
      <c r="G94">
        <v>39.6</v>
      </c>
    </row>
    <row r="95" spans="1:7">
      <c r="A95" t="s">
        <v>121</v>
      </c>
      <c r="B95">
        <v>46.8</v>
      </c>
      <c r="C95">
        <v>1.587</v>
      </c>
      <c r="D95">
        <v>4</v>
      </c>
      <c r="E95">
        <v>1</v>
      </c>
    </row>
    <row r="96" spans="1:7">
      <c r="A96" t="s">
        <v>122</v>
      </c>
      <c r="B96">
        <v>39.6</v>
      </c>
      <c r="C96" t="s">
        <v>50</v>
      </c>
      <c r="D96">
        <v>3</v>
      </c>
      <c r="E96">
        <v>2</v>
      </c>
    </row>
    <row r="97" spans="1:5">
      <c r="A97" s="2" t="s">
        <v>56</v>
      </c>
      <c r="B97" s="2">
        <f>AVERAGE(B87,B88,B89,B90,B91,B94,B95,B96)</f>
        <v>46.525000000000006</v>
      </c>
      <c r="C97" s="2">
        <f>AVERAGE(C87:C88,C91:C95)</f>
        <v>1.0861428571428571</v>
      </c>
      <c r="D97">
        <f>AVERAGE(D87:D91,D94,D95,D96)</f>
        <v>3.25</v>
      </c>
      <c r="E97">
        <f>AVERAGE(E87,E88,E90,E91,E94,E95,E96)</f>
        <v>1.1428571428571428</v>
      </c>
    </row>
    <row r="98" spans="1:5">
      <c r="A98" t="s">
        <v>192</v>
      </c>
      <c r="B98">
        <f>TTEST(B74:B83,G87:G94,1,3)</f>
        <v>6.223839409763221E-2</v>
      </c>
    </row>
    <row r="99" spans="1:5">
      <c r="A99" t="s">
        <v>194</v>
      </c>
      <c r="B99">
        <f>STDEV(B87:B91,B94:B96)</f>
        <v>9.1244960721909631</v>
      </c>
    </row>
    <row r="100" spans="1:5">
      <c r="A100" t="s">
        <v>84</v>
      </c>
      <c r="E100" t="s">
        <v>177</v>
      </c>
    </row>
    <row r="101" spans="1:5">
      <c r="A101" t="s">
        <v>167</v>
      </c>
      <c r="E101" t="s">
        <v>159</v>
      </c>
    </row>
    <row r="102" spans="1:5">
      <c r="A102" t="s">
        <v>168</v>
      </c>
      <c r="E102" t="s">
        <v>177</v>
      </c>
    </row>
    <row r="103" spans="1:5">
      <c r="A103" t="s">
        <v>169</v>
      </c>
      <c r="E103" t="s">
        <v>178</v>
      </c>
    </row>
    <row r="104" spans="1:5">
      <c r="A104" t="s">
        <v>174</v>
      </c>
    </row>
    <row r="106" spans="1:5">
      <c r="A106" t="s">
        <v>145</v>
      </c>
      <c r="B106">
        <v>56.8</v>
      </c>
      <c r="C106">
        <v>1.36</v>
      </c>
      <c r="D106">
        <v>4</v>
      </c>
      <c r="E106">
        <v>3</v>
      </c>
    </row>
    <row r="107" spans="1:5">
      <c r="A107" t="s">
        <v>261</v>
      </c>
      <c r="B107">
        <v>56</v>
      </c>
      <c r="C107">
        <v>1.393</v>
      </c>
      <c r="D107">
        <v>4</v>
      </c>
      <c r="E107">
        <v>1</v>
      </c>
    </row>
    <row r="108" spans="1:5">
      <c r="A108" t="s">
        <v>262</v>
      </c>
      <c r="B108">
        <v>49.6</v>
      </c>
      <c r="C108">
        <v>0.46</v>
      </c>
      <c r="D108">
        <v>3</v>
      </c>
      <c r="E108">
        <v>0</v>
      </c>
    </row>
    <row r="109" spans="1:5">
      <c r="A109" t="s">
        <v>263</v>
      </c>
      <c r="B109">
        <v>82</v>
      </c>
      <c r="C109">
        <v>3.9449999999999998</v>
      </c>
      <c r="D109">
        <v>4</v>
      </c>
      <c r="E109">
        <v>1</v>
      </c>
    </row>
    <row r="110" spans="1:5">
      <c r="A110" t="s">
        <v>264</v>
      </c>
      <c r="B110">
        <v>66.8</v>
      </c>
      <c r="C110">
        <v>0.85399999999999998</v>
      </c>
      <c r="D110">
        <v>3</v>
      </c>
      <c r="E110">
        <v>1</v>
      </c>
    </row>
    <row r="111" spans="1:5">
      <c r="A111" t="s">
        <v>265</v>
      </c>
      <c r="B111">
        <v>60.6</v>
      </c>
      <c r="C111">
        <v>2.0169999999999999</v>
      </c>
      <c r="D111">
        <v>0</v>
      </c>
      <c r="E111">
        <v>1</v>
      </c>
    </row>
    <row r="112" spans="1:5">
      <c r="A112" t="s">
        <v>266</v>
      </c>
      <c r="B112">
        <v>46.6</v>
      </c>
      <c r="C112">
        <v>0.45900000000000002</v>
      </c>
      <c r="D112">
        <v>2</v>
      </c>
      <c r="E112">
        <v>1</v>
      </c>
    </row>
    <row r="113" spans="1:7">
      <c r="A113" t="s">
        <v>267</v>
      </c>
      <c r="B113">
        <v>88.2</v>
      </c>
      <c r="C113">
        <v>2.5470000000000002</v>
      </c>
      <c r="D113">
        <v>3</v>
      </c>
      <c r="E113">
        <v>2</v>
      </c>
    </row>
    <row r="114" spans="1:7">
      <c r="A114" t="s">
        <v>268</v>
      </c>
      <c r="B114">
        <v>56.6</v>
      </c>
      <c r="C114">
        <v>1.0469999999999999</v>
      </c>
      <c r="D114">
        <v>4</v>
      </c>
      <c r="E114">
        <v>1</v>
      </c>
    </row>
    <row r="115" spans="1:7">
      <c r="A115" t="s">
        <v>269</v>
      </c>
      <c r="B115">
        <v>65.599999999999994</v>
      </c>
      <c r="C115">
        <v>3.5950000000000002</v>
      </c>
      <c r="D115">
        <v>4</v>
      </c>
      <c r="E115">
        <v>1</v>
      </c>
    </row>
    <row r="116" spans="1:7">
      <c r="A116" s="2" t="s">
        <v>57</v>
      </c>
      <c r="B116" s="2">
        <f>AVERAGE(B106:B115)</f>
        <v>62.88000000000001</v>
      </c>
      <c r="C116" s="2">
        <f>AVERAGE(C106:C115)</f>
        <v>1.7677</v>
      </c>
      <c r="D116">
        <f>AVERAGE(D106:D115)</f>
        <v>3.1</v>
      </c>
      <c r="E116">
        <f>AVERAGE(E106:E115)</f>
        <v>1.2</v>
      </c>
    </row>
    <row r="117" spans="1:7">
      <c r="A117" t="s">
        <v>194</v>
      </c>
      <c r="B117">
        <f>STDEV(B106:B115)</f>
        <v>13.332399967331037</v>
      </c>
    </row>
    <row r="119" spans="1:7">
      <c r="A119" t="s">
        <v>270</v>
      </c>
      <c r="B119">
        <v>56.6</v>
      </c>
      <c r="C119">
        <v>7.3999999999999996E-2</v>
      </c>
      <c r="D119">
        <v>3</v>
      </c>
      <c r="E119">
        <v>1</v>
      </c>
    </row>
    <row r="120" spans="1:7">
      <c r="A120" t="s">
        <v>52</v>
      </c>
      <c r="B120" t="s">
        <v>189</v>
      </c>
      <c r="C120" t="s">
        <v>53</v>
      </c>
      <c r="D120">
        <v>7</v>
      </c>
      <c r="E120" t="s">
        <v>179</v>
      </c>
    </row>
    <row r="121" spans="1:7">
      <c r="A121" t="s">
        <v>272</v>
      </c>
      <c r="B121">
        <v>62</v>
      </c>
      <c r="C121">
        <v>1.508</v>
      </c>
      <c r="D121">
        <v>5</v>
      </c>
      <c r="E121">
        <v>0</v>
      </c>
      <c r="G121">
        <v>62</v>
      </c>
    </row>
    <row r="122" spans="1:7">
      <c r="A122" t="s">
        <v>273</v>
      </c>
      <c r="B122">
        <v>48.8</v>
      </c>
      <c r="C122">
        <v>0.42399999999999999</v>
      </c>
      <c r="D122">
        <v>5</v>
      </c>
      <c r="E122">
        <v>1</v>
      </c>
      <c r="G122">
        <v>48.8</v>
      </c>
    </row>
    <row r="123" spans="1:7">
      <c r="A123" t="s">
        <v>274</v>
      </c>
      <c r="B123" t="s">
        <v>188</v>
      </c>
      <c r="C123" t="s">
        <v>152</v>
      </c>
      <c r="D123">
        <v>2</v>
      </c>
      <c r="E123">
        <v>1</v>
      </c>
      <c r="G123">
        <v>56.6</v>
      </c>
    </row>
    <row r="124" spans="1:7">
      <c r="A124" t="s">
        <v>275</v>
      </c>
      <c r="B124">
        <v>48.4</v>
      </c>
      <c r="C124">
        <v>0.96099999999999997</v>
      </c>
      <c r="D124">
        <v>2</v>
      </c>
      <c r="E124">
        <v>1</v>
      </c>
      <c r="G124">
        <v>48.4</v>
      </c>
    </row>
    <row r="125" spans="1:7">
      <c r="A125" t="s">
        <v>81</v>
      </c>
      <c r="B125">
        <v>42.4</v>
      </c>
      <c r="C125" t="s">
        <v>152</v>
      </c>
      <c r="D125">
        <v>4</v>
      </c>
      <c r="E125">
        <v>0</v>
      </c>
      <c r="G125">
        <v>42.4</v>
      </c>
    </row>
    <row r="126" spans="1:7">
      <c r="A126" t="s">
        <v>82</v>
      </c>
      <c r="B126">
        <v>48.2</v>
      </c>
      <c r="C126">
        <v>0.18</v>
      </c>
      <c r="D126">
        <v>2</v>
      </c>
      <c r="E126">
        <v>0</v>
      </c>
      <c r="G126">
        <v>48.2</v>
      </c>
    </row>
    <row r="127" spans="1:7">
      <c r="A127" t="s">
        <v>83</v>
      </c>
      <c r="B127">
        <v>39.6</v>
      </c>
      <c r="C127" t="s">
        <v>152</v>
      </c>
      <c r="D127">
        <v>1</v>
      </c>
      <c r="E127">
        <v>1</v>
      </c>
      <c r="G127">
        <v>39.6</v>
      </c>
    </row>
    <row r="128" spans="1:7">
      <c r="A128" t="s">
        <v>172</v>
      </c>
      <c r="B128">
        <v>63.6</v>
      </c>
      <c r="C128">
        <v>5.9429999999999996</v>
      </c>
      <c r="D128">
        <v>6</v>
      </c>
      <c r="E128">
        <v>1</v>
      </c>
      <c r="G128">
        <v>63.6</v>
      </c>
    </row>
    <row r="129" spans="1:7">
      <c r="A129" s="2" t="s">
        <v>174</v>
      </c>
      <c r="B129" s="2">
        <f>AVERAGE(B119,B121,B122,B124,B125,B126,B127,B128)</f>
        <v>51.2</v>
      </c>
      <c r="C129" s="2">
        <f>AVERAGE(C119,C121,C122,C124,C126,C128)</f>
        <v>1.5149999999999999</v>
      </c>
      <c r="D129">
        <f>AVERAGE(D119,D121,D122,D123,D124,D125,D126,D127,D128)</f>
        <v>3.3333333333333335</v>
      </c>
      <c r="E129">
        <f>AVERAGE(E119,E121:E128)</f>
        <v>0.66666666666666663</v>
      </c>
      <c r="G129" s="2"/>
    </row>
    <row r="130" spans="1:7">
      <c r="A130" t="s">
        <v>192</v>
      </c>
      <c r="B130">
        <f>TTEST(B106:B115,G121:G128,1,3)</f>
        <v>2.0262378618281219E-2</v>
      </c>
      <c r="C130" t="s">
        <v>51</v>
      </c>
    </row>
    <row r="131" spans="1:7">
      <c r="A131" t="s">
        <v>194</v>
      </c>
      <c r="B131">
        <f>STDEV(B119,B121:B122,B124:B128)</f>
        <v>8.7354777447241485</v>
      </c>
    </row>
    <row r="132" spans="1:7">
      <c r="A132" t="s">
        <v>149</v>
      </c>
      <c r="D132" t="s">
        <v>159</v>
      </c>
      <c r="E132" t="s">
        <v>159</v>
      </c>
    </row>
    <row r="133" spans="1:7">
      <c r="A133" t="s">
        <v>150</v>
      </c>
      <c r="D133" t="s">
        <v>180</v>
      </c>
      <c r="E133" t="s">
        <v>159</v>
      </c>
    </row>
    <row r="134" spans="1:7">
      <c r="A134" t="s">
        <v>170</v>
      </c>
      <c r="D134" t="s">
        <v>180</v>
      </c>
      <c r="E134" t="s">
        <v>159</v>
      </c>
    </row>
    <row r="135" spans="1:7">
      <c r="A135" t="s">
        <v>171</v>
      </c>
      <c r="D135">
        <v>5</v>
      </c>
      <c r="E135">
        <v>1</v>
      </c>
    </row>
    <row r="136" spans="1:7">
      <c r="A136" t="s">
        <v>173</v>
      </c>
      <c r="D136">
        <v>5</v>
      </c>
      <c r="E136">
        <v>1</v>
      </c>
    </row>
    <row r="137" spans="1:7" ht="42" customHeight="1"/>
    <row r="138" spans="1:7">
      <c r="A138" t="s">
        <v>162</v>
      </c>
      <c r="B138" t="s">
        <v>182</v>
      </c>
      <c r="C138" t="s">
        <v>47</v>
      </c>
      <c r="D138" t="s">
        <v>163</v>
      </c>
      <c r="E138" t="s">
        <v>48</v>
      </c>
    </row>
    <row r="139" spans="1:7">
      <c r="A139" t="s">
        <v>183</v>
      </c>
      <c r="C139">
        <v>41.412999999999997</v>
      </c>
      <c r="D139">
        <f>B139-C139</f>
        <v>-41.412999999999997</v>
      </c>
      <c r="E139">
        <v>0</v>
      </c>
    </row>
    <row r="140" spans="1:7">
      <c r="A140" t="s">
        <v>184</v>
      </c>
      <c r="C140">
        <v>39.515999999999998</v>
      </c>
      <c r="D140">
        <f t="shared" ref="D140:D193" si="0">B140-C140</f>
        <v>-39.515999999999998</v>
      </c>
      <c r="E140" t="s">
        <v>185</v>
      </c>
    </row>
    <row r="141" spans="1:7">
      <c r="A141" t="s">
        <v>190</v>
      </c>
      <c r="B141">
        <v>41.412999999999997</v>
      </c>
      <c r="C141">
        <v>38.299999999999997</v>
      </c>
      <c r="D141">
        <f t="shared" si="0"/>
        <v>3.1129999999999995</v>
      </c>
    </row>
    <row r="142" spans="1:7">
      <c r="A142" t="s">
        <v>246</v>
      </c>
      <c r="C142">
        <v>36.869999999999997</v>
      </c>
      <c r="D142">
        <f t="shared" si="0"/>
        <v>-36.869999999999997</v>
      </c>
      <c r="E142" t="s">
        <v>185</v>
      </c>
    </row>
    <row r="143" spans="1:7">
      <c r="A143" t="s">
        <v>247</v>
      </c>
      <c r="C143">
        <v>42.305999999999997</v>
      </c>
      <c r="D143">
        <f t="shared" si="0"/>
        <v>-42.305999999999997</v>
      </c>
      <c r="E143" t="s">
        <v>185</v>
      </c>
    </row>
    <row r="144" spans="1:7">
      <c r="A144" t="s">
        <v>248</v>
      </c>
      <c r="B144">
        <v>39.713999999999999</v>
      </c>
      <c r="C144">
        <v>37.131999999999998</v>
      </c>
      <c r="D144">
        <f t="shared" si="0"/>
        <v>2.5820000000000007</v>
      </c>
    </row>
    <row r="145" spans="1:5">
      <c r="A145" t="s">
        <v>249</v>
      </c>
      <c r="B145">
        <v>55.15</v>
      </c>
      <c r="C145">
        <v>37.893000000000001</v>
      </c>
      <c r="D145">
        <f t="shared" si="0"/>
        <v>17.256999999999998</v>
      </c>
    </row>
    <row r="146" spans="1:5">
      <c r="A146" t="s">
        <v>103</v>
      </c>
      <c r="B146">
        <v>37.808999999999997</v>
      </c>
      <c r="C146">
        <v>37.238</v>
      </c>
      <c r="D146">
        <f>B146-C146</f>
        <v>0.57099999999999795</v>
      </c>
    </row>
    <row r="147" spans="1:5">
      <c r="A147" t="s">
        <v>104</v>
      </c>
      <c r="B147">
        <v>32.658000000000001</v>
      </c>
      <c r="C147">
        <v>32.350999999999999</v>
      </c>
      <c r="D147">
        <f t="shared" si="0"/>
        <v>0.30700000000000216</v>
      </c>
    </row>
    <row r="148" spans="1:5">
      <c r="A148" t="s">
        <v>191</v>
      </c>
      <c r="B148">
        <v>37.116999999999997</v>
      </c>
      <c r="C148">
        <v>36.561</v>
      </c>
      <c r="D148">
        <f t="shared" si="0"/>
        <v>0.55599999999999739</v>
      </c>
    </row>
    <row r="149" spans="1:5">
      <c r="A149" t="s">
        <v>250</v>
      </c>
      <c r="D149">
        <f>AVERAGE(D141,D144:D148)</f>
        <v>4.0643333333333329</v>
      </c>
    </row>
    <row r="152" spans="1:5">
      <c r="A152" t="s">
        <v>251</v>
      </c>
      <c r="B152">
        <v>43.664000000000001</v>
      </c>
      <c r="C152">
        <v>42.116999999999997</v>
      </c>
      <c r="D152">
        <f t="shared" si="0"/>
        <v>1.5470000000000041</v>
      </c>
    </row>
    <row r="153" spans="1:5">
      <c r="A153" t="s">
        <v>252</v>
      </c>
      <c r="B153">
        <v>37.994999999999997</v>
      </c>
      <c r="C153">
        <v>35.753999999999998</v>
      </c>
      <c r="D153">
        <f t="shared" si="0"/>
        <v>2.2409999999999997</v>
      </c>
    </row>
    <row r="154" spans="1:5">
      <c r="A154" t="s">
        <v>253</v>
      </c>
      <c r="B154">
        <v>39.737000000000002</v>
      </c>
      <c r="C154">
        <v>39.706000000000003</v>
      </c>
      <c r="D154">
        <f t="shared" si="0"/>
        <v>3.0999999999998806E-2</v>
      </c>
    </row>
    <row r="155" spans="1:5">
      <c r="A155" t="s">
        <v>254</v>
      </c>
      <c r="B155">
        <v>44.917999999999999</v>
      </c>
      <c r="C155">
        <v>38.442</v>
      </c>
      <c r="D155">
        <f t="shared" si="0"/>
        <v>6.4759999999999991</v>
      </c>
    </row>
    <row r="156" spans="1:5">
      <c r="A156" t="s">
        <v>117</v>
      </c>
      <c r="C156">
        <v>46.167999999999999</v>
      </c>
      <c r="D156">
        <v>0</v>
      </c>
      <c r="E156">
        <v>0</v>
      </c>
    </row>
    <row r="157" spans="1:5">
      <c r="A157" t="s">
        <v>256</v>
      </c>
      <c r="C157">
        <v>39.476999999999997</v>
      </c>
      <c r="D157">
        <f t="shared" si="0"/>
        <v>-39.476999999999997</v>
      </c>
      <c r="E157" t="s">
        <v>61</v>
      </c>
    </row>
    <row r="158" spans="1:5">
      <c r="A158" t="s">
        <v>62</v>
      </c>
      <c r="C158">
        <v>41.264000000000003</v>
      </c>
      <c r="D158">
        <f t="shared" si="0"/>
        <v>-41.264000000000003</v>
      </c>
      <c r="E158" t="s">
        <v>63</v>
      </c>
    </row>
    <row r="159" spans="1:5">
      <c r="A159" t="s">
        <v>64</v>
      </c>
      <c r="B159">
        <v>38.898000000000003</v>
      </c>
      <c r="C159">
        <v>38.713000000000001</v>
      </c>
      <c r="D159">
        <f t="shared" si="0"/>
        <v>0.18500000000000227</v>
      </c>
    </row>
    <row r="160" spans="1:5">
      <c r="A160" t="s">
        <v>65</v>
      </c>
      <c r="B160">
        <v>43.533000000000001</v>
      </c>
      <c r="C160">
        <v>42.728000000000002</v>
      </c>
      <c r="D160">
        <f t="shared" si="0"/>
        <v>0.80499999999999972</v>
      </c>
    </row>
    <row r="161" spans="1:4">
      <c r="A161" t="s">
        <v>122</v>
      </c>
      <c r="B161">
        <v>43.396999999999998</v>
      </c>
      <c r="C161">
        <v>42.667999999999999</v>
      </c>
      <c r="D161">
        <f t="shared" si="0"/>
        <v>0.7289999999999992</v>
      </c>
    </row>
    <row r="162" spans="1:4">
      <c r="A162" t="s">
        <v>66</v>
      </c>
      <c r="D162" s="3">
        <f>AVERAGE(D152:D156,D159:D161)</f>
        <v>1.5017500000000004</v>
      </c>
    </row>
    <row r="163" spans="1:4">
      <c r="D163">
        <f t="shared" si="0"/>
        <v>0</v>
      </c>
    </row>
    <row r="164" spans="1:4">
      <c r="D164">
        <f t="shared" si="0"/>
        <v>0</v>
      </c>
    </row>
    <row r="165" spans="1:4">
      <c r="A165" t="s">
        <v>67</v>
      </c>
      <c r="D165">
        <f t="shared" si="0"/>
        <v>0</v>
      </c>
    </row>
    <row r="166" spans="1:4">
      <c r="A166" t="s">
        <v>68</v>
      </c>
      <c r="D166">
        <f t="shared" si="0"/>
        <v>0</v>
      </c>
    </row>
    <row r="167" spans="1:4">
      <c r="A167" t="s">
        <v>224</v>
      </c>
      <c r="D167">
        <f t="shared" si="0"/>
        <v>0</v>
      </c>
    </row>
    <row r="168" spans="1:4">
      <c r="A168" t="s">
        <v>225</v>
      </c>
      <c r="D168">
        <f t="shared" si="0"/>
        <v>0</v>
      </c>
    </row>
    <row r="169" spans="1:4">
      <c r="A169" t="s">
        <v>66</v>
      </c>
      <c r="D169">
        <f t="shared" si="0"/>
        <v>0</v>
      </c>
    </row>
    <row r="170" spans="1:4">
      <c r="D170">
        <f t="shared" si="0"/>
        <v>0</v>
      </c>
    </row>
    <row r="171" spans="1:4">
      <c r="A171" t="s">
        <v>226</v>
      </c>
      <c r="B171">
        <v>44.771000000000001</v>
      </c>
      <c r="C171">
        <v>39.957999999999998</v>
      </c>
      <c r="D171">
        <f t="shared" si="0"/>
        <v>4.8130000000000024</v>
      </c>
    </row>
    <row r="172" spans="1:4">
      <c r="A172" t="s">
        <v>261</v>
      </c>
      <c r="B172">
        <v>45.7</v>
      </c>
      <c r="C172">
        <v>43.99</v>
      </c>
      <c r="D172">
        <f t="shared" si="0"/>
        <v>1.7100000000000009</v>
      </c>
    </row>
    <row r="173" spans="1:4">
      <c r="A173" t="s">
        <v>262</v>
      </c>
      <c r="B173">
        <v>36.055</v>
      </c>
      <c r="C173">
        <v>35.456000000000003</v>
      </c>
      <c r="D173">
        <f t="shared" si="0"/>
        <v>0.59899999999999665</v>
      </c>
    </row>
    <row r="174" spans="1:4">
      <c r="A174" t="s">
        <v>227</v>
      </c>
      <c r="B174">
        <v>39.046999999999997</v>
      </c>
      <c r="C174">
        <v>36.784999999999997</v>
      </c>
      <c r="D174">
        <f t="shared" si="0"/>
        <v>2.2620000000000005</v>
      </c>
    </row>
    <row r="175" spans="1:4">
      <c r="A175" t="s">
        <v>228</v>
      </c>
      <c r="B175">
        <v>30.620999999999999</v>
      </c>
      <c r="C175">
        <v>30.414000000000001</v>
      </c>
      <c r="D175">
        <f t="shared" si="0"/>
        <v>0.20699999999999719</v>
      </c>
    </row>
    <row r="176" spans="1:4">
      <c r="A176" t="s">
        <v>229</v>
      </c>
      <c r="B176">
        <v>43.265000000000001</v>
      </c>
      <c r="C176">
        <v>43.057000000000002</v>
      </c>
      <c r="D176">
        <f t="shared" si="0"/>
        <v>0.20799999999999841</v>
      </c>
    </row>
    <row r="177" spans="1:5">
      <c r="A177" t="s">
        <v>266</v>
      </c>
      <c r="B177">
        <v>45.5</v>
      </c>
      <c r="C177">
        <v>43.643000000000001</v>
      </c>
      <c r="D177">
        <f t="shared" si="0"/>
        <v>1.8569999999999993</v>
      </c>
    </row>
    <row r="178" spans="1:5">
      <c r="A178" t="s">
        <v>267</v>
      </c>
      <c r="B178">
        <v>43.220999999999997</v>
      </c>
      <c r="C178">
        <v>40.789000000000001</v>
      </c>
      <c r="D178">
        <f t="shared" si="0"/>
        <v>2.4319999999999951</v>
      </c>
    </row>
    <row r="179" spans="1:5">
      <c r="A179" t="s">
        <v>230</v>
      </c>
      <c r="B179">
        <v>46.292000000000002</v>
      </c>
      <c r="C179">
        <v>42.923000000000002</v>
      </c>
      <c r="D179">
        <f t="shared" si="0"/>
        <v>3.3689999999999998</v>
      </c>
    </row>
    <row r="180" spans="1:5">
      <c r="A180" t="s">
        <v>269</v>
      </c>
      <c r="B180">
        <v>42.649000000000001</v>
      </c>
      <c r="C180">
        <v>40.170999999999999</v>
      </c>
      <c r="D180">
        <f t="shared" si="0"/>
        <v>2.4780000000000015</v>
      </c>
    </row>
    <row r="181" spans="1:5">
      <c r="A181" t="s">
        <v>195</v>
      </c>
      <c r="D181">
        <f>AVERAGE(D171:D180)</f>
        <v>1.9934999999999992</v>
      </c>
    </row>
    <row r="182" spans="1:5">
      <c r="D182">
        <f t="shared" si="0"/>
        <v>0</v>
      </c>
    </row>
    <row r="183" spans="1:5">
      <c r="D183">
        <f t="shared" si="0"/>
        <v>0</v>
      </c>
    </row>
    <row r="184" spans="1:5">
      <c r="A184" t="s">
        <v>270</v>
      </c>
      <c r="B184">
        <v>41.704999999999998</v>
      </c>
      <c r="C184">
        <v>40.204999999999998</v>
      </c>
      <c r="D184">
        <f t="shared" si="0"/>
        <v>1.5</v>
      </c>
    </row>
    <row r="185" spans="1:5">
      <c r="A185" t="s">
        <v>52</v>
      </c>
      <c r="B185">
        <v>45.627000000000002</v>
      </c>
      <c r="C185">
        <v>45.267000000000003</v>
      </c>
      <c r="D185">
        <f t="shared" si="0"/>
        <v>0.35999999999999943</v>
      </c>
    </row>
    <row r="186" spans="1:5">
      <c r="A186" t="s">
        <v>231</v>
      </c>
      <c r="B186">
        <v>41.15</v>
      </c>
      <c r="C186">
        <v>40.161999999999999</v>
      </c>
      <c r="D186">
        <f t="shared" si="0"/>
        <v>0.98799999999999955</v>
      </c>
    </row>
    <row r="187" spans="1:5">
      <c r="A187" t="s">
        <v>232</v>
      </c>
      <c r="B187">
        <v>42.917000000000002</v>
      </c>
      <c r="C187">
        <v>39.936999999999998</v>
      </c>
      <c r="D187">
        <f t="shared" si="0"/>
        <v>2.980000000000004</v>
      </c>
    </row>
    <row r="188" spans="1:5">
      <c r="A188" t="s">
        <v>41</v>
      </c>
      <c r="C188">
        <v>39.536000000000001</v>
      </c>
      <c r="D188">
        <f t="shared" si="0"/>
        <v>-39.536000000000001</v>
      </c>
      <c r="E188" t="s">
        <v>255</v>
      </c>
    </row>
    <row r="189" spans="1:5">
      <c r="A189" t="s">
        <v>42</v>
      </c>
      <c r="B189">
        <v>43.734000000000002</v>
      </c>
      <c r="C189">
        <v>43.51</v>
      </c>
      <c r="D189">
        <f t="shared" si="0"/>
        <v>0.22400000000000375</v>
      </c>
    </row>
    <row r="190" spans="1:5">
      <c r="A190" t="s">
        <v>43</v>
      </c>
      <c r="B190">
        <v>40.026000000000003</v>
      </c>
      <c r="C190">
        <v>39.546999999999997</v>
      </c>
      <c r="D190">
        <f t="shared" si="0"/>
        <v>0.47900000000000631</v>
      </c>
    </row>
    <row r="191" spans="1:5">
      <c r="A191" t="s">
        <v>44</v>
      </c>
      <c r="B191">
        <v>40.734000000000002</v>
      </c>
      <c r="C191">
        <v>40.646999999999998</v>
      </c>
      <c r="D191">
        <f t="shared" si="0"/>
        <v>8.7000000000003297E-2</v>
      </c>
    </row>
    <row r="192" spans="1:5">
      <c r="A192" t="s">
        <v>45</v>
      </c>
      <c r="B192">
        <v>0</v>
      </c>
      <c r="C192">
        <v>40.15</v>
      </c>
      <c r="D192">
        <v>0</v>
      </c>
      <c r="E192">
        <v>0</v>
      </c>
    </row>
    <row r="193" spans="1:6">
      <c r="A193" t="s">
        <v>172</v>
      </c>
      <c r="B193">
        <v>36.042999999999999</v>
      </c>
      <c r="C193">
        <v>34.78</v>
      </c>
      <c r="D193">
        <f t="shared" si="0"/>
        <v>1.2629999999999981</v>
      </c>
    </row>
    <row r="194" spans="1:6">
      <c r="A194" t="s">
        <v>46</v>
      </c>
      <c r="D194">
        <f>AVERAGE(D184:D187,D189:D193)</f>
        <v>0.87566666666666826</v>
      </c>
    </row>
    <row r="196" spans="1:6">
      <c r="A196" t="s">
        <v>85</v>
      </c>
      <c r="B196" t="s">
        <v>86</v>
      </c>
      <c r="C196" t="s">
        <v>196</v>
      </c>
      <c r="D196" t="s">
        <v>165</v>
      </c>
      <c r="F196" s="1">
        <v>41097</v>
      </c>
    </row>
    <row r="197" spans="1:6">
      <c r="A197" t="s">
        <v>197</v>
      </c>
      <c r="B197">
        <v>51.375999999999998</v>
      </c>
      <c r="C197">
        <v>41.412999999999997</v>
      </c>
      <c r="D197">
        <f>B197-C197</f>
        <v>9.963000000000001</v>
      </c>
    </row>
    <row r="198" spans="1:6">
      <c r="A198" t="s">
        <v>198</v>
      </c>
      <c r="B198">
        <v>40.229999999999997</v>
      </c>
      <c r="C198">
        <v>39.515999999999998</v>
      </c>
      <c r="D198">
        <f t="shared" ref="D198:D206" si="1">B198-C198</f>
        <v>0.71399999999999864</v>
      </c>
    </row>
    <row r="199" spans="1:6">
      <c r="A199" t="s">
        <v>199</v>
      </c>
      <c r="B199">
        <v>57.304000000000002</v>
      </c>
      <c r="C199">
        <v>38.299999999999997</v>
      </c>
      <c r="D199">
        <f t="shared" si="1"/>
        <v>19.004000000000005</v>
      </c>
    </row>
    <row r="200" spans="1:6">
      <c r="A200" t="s">
        <v>200</v>
      </c>
      <c r="B200">
        <v>39.58</v>
      </c>
      <c r="C200">
        <v>36.869999999999997</v>
      </c>
      <c r="D200">
        <f t="shared" si="1"/>
        <v>2.7100000000000009</v>
      </c>
    </row>
    <row r="201" spans="1:6">
      <c r="A201" t="s">
        <v>201</v>
      </c>
      <c r="B201">
        <v>47.209000000000003</v>
      </c>
      <c r="C201">
        <v>42.305999999999997</v>
      </c>
      <c r="D201">
        <f t="shared" si="1"/>
        <v>4.9030000000000058</v>
      </c>
    </row>
    <row r="202" spans="1:6">
      <c r="A202" t="s">
        <v>202</v>
      </c>
      <c r="B202">
        <v>49.792999999999999</v>
      </c>
      <c r="C202">
        <v>37.131999999999998</v>
      </c>
      <c r="D202">
        <f t="shared" si="1"/>
        <v>12.661000000000001</v>
      </c>
    </row>
    <row r="203" spans="1:6">
      <c r="A203" t="s">
        <v>203</v>
      </c>
      <c r="B203">
        <v>62.228999999999999</v>
      </c>
      <c r="C203">
        <v>37.893000000000001</v>
      </c>
      <c r="D203">
        <f t="shared" si="1"/>
        <v>24.335999999999999</v>
      </c>
    </row>
    <row r="204" spans="1:6">
      <c r="A204" t="s">
        <v>204</v>
      </c>
      <c r="B204">
        <v>40.213000000000001</v>
      </c>
      <c r="C204">
        <v>37.238</v>
      </c>
      <c r="D204">
        <f t="shared" si="1"/>
        <v>2.9750000000000014</v>
      </c>
    </row>
    <row r="205" spans="1:6">
      <c r="A205" t="s">
        <v>96</v>
      </c>
      <c r="B205">
        <v>40.360999999999997</v>
      </c>
      <c r="C205">
        <v>32.350999999999999</v>
      </c>
      <c r="D205">
        <f t="shared" si="1"/>
        <v>8.009999999999998</v>
      </c>
    </row>
    <row r="206" spans="1:6">
      <c r="A206" t="s">
        <v>191</v>
      </c>
      <c r="B206">
        <v>37.256999999999998</v>
      </c>
      <c r="C206">
        <v>36.561</v>
      </c>
      <c r="D206">
        <f t="shared" si="1"/>
        <v>0.69599999999999795</v>
      </c>
    </row>
    <row r="207" spans="1:6">
      <c r="A207" t="s">
        <v>97</v>
      </c>
      <c r="D207">
        <f>AVERAGE(D197:D206)</f>
        <v>8.5972000000000008</v>
      </c>
    </row>
    <row r="210" spans="1:5">
      <c r="A210" t="s">
        <v>98</v>
      </c>
      <c r="B210">
        <v>58.701000000000001</v>
      </c>
      <c r="C210">
        <v>42.116999999999997</v>
      </c>
      <c r="D210">
        <f t="shared" ref="D210:D251" si="2">B210-C210</f>
        <v>16.584000000000003</v>
      </c>
    </row>
    <row r="211" spans="1:5">
      <c r="A211" t="s">
        <v>99</v>
      </c>
      <c r="B211">
        <v>57.02</v>
      </c>
      <c r="C211">
        <v>35.753999999999998</v>
      </c>
      <c r="D211">
        <f t="shared" si="2"/>
        <v>21.266000000000005</v>
      </c>
    </row>
    <row r="212" spans="1:5">
      <c r="A212" t="s">
        <v>100</v>
      </c>
      <c r="B212">
        <v>0</v>
      </c>
      <c r="C212">
        <v>39.706000000000003</v>
      </c>
      <c r="D212">
        <v>0</v>
      </c>
    </row>
    <row r="213" spans="1:5">
      <c r="A213" t="s">
        <v>101</v>
      </c>
      <c r="B213">
        <v>46.734999999999999</v>
      </c>
      <c r="C213">
        <v>38.442</v>
      </c>
      <c r="D213">
        <f t="shared" si="2"/>
        <v>8.2929999999999993</v>
      </c>
    </row>
    <row r="214" spans="1:5">
      <c r="A214" t="s">
        <v>102</v>
      </c>
      <c r="B214">
        <v>46.802999999999997</v>
      </c>
      <c r="C214">
        <v>46.167999999999999</v>
      </c>
      <c r="D214">
        <f t="shared" si="2"/>
        <v>0.63499999999999801</v>
      </c>
    </row>
    <row r="215" spans="1:5">
      <c r="A215" t="s">
        <v>126</v>
      </c>
      <c r="B215" t="s">
        <v>127</v>
      </c>
      <c r="C215">
        <v>39.476999999999997</v>
      </c>
      <c r="D215" t="e">
        <f t="shared" si="2"/>
        <v>#VALUE!</v>
      </c>
      <c r="E215" t="s">
        <v>128</v>
      </c>
    </row>
    <row r="216" spans="1:5">
      <c r="A216" t="s">
        <v>129</v>
      </c>
      <c r="B216" t="s">
        <v>128</v>
      </c>
      <c r="C216">
        <v>41.264000000000003</v>
      </c>
      <c r="D216" t="e">
        <f t="shared" si="2"/>
        <v>#VALUE!</v>
      </c>
      <c r="E216" t="s">
        <v>128</v>
      </c>
    </row>
    <row r="217" spans="1:5">
      <c r="A217" t="s">
        <v>130</v>
      </c>
      <c r="B217">
        <v>0</v>
      </c>
      <c r="C217">
        <v>38.713000000000001</v>
      </c>
      <c r="D217">
        <v>0</v>
      </c>
    </row>
    <row r="218" spans="1:5">
      <c r="A218" t="s">
        <v>131</v>
      </c>
      <c r="B218">
        <v>50.582999999999998</v>
      </c>
      <c r="C218">
        <v>42.728000000000002</v>
      </c>
      <c r="D218">
        <f t="shared" si="2"/>
        <v>7.8549999999999969</v>
      </c>
    </row>
    <row r="219" spans="1:5">
      <c r="A219" t="s">
        <v>132</v>
      </c>
      <c r="B219">
        <v>44.817</v>
      </c>
      <c r="C219">
        <v>42.667999999999999</v>
      </c>
      <c r="D219">
        <f t="shared" si="2"/>
        <v>2.1490000000000009</v>
      </c>
    </row>
    <row r="220" spans="1:5">
      <c r="A220" t="s">
        <v>195</v>
      </c>
      <c r="D220">
        <f>AVERAGE(D210:D214,D217:D219)</f>
        <v>7.0977500000000004</v>
      </c>
    </row>
    <row r="221" spans="1:5">
      <c r="D221">
        <f t="shared" si="2"/>
        <v>0</v>
      </c>
    </row>
    <row r="222" spans="1:5">
      <c r="D222">
        <f t="shared" si="2"/>
        <v>0</v>
      </c>
    </row>
    <row r="223" spans="1:5">
      <c r="A223" t="s">
        <v>67</v>
      </c>
      <c r="D223">
        <f t="shared" si="2"/>
        <v>0</v>
      </c>
    </row>
    <row r="224" spans="1:5">
      <c r="A224" t="s">
        <v>167</v>
      </c>
      <c r="D224">
        <f t="shared" si="2"/>
        <v>0</v>
      </c>
    </row>
    <row r="225" spans="1:5">
      <c r="A225" t="s">
        <v>224</v>
      </c>
      <c r="D225">
        <f t="shared" si="2"/>
        <v>0</v>
      </c>
    </row>
    <row r="226" spans="1:5">
      <c r="A226" t="s">
        <v>225</v>
      </c>
      <c r="D226">
        <f t="shared" si="2"/>
        <v>0</v>
      </c>
    </row>
    <row r="227" spans="1:5">
      <c r="A227" t="s">
        <v>195</v>
      </c>
      <c r="D227">
        <f t="shared" si="2"/>
        <v>0</v>
      </c>
    </row>
    <row r="228" spans="1:5">
      <c r="D228">
        <f t="shared" si="2"/>
        <v>0</v>
      </c>
    </row>
    <row r="229" spans="1:5">
      <c r="A229" t="s">
        <v>145</v>
      </c>
      <c r="B229" t="s">
        <v>133</v>
      </c>
      <c r="C229">
        <v>39.957999999999998</v>
      </c>
      <c r="D229" t="e">
        <f t="shared" si="2"/>
        <v>#VALUE!</v>
      </c>
      <c r="E229" t="s">
        <v>133</v>
      </c>
    </row>
    <row r="230" spans="1:5">
      <c r="A230" t="s">
        <v>134</v>
      </c>
      <c r="B230">
        <v>81.346000000000004</v>
      </c>
      <c r="C230">
        <v>43.99</v>
      </c>
      <c r="D230">
        <f t="shared" si="2"/>
        <v>37.356000000000002</v>
      </c>
    </row>
    <row r="231" spans="1:5">
      <c r="A231" t="s">
        <v>135</v>
      </c>
      <c r="B231">
        <v>42.600999999999999</v>
      </c>
      <c r="C231">
        <v>35.456000000000003</v>
      </c>
      <c r="D231">
        <f t="shared" si="2"/>
        <v>7.144999999999996</v>
      </c>
    </row>
    <row r="232" spans="1:5">
      <c r="A232" t="s">
        <v>227</v>
      </c>
      <c r="B232">
        <v>78.459999999999994</v>
      </c>
      <c r="C232">
        <v>36.784999999999997</v>
      </c>
      <c r="D232">
        <f t="shared" si="2"/>
        <v>41.674999999999997</v>
      </c>
    </row>
    <row r="233" spans="1:5">
      <c r="A233" t="s">
        <v>228</v>
      </c>
      <c r="B233">
        <v>35.774000000000001</v>
      </c>
      <c r="C233">
        <v>30.414000000000001</v>
      </c>
      <c r="D233">
        <f t="shared" si="2"/>
        <v>5.3599999999999994</v>
      </c>
    </row>
    <row r="234" spans="1:5">
      <c r="A234" t="s">
        <v>229</v>
      </c>
      <c r="B234">
        <v>47.884999999999998</v>
      </c>
      <c r="C234">
        <v>43.057000000000002</v>
      </c>
      <c r="D234">
        <f t="shared" si="2"/>
        <v>4.8279999999999959</v>
      </c>
    </row>
    <row r="235" spans="1:5">
      <c r="A235" t="s">
        <v>266</v>
      </c>
      <c r="B235">
        <v>54.2</v>
      </c>
      <c r="C235">
        <v>43.643000000000001</v>
      </c>
      <c r="D235">
        <f t="shared" si="2"/>
        <v>10.557000000000002</v>
      </c>
    </row>
    <row r="236" spans="1:5">
      <c r="A236" t="s">
        <v>267</v>
      </c>
      <c r="B236">
        <v>59.070999999999998</v>
      </c>
      <c r="C236">
        <v>40.789000000000001</v>
      </c>
      <c r="D236">
        <f t="shared" si="2"/>
        <v>18.281999999999996</v>
      </c>
    </row>
    <row r="237" spans="1:5">
      <c r="A237" t="s">
        <v>268</v>
      </c>
      <c r="B237">
        <v>61.536000000000001</v>
      </c>
      <c r="C237">
        <v>42.923000000000002</v>
      </c>
      <c r="D237">
        <f t="shared" si="2"/>
        <v>18.613</v>
      </c>
    </row>
    <row r="238" spans="1:5">
      <c r="A238" t="s">
        <v>269</v>
      </c>
      <c r="B238">
        <v>66.992999999999995</v>
      </c>
      <c r="C238">
        <v>40.170999999999999</v>
      </c>
      <c r="D238">
        <f t="shared" si="2"/>
        <v>26.821999999999996</v>
      </c>
    </row>
    <row r="239" spans="1:5">
      <c r="A239" t="s">
        <v>195</v>
      </c>
      <c r="D239">
        <f>AVERAGE(D230:D238)</f>
        <v>18.959777777777774</v>
      </c>
    </row>
    <row r="240" spans="1:5">
      <c r="D240">
        <f t="shared" si="2"/>
        <v>0</v>
      </c>
    </row>
    <row r="241" spans="1:5">
      <c r="D241">
        <f t="shared" si="2"/>
        <v>0</v>
      </c>
    </row>
    <row r="242" spans="1:5">
      <c r="A242" t="s">
        <v>270</v>
      </c>
      <c r="B242">
        <v>56.223999999999997</v>
      </c>
      <c r="C242">
        <v>40.204999999999998</v>
      </c>
      <c r="D242">
        <f t="shared" si="2"/>
        <v>16.018999999999998</v>
      </c>
    </row>
    <row r="243" spans="1:5">
      <c r="A243" t="s">
        <v>52</v>
      </c>
      <c r="B243">
        <v>54.399000000000001</v>
      </c>
      <c r="C243">
        <v>45.267000000000003</v>
      </c>
      <c r="D243">
        <f t="shared" si="2"/>
        <v>9.1319999999999979</v>
      </c>
      <c r="E243" t="s">
        <v>139</v>
      </c>
    </row>
    <row r="244" spans="1:5">
      <c r="A244" t="s">
        <v>231</v>
      </c>
      <c r="B244">
        <v>56.252000000000002</v>
      </c>
      <c r="C244">
        <v>40.161999999999999</v>
      </c>
      <c r="D244">
        <f t="shared" si="2"/>
        <v>16.090000000000003</v>
      </c>
    </row>
    <row r="245" spans="1:5">
      <c r="A245" t="s">
        <v>273</v>
      </c>
      <c r="B245">
        <v>53.847000000000001</v>
      </c>
      <c r="C245">
        <v>39.936999999999998</v>
      </c>
      <c r="D245">
        <f t="shared" si="2"/>
        <v>13.910000000000004</v>
      </c>
    </row>
    <row r="246" spans="1:5">
      <c r="A246" t="s">
        <v>41</v>
      </c>
      <c r="B246">
        <v>42.908000000000001</v>
      </c>
      <c r="C246">
        <v>39.536000000000001</v>
      </c>
      <c r="D246">
        <f t="shared" si="2"/>
        <v>3.3719999999999999</v>
      </c>
      <c r="E246" t="s">
        <v>138</v>
      </c>
    </row>
    <row r="247" spans="1:5">
      <c r="A247" t="s">
        <v>275</v>
      </c>
      <c r="B247">
        <v>46.642000000000003</v>
      </c>
      <c r="C247">
        <v>43.51</v>
      </c>
      <c r="D247">
        <f t="shared" si="2"/>
        <v>3.132000000000005</v>
      </c>
    </row>
    <row r="248" spans="1:5">
      <c r="A248" t="s">
        <v>43</v>
      </c>
      <c r="B248">
        <v>55.021000000000001</v>
      </c>
      <c r="C248">
        <v>39.546999999999997</v>
      </c>
      <c r="D248">
        <f t="shared" si="2"/>
        <v>15.474000000000004</v>
      </c>
    </row>
    <row r="249" spans="1:5">
      <c r="A249" t="s">
        <v>44</v>
      </c>
      <c r="B249">
        <v>43.180999999999997</v>
      </c>
      <c r="C249">
        <v>40.646999999999998</v>
      </c>
      <c r="D249">
        <f t="shared" si="2"/>
        <v>2.5339999999999989</v>
      </c>
    </row>
    <row r="250" spans="1:5">
      <c r="A250" t="s">
        <v>136</v>
      </c>
      <c r="B250">
        <v>42.896999999999998</v>
      </c>
      <c r="C250">
        <v>40.15</v>
      </c>
      <c r="D250">
        <f t="shared" si="2"/>
        <v>2.7469999999999999</v>
      </c>
    </row>
    <row r="251" spans="1:5">
      <c r="A251" t="s">
        <v>137</v>
      </c>
      <c r="B251">
        <v>68.043999999999997</v>
      </c>
      <c r="C251">
        <v>34.78</v>
      </c>
      <c r="D251">
        <f t="shared" si="2"/>
        <v>33.263999999999996</v>
      </c>
    </row>
    <row r="252" spans="1:5">
      <c r="A252" t="s">
        <v>195</v>
      </c>
      <c r="D252">
        <f>AVERAGE(D242,D244,D245,D247,D248,D249,D250,D251)</f>
        <v>12.896250000000002</v>
      </c>
    </row>
    <row r="254" spans="1:5">
      <c r="B254" t="s">
        <v>94</v>
      </c>
      <c r="C254" t="s">
        <v>93</v>
      </c>
      <c r="D254" t="s">
        <v>95</v>
      </c>
    </row>
    <row r="255" spans="1:5">
      <c r="A255" t="s">
        <v>226</v>
      </c>
      <c r="B255">
        <v>64.542000000000002</v>
      </c>
      <c r="C255">
        <v>39.957999999999998</v>
      </c>
      <c r="D255">
        <f t="shared" ref="D255:D276" si="3">B255-C255</f>
        <v>24.584000000000003</v>
      </c>
      <c r="E255" t="s">
        <v>69</v>
      </c>
    </row>
    <row r="256" spans="1:5">
      <c r="A256" t="s">
        <v>70</v>
      </c>
      <c r="B256">
        <v>85.003</v>
      </c>
      <c r="C256">
        <v>43.99</v>
      </c>
      <c r="D256">
        <f t="shared" si="3"/>
        <v>41.012999999999998</v>
      </c>
    </row>
    <row r="257" spans="1:4">
      <c r="A257" t="s">
        <v>71</v>
      </c>
      <c r="B257">
        <v>43.978999999999999</v>
      </c>
      <c r="C257">
        <v>35.456000000000003</v>
      </c>
      <c r="D257">
        <f t="shared" si="3"/>
        <v>8.5229999999999961</v>
      </c>
    </row>
    <row r="258" spans="1:4">
      <c r="A258" t="s">
        <v>72</v>
      </c>
      <c r="B258">
        <v>74.174000000000007</v>
      </c>
      <c r="C258">
        <v>36.784999999999997</v>
      </c>
      <c r="D258">
        <f t="shared" si="3"/>
        <v>37.38900000000001</v>
      </c>
    </row>
    <row r="259" spans="1:4">
      <c r="A259" t="s">
        <v>73</v>
      </c>
      <c r="B259">
        <v>47.415999999999997</v>
      </c>
      <c r="C259">
        <v>30.414000000000001</v>
      </c>
      <c r="D259">
        <f t="shared" si="3"/>
        <v>17.001999999999995</v>
      </c>
    </row>
    <row r="260" spans="1:4">
      <c r="A260" t="s">
        <v>74</v>
      </c>
      <c r="B260">
        <v>44.091999999999999</v>
      </c>
      <c r="C260">
        <v>43.057000000000002</v>
      </c>
      <c r="D260">
        <f t="shared" si="3"/>
        <v>1.0349999999999966</v>
      </c>
    </row>
    <row r="261" spans="1:4">
      <c r="A261" t="s">
        <v>215</v>
      </c>
      <c r="B261">
        <v>48.597999999999999</v>
      </c>
      <c r="C261">
        <v>43.643000000000001</v>
      </c>
      <c r="D261">
        <f t="shared" si="3"/>
        <v>4.9549999999999983</v>
      </c>
    </row>
    <row r="262" spans="1:4">
      <c r="A262" t="s">
        <v>216</v>
      </c>
      <c r="B262">
        <v>52.552</v>
      </c>
      <c r="C262">
        <v>40.789000000000001</v>
      </c>
      <c r="D262">
        <f t="shared" si="3"/>
        <v>11.762999999999998</v>
      </c>
    </row>
    <row r="263" spans="1:4">
      <c r="A263" t="s">
        <v>217</v>
      </c>
      <c r="B263">
        <v>65.474999999999994</v>
      </c>
      <c r="C263">
        <v>42.923000000000002</v>
      </c>
      <c r="D263">
        <f t="shared" si="3"/>
        <v>22.551999999999992</v>
      </c>
    </row>
    <row r="264" spans="1:4">
      <c r="A264" t="s">
        <v>218</v>
      </c>
      <c r="B264">
        <v>74.254000000000005</v>
      </c>
      <c r="C264">
        <v>40.170999999999999</v>
      </c>
      <c r="D264">
        <f t="shared" si="3"/>
        <v>34.083000000000006</v>
      </c>
    </row>
    <row r="265" spans="1:4">
      <c r="A265" t="s">
        <v>219</v>
      </c>
      <c r="D265">
        <f>AVERAGE(D255:D264)</f>
        <v>20.289900000000003</v>
      </c>
    </row>
    <row r="268" spans="1:4">
      <c r="A268" t="s">
        <v>220</v>
      </c>
      <c r="B268">
        <v>49.704999999999998</v>
      </c>
      <c r="C268">
        <v>40.204999999999998</v>
      </c>
      <c r="D268">
        <f t="shared" si="3"/>
        <v>9.5</v>
      </c>
    </row>
    <row r="269" spans="1:4">
      <c r="A269" t="s">
        <v>221</v>
      </c>
      <c r="B269">
        <v>52.533999999999999</v>
      </c>
      <c r="C269">
        <v>45.267000000000003</v>
      </c>
      <c r="D269">
        <f t="shared" si="3"/>
        <v>7.2669999999999959</v>
      </c>
    </row>
    <row r="270" spans="1:4">
      <c r="A270" t="s">
        <v>222</v>
      </c>
      <c r="B270">
        <v>43.966999999999999</v>
      </c>
      <c r="C270">
        <v>40.161999999999999</v>
      </c>
      <c r="D270">
        <f t="shared" si="3"/>
        <v>3.8049999999999997</v>
      </c>
    </row>
    <row r="271" spans="1:4">
      <c r="A271" t="s">
        <v>223</v>
      </c>
      <c r="B271">
        <v>49.253999999999998</v>
      </c>
      <c r="C271">
        <v>39.936999999999998</v>
      </c>
      <c r="D271">
        <f t="shared" si="3"/>
        <v>9.3170000000000002</v>
      </c>
    </row>
    <row r="272" spans="1:4">
      <c r="A272" t="s">
        <v>87</v>
      </c>
      <c r="B272">
        <v>39.795999999999999</v>
      </c>
      <c r="C272">
        <v>39.536000000000001</v>
      </c>
      <c r="D272">
        <f t="shared" si="3"/>
        <v>0.25999999999999801</v>
      </c>
    </row>
    <row r="273" spans="1:4">
      <c r="A273" t="s">
        <v>88</v>
      </c>
      <c r="B273">
        <v>44.110999999999997</v>
      </c>
      <c r="C273">
        <v>43.51</v>
      </c>
      <c r="D273">
        <f t="shared" si="3"/>
        <v>0.60099999999999909</v>
      </c>
    </row>
    <row r="274" spans="1:4">
      <c r="A274" t="s">
        <v>89</v>
      </c>
      <c r="B274">
        <v>55.345999999999997</v>
      </c>
      <c r="C274">
        <v>39.546999999999997</v>
      </c>
      <c r="D274">
        <f t="shared" si="3"/>
        <v>15.798999999999999</v>
      </c>
    </row>
    <row r="275" spans="1:4">
      <c r="A275" t="s">
        <v>90</v>
      </c>
      <c r="B275">
        <v>40.878</v>
      </c>
      <c r="C275">
        <v>40.646999999999998</v>
      </c>
      <c r="D275">
        <f>B275-C275</f>
        <v>0.23100000000000165</v>
      </c>
    </row>
    <row r="276" spans="1:4">
      <c r="A276" t="s">
        <v>91</v>
      </c>
      <c r="B276">
        <v>40.15</v>
      </c>
      <c r="C276">
        <v>40.15</v>
      </c>
      <c r="D276">
        <f t="shared" si="3"/>
        <v>0</v>
      </c>
    </row>
    <row r="277" spans="1:4">
      <c r="A277" t="s">
        <v>92</v>
      </c>
      <c r="B277">
        <v>67.884</v>
      </c>
      <c r="C277">
        <v>34.78</v>
      </c>
      <c r="D277">
        <f>B277-C277</f>
        <v>33.103999999999999</v>
      </c>
    </row>
    <row r="278" spans="1:4">
      <c r="A278" t="s">
        <v>219</v>
      </c>
      <c r="D278">
        <f>AVERAGE(D268,D270:D276)</f>
        <v>4.9391249999999998</v>
      </c>
    </row>
    <row r="280" spans="1:4">
      <c r="C280" t="s">
        <v>205</v>
      </c>
    </row>
    <row r="281" spans="1:4">
      <c r="B281" t="s">
        <v>85</v>
      </c>
      <c r="C281" t="s">
        <v>206</v>
      </c>
    </row>
    <row r="282" spans="1:4">
      <c r="B282" t="s">
        <v>197</v>
      </c>
      <c r="C282">
        <v>6</v>
      </c>
    </row>
    <row r="283" spans="1:4">
      <c r="B283" t="s">
        <v>198</v>
      </c>
      <c r="C283">
        <v>2</v>
      </c>
    </row>
    <row r="284" spans="1:4">
      <c r="B284" t="s">
        <v>190</v>
      </c>
      <c r="C284">
        <v>5</v>
      </c>
    </row>
    <row r="285" spans="1:4">
      <c r="B285" t="s">
        <v>200</v>
      </c>
      <c r="C285">
        <v>5</v>
      </c>
    </row>
    <row r="286" spans="1:4">
      <c r="B286" t="s">
        <v>201</v>
      </c>
      <c r="C286">
        <v>7</v>
      </c>
    </row>
    <row r="287" spans="1:4">
      <c r="B287" t="s">
        <v>202</v>
      </c>
      <c r="C287">
        <v>4</v>
      </c>
    </row>
    <row r="288" spans="1:4">
      <c r="B288" t="s">
        <v>203</v>
      </c>
      <c r="C288">
        <v>6</v>
      </c>
    </row>
    <row r="289" spans="2:4">
      <c r="B289" t="s">
        <v>204</v>
      </c>
      <c r="C289">
        <v>0</v>
      </c>
      <c r="D289" t="s">
        <v>210</v>
      </c>
    </row>
    <row r="290" spans="2:4">
      <c r="B290" t="s">
        <v>96</v>
      </c>
      <c r="C290">
        <v>3</v>
      </c>
    </row>
    <row r="291" spans="2:4">
      <c r="B291" t="s">
        <v>191</v>
      </c>
      <c r="C291">
        <v>4</v>
      </c>
    </row>
    <row r="292" spans="2:4">
      <c r="B292" t="s">
        <v>97</v>
      </c>
    </row>
    <row r="295" spans="2:4">
      <c r="B295" t="s">
        <v>98</v>
      </c>
      <c r="C295">
        <v>4</v>
      </c>
    </row>
    <row r="296" spans="2:4">
      <c r="B296" t="s">
        <v>99</v>
      </c>
      <c r="C296">
        <v>4</v>
      </c>
    </row>
    <row r="297" spans="2:4">
      <c r="B297" t="s">
        <v>100</v>
      </c>
      <c r="C297">
        <v>1</v>
      </c>
    </row>
    <row r="298" spans="2:4">
      <c r="B298" t="s">
        <v>101</v>
      </c>
      <c r="C298">
        <v>5</v>
      </c>
    </row>
    <row r="299" spans="2:4">
      <c r="B299" t="s">
        <v>102</v>
      </c>
      <c r="C299" t="s">
        <v>207</v>
      </c>
      <c r="D299" t="s">
        <v>209</v>
      </c>
    </row>
    <row r="300" spans="2:4">
      <c r="B300" t="s">
        <v>126</v>
      </c>
      <c r="C300" t="s">
        <v>208</v>
      </c>
      <c r="D300" t="s">
        <v>209</v>
      </c>
    </row>
    <row r="301" spans="2:4">
      <c r="B301" t="s">
        <v>129</v>
      </c>
      <c r="C301" t="s">
        <v>208</v>
      </c>
      <c r="D301" t="s">
        <v>209</v>
      </c>
    </row>
    <row r="302" spans="2:4">
      <c r="B302" t="s">
        <v>130</v>
      </c>
      <c r="C302" t="s">
        <v>208</v>
      </c>
      <c r="D302" t="s">
        <v>209</v>
      </c>
    </row>
    <row r="303" spans="2:4">
      <c r="B303" t="s">
        <v>131</v>
      </c>
      <c r="C303">
        <v>5</v>
      </c>
    </row>
    <row r="304" spans="2:4">
      <c r="B304" t="s">
        <v>132</v>
      </c>
      <c r="C304">
        <v>3</v>
      </c>
    </row>
    <row r="305" spans="2:4">
      <c r="B305" t="s">
        <v>97</v>
      </c>
    </row>
    <row r="308" spans="2:4">
      <c r="B308" t="s">
        <v>67</v>
      </c>
    </row>
    <row r="309" spans="2:4">
      <c r="B309" t="s">
        <v>167</v>
      </c>
    </row>
    <row r="310" spans="2:4">
      <c r="B310" t="s">
        <v>224</v>
      </c>
    </row>
    <row r="311" spans="2:4">
      <c r="B311" t="s">
        <v>225</v>
      </c>
    </row>
    <row r="312" spans="2:4">
      <c r="B312" t="s">
        <v>97</v>
      </c>
    </row>
    <row r="314" spans="2:4">
      <c r="B314" t="s">
        <v>145</v>
      </c>
      <c r="C314">
        <v>7</v>
      </c>
    </row>
    <row r="315" spans="2:4">
      <c r="B315" t="s">
        <v>134</v>
      </c>
      <c r="C315">
        <v>8</v>
      </c>
    </row>
    <row r="316" spans="2:4">
      <c r="B316" t="s">
        <v>135</v>
      </c>
      <c r="C316">
        <v>5</v>
      </c>
    </row>
    <row r="317" spans="2:4">
      <c r="B317" t="s">
        <v>227</v>
      </c>
      <c r="C317">
        <v>6</v>
      </c>
    </row>
    <row r="318" spans="2:4">
      <c r="B318" t="s">
        <v>228</v>
      </c>
      <c r="C318">
        <v>4</v>
      </c>
      <c r="D318" t="s">
        <v>213</v>
      </c>
    </row>
    <row r="319" spans="2:4">
      <c r="B319" t="s">
        <v>229</v>
      </c>
      <c r="C319">
        <v>0</v>
      </c>
      <c r="D319" t="s">
        <v>212</v>
      </c>
    </row>
    <row r="320" spans="2:4">
      <c r="B320" t="s">
        <v>266</v>
      </c>
      <c r="C320">
        <v>5</v>
      </c>
    </row>
    <row r="321" spans="2:4">
      <c r="B321" t="s">
        <v>267</v>
      </c>
      <c r="C321">
        <v>4</v>
      </c>
    </row>
    <row r="322" spans="2:4">
      <c r="B322" t="s">
        <v>268</v>
      </c>
      <c r="C322">
        <v>6</v>
      </c>
    </row>
    <row r="323" spans="2:4">
      <c r="B323" t="s">
        <v>269</v>
      </c>
      <c r="C323">
        <v>6</v>
      </c>
    </row>
    <row r="324" spans="2:4">
      <c r="B324" t="s">
        <v>97</v>
      </c>
    </row>
    <row r="327" spans="2:4">
      <c r="B327" t="s">
        <v>270</v>
      </c>
      <c r="C327">
        <v>4</v>
      </c>
    </row>
    <row r="328" spans="2:4">
      <c r="B328" t="s">
        <v>52</v>
      </c>
      <c r="C328" t="s">
        <v>207</v>
      </c>
      <c r="D328" t="s">
        <v>214</v>
      </c>
    </row>
    <row r="329" spans="2:4">
      <c r="B329" t="s">
        <v>231</v>
      </c>
      <c r="C329">
        <v>4</v>
      </c>
    </row>
    <row r="330" spans="2:4">
      <c r="B330" t="s">
        <v>273</v>
      </c>
      <c r="C330">
        <v>5</v>
      </c>
    </row>
    <row r="331" spans="2:4">
      <c r="B331" t="s">
        <v>41</v>
      </c>
      <c r="C331" t="s">
        <v>211</v>
      </c>
      <c r="D331" t="s">
        <v>209</v>
      </c>
    </row>
    <row r="332" spans="2:4">
      <c r="B332" t="s">
        <v>275</v>
      </c>
      <c r="C332">
        <v>0</v>
      </c>
    </row>
    <row r="333" spans="2:4">
      <c r="B333" t="s">
        <v>43</v>
      </c>
      <c r="C333">
        <v>5</v>
      </c>
    </row>
    <row r="334" spans="2:4">
      <c r="B334" t="s">
        <v>44</v>
      </c>
      <c r="C334">
        <v>1</v>
      </c>
    </row>
    <row r="335" spans="2:4">
      <c r="B335" t="s">
        <v>136</v>
      </c>
      <c r="C335">
        <v>1</v>
      </c>
    </row>
    <row r="336" spans="2:4">
      <c r="B336" t="s">
        <v>137</v>
      </c>
      <c r="C336">
        <v>6</v>
      </c>
    </row>
    <row r="337" spans="1:9">
      <c r="B337" t="s">
        <v>97</v>
      </c>
    </row>
    <row r="345" spans="1:9">
      <c r="A345" t="s">
        <v>242</v>
      </c>
      <c r="B345" t="s">
        <v>144</v>
      </c>
      <c r="C345" t="s">
        <v>80</v>
      </c>
    </row>
    <row r="346" spans="1:9">
      <c r="B346" t="s">
        <v>75</v>
      </c>
      <c r="E346" t="s">
        <v>235</v>
      </c>
      <c r="F346" t="s">
        <v>236</v>
      </c>
      <c r="H346" t="s">
        <v>239</v>
      </c>
      <c r="I346" t="s">
        <v>240</v>
      </c>
    </row>
    <row r="347" spans="1:9">
      <c r="E347">
        <v>2</v>
      </c>
      <c r="F347">
        <v>1</v>
      </c>
      <c r="H347">
        <v>1</v>
      </c>
      <c r="I347">
        <v>1</v>
      </c>
    </row>
    <row r="348" spans="1:9">
      <c r="A348" t="s">
        <v>243</v>
      </c>
      <c r="B348">
        <v>2</v>
      </c>
      <c r="E348">
        <v>0</v>
      </c>
      <c r="F348">
        <v>4</v>
      </c>
      <c r="H348">
        <v>0</v>
      </c>
      <c r="I348">
        <v>1</v>
      </c>
    </row>
    <row r="349" spans="1:9">
      <c r="A349" t="s">
        <v>244</v>
      </c>
      <c r="B349">
        <v>0</v>
      </c>
      <c r="E349">
        <v>0</v>
      </c>
      <c r="F349">
        <v>0</v>
      </c>
      <c r="H349">
        <v>0</v>
      </c>
      <c r="I349">
        <v>1</v>
      </c>
    </row>
    <row r="350" spans="1:9">
      <c r="A350" t="s">
        <v>245</v>
      </c>
      <c r="B350">
        <v>0</v>
      </c>
      <c r="E350">
        <v>1</v>
      </c>
      <c r="F350">
        <v>1</v>
      </c>
      <c r="H350">
        <v>1</v>
      </c>
      <c r="I350">
        <v>2</v>
      </c>
    </row>
    <row r="351" spans="1:9">
      <c r="A351" t="s">
        <v>246</v>
      </c>
      <c r="B351">
        <v>1</v>
      </c>
      <c r="E351">
        <v>4</v>
      </c>
      <c r="F351">
        <v>3</v>
      </c>
      <c r="H351">
        <v>1</v>
      </c>
      <c r="I351">
        <v>0</v>
      </c>
    </row>
    <row r="352" spans="1:9">
      <c r="A352" t="s">
        <v>247</v>
      </c>
      <c r="B352">
        <v>4</v>
      </c>
      <c r="E352">
        <v>1</v>
      </c>
      <c r="F352">
        <v>0</v>
      </c>
      <c r="H352">
        <v>0</v>
      </c>
      <c r="I352">
        <v>1</v>
      </c>
    </row>
    <row r="353" spans="1:11">
      <c r="A353" t="s">
        <v>248</v>
      </c>
      <c r="B353">
        <v>1</v>
      </c>
      <c r="E353">
        <v>1</v>
      </c>
      <c r="F353">
        <v>2</v>
      </c>
      <c r="H353">
        <v>1</v>
      </c>
      <c r="I353">
        <v>2</v>
      </c>
    </row>
    <row r="354" spans="1:11">
      <c r="A354" t="s">
        <v>249</v>
      </c>
      <c r="B354">
        <v>1</v>
      </c>
      <c r="E354">
        <v>0</v>
      </c>
      <c r="F354">
        <v>1</v>
      </c>
      <c r="H354">
        <v>0</v>
      </c>
      <c r="I354">
        <v>1</v>
      </c>
      <c r="K354" t="s">
        <v>241</v>
      </c>
    </row>
    <row r="355" spans="1:11">
      <c r="A355" t="s">
        <v>103</v>
      </c>
      <c r="B355" t="s">
        <v>76</v>
      </c>
      <c r="C355" t="s">
        <v>257</v>
      </c>
      <c r="E355">
        <v>1</v>
      </c>
      <c r="F355">
        <v>1</v>
      </c>
      <c r="H355">
        <v>1</v>
      </c>
      <c r="I355">
        <v>0</v>
      </c>
      <c r="K355">
        <f>TTEST(F347:F357,I347:I362,1,2)</f>
        <v>8.4039984309771221E-2</v>
      </c>
    </row>
    <row r="356" spans="1:11">
      <c r="A356" t="s">
        <v>104</v>
      </c>
      <c r="B356">
        <v>0</v>
      </c>
      <c r="E356">
        <v>1</v>
      </c>
      <c r="F356">
        <v>1</v>
      </c>
      <c r="H356">
        <v>0</v>
      </c>
      <c r="I356">
        <v>1</v>
      </c>
    </row>
    <row r="357" spans="1:11">
      <c r="A357" t="s">
        <v>105</v>
      </c>
      <c r="B357">
        <v>1</v>
      </c>
      <c r="E357">
        <v>2</v>
      </c>
      <c r="H357">
        <v>3</v>
      </c>
      <c r="I357">
        <v>1</v>
      </c>
    </row>
    <row r="358" spans="1:11">
      <c r="A358" s="2" t="s">
        <v>54</v>
      </c>
      <c r="E358">
        <v>1</v>
      </c>
      <c r="H358">
        <v>1</v>
      </c>
      <c r="I358">
        <v>1</v>
      </c>
    </row>
    <row r="359" spans="1:11">
      <c r="A359" t="s">
        <v>141</v>
      </c>
      <c r="E359">
        <v>1</v>
      </c>
      <c r="H359">
        <v>0</v>
      </c>
      <c r="I359">
        <v>0</v>
      </c>
    </row>
    <row r="360" spans="1:11">
      <c r="E360">
        <v>0</v>
      </c>
      <c r="H360">
        <v>1</v>
      </c>
      <c r="I360">
        <v>0</v>
      </c>
    </row>
    <row r="361" spans="1:11">
      <c r="A361" t="s">
        <v>106</v>
      </c>
      <c r="B361">
        <v>1</v>
      </c>
      <c r="E361">
        <v>3</v>
      </c>
      <c r="H361">
        <v>1</v>
      </c>
      <c r="I361">
        <v>1</v>
      </c>
    </row>
    <row r="362" spans="1:11">
      <c r="A362" t="s">
        <v>107</v>
      </c>
      <c r="B362">
        <v>4</v>
      </c>
      <c r="E362">
        <v>2</v>
      </c>
      <c r="H362">
        <v>1</v>
      </c>
      <c r="I362">
        <v>1</v>
      </c>
    </row>
    <row r="363" spans="1:11">
      <c r="A363" t="s">
        <v>108</v>
      </c>
      <c r="B363" t="s">
        <v>76</v>
      </c>
      <c r="C363" t="s">
        <v>257</v>
      </c>
      <c r="E363">
        <v>0</v>
      </c>
      <c r="H363">
        <v>1</v>
      </c>
    </row>
    <row r="364" spans="1:11">
      <c r="A364" t="s">
        <v>116</v>
      </c>
      <c r="B364">
        <v>0</v>
      </c>
      <c r="E364">
        <v>0</v>
      </c>
      <c r="H364">
        <v>2</v>
      </c>
    </row>
    <row r="365" spans="1:11">
      <c r="A365" t="s">
        <v>117</v>
      </c>
      <c r="B365" t="s">
        <v>76</v>
      </c>
      <c r="C365" t="s">
        <v>257</v>
      </c>
      <c r="H365">
        <v>1</v>
      </c>
    </row>
    <row r="366" spans="1:11">
      <c r="A366" t="s">
        <v>118</v>
      </c>
      <c r="B366" t="s">
        <v>76</v>
      </c>
      <c r="C366" t="s">
        <v>257</v>
      </c>
      <c r="H366">
        <v>1</v>
      </c>
    </row>
    <row r="367" spans="1:11">
      <c r="A367" t="s">
        <v>119</v>
      </c>
      <c r="B367" t="s">
        <v>76</v>
      </c>
      <c r="C367" t="s">
        <v>257</v>
      </c>
      <c r="F367" t="s">
        <v>237</v>
      </c>
    </row>
    <row r="368" spans="1:11">
      <c r="A368" t="s">
        <v>120</v>
      </c>
      <c r="B368" t="s">
        <v>76</v>
      </c>
      <c r="C368" t="s">
        <v>257</v>
      </c>
      <c r="F368">
        <f>TTEST(E347:E364,F347:F357,1,2)</f>
        <v>0.27002056500681348</v>
      </c>
    </row>
    <row r="369" spans="1:3">
      <c r="A369" t="s">
        <v>121</v>
      </c>
      <c r="B369">
        <v>1</v>
      </c>
    </row>
    <row r="370" spans="1:3">
      <c r="A370" t="s">
        <v>122</v>
      </c>
      <c r="B370" t="s">
        <v>77</v>
      </c>
      <c r="C370" t="s">
        <v>257</v>
      </c>
    </row>
    <row r="371" spans="1:3">
      <c r="A371" s="2" t="s">
        <v>55</v>
      </c>
    </row>
    <row r="372" spans="1:3">
      <c r="A372" t="s">
        <v>193</v>
      </c>
    </row>
    <row r="374" spans="1:3">
      <c r="A374" t="s">
        <v>84</v>
      </c>
    </row>
    <row r="375" spans="1:3">
      <c r="A375" t="s">
        <v>167</v>
      </c>
    </row>
    <row r="376" spans="1:3">
      <c r="A376" t="s">
        <v>168</v>
      </c>
    </row>
    <row r="377" spans="1:3">
      <c r="A377" t="s">
        <v>169</v>
      </c>
    </row>
    <row r="378" spans="1:3">
      <c r="A378" s="2" t="s">
        <v>55</v>
      </c>
    </row>
    <row r="380" spans="1:3">
      <c r="A380" t="s">
        <v>145</v>
      </c>
      <c r="B380">
        <v>1</v>
      </c>
    </row>
    <row r="381" spans="1:3">
      <c r="A381" t="s">
        <v>261</v>
      </c>
      <c r="B381">
        <v>2</v>
      </c>
    </row>
    <row r="382" spans="1:3">
      <c r="A382" t="s">
        <v>262</v>
      </c>
      <c r="B382">
        <v>1</v>
      </c>
    </row>
    <row r="383" spans="1:3">
      <c r="A383" t="s">
        <v>263</v>
      </c>
      <c r="B383">
        <v>1</v>
      </c>
    </row>
    <row r="384" spans="1:3">
      <c r="A384" t="s">
        <v>264</v>
      </c>
      <c r="B384">
        <v>0</v>
      </c>
    </row>
    <row r="385" spans="1:3">
      <c r="A385" t="s">
        <v>265</v>
      </c>
      <c r="B385" t="s">
        <v>76</v>
      </c>
      <c r="C385" t="s">
        <v>257</v>
      </c>
    </row>
    <row r="386" spans="1:3">
      <c r="A386" t="s">
        <v>266</v>
      </c>
      <c r="B386">
        <v>3</v>
      </c>
    </row>
    <row r="387" spans="1:3">
      <c r="A387" t="s">
        <v>267</v>
      </c>
      <c r="B387">
        <v>2</v>
      </c>
    </row>
    <row r="388" spans="1:3">
      <c r="A388" t="s">
        <v>268</v>
      </c>
      <c r="B388">
        <v>0</v>
      </c>
    </row>
    <row r="389" spans="1:3">
      <c r="A389" t="s">
        <v>269</v>
      </c>
      <c r="B389">
        <v>0</v>
      </c>
    </row>
    <row r="390" spans="1:3">
      <c r="A390" s="2" t="s">
        <v>55</v>
      </c>
    </row>
    <row r="393" spans="1:3">
      <c r="A393" t="s">
        <v>270</v>
      </c>
      <c r="B393">
        <v>3</v>
      </c>
    </row>
    <row r="394" spans="1:3">
      <c r="A394" t="s">
        <v>271</v>
      </c>
      <c r="B394">
        <v>9</v>
      </c>
      <c r="C394" t="s">
        <v>258</v>
      </c>
    </row>
    <row r="395" spans="1:3">
      <c r="A395" t="s">
        <v>272</v>
      </c>
      <c r="B395">
        <v>0</v>
      </c>
    </row>
    <row r="396" spans="1:3">
      <c r="A396" t="s">
        <v>273</v>
      </c>
      <c r="B396">
        <v>2</v>
      </c>
    </row>
    <row r="397" spans="1:3">
      <c r="A397" t="s">
        <v>274</v>
      </c>
      <c r="B397" t="s">
        <v>76</v>
      </c>
      <c r="C397" t="s">
        <v>257</v>
      </c>
    </row>
    <row r="398" spans="1:3">
      <c r="A398" t="s">
        <v>275</v>
      </c>
      <c r="B398">
        <v>1</v>
      </c>
    </row>
    <row r="399" spans="1:3">
      <c r="A399" t="s">
        <v>81</v>
      </c>
      <c r="B399">
        <v>1</v>
      </c>
    </row>
    <row r="400" spans="1:3">
      <c r="A400" t="s">
        <v>82</v>
      </c>
      <c r="B400" t="s">
        <v>78</v>
      </c>
      <c r="C400" t="s">
        <v>257</v>
      </c>
    </row>
    <row r="401" spans="1:3">
      <c r="A401" t="s">
        <v>83</v>
      </c>
      <c r="B401" t="s">
        <v>79</v>
      </c>
      <c r="C401" t="s">
        <v>257</v>
      </c>
    </row>
    <row r="402" spans="1:3">
      <c r="A402" t="s">
        <v>137</v>
      </c>
      <c r="B402">
        <v>1</v>
      </c>
    </row>
    <row r="403" spans="1:3">
      <c r="A403" s="2" t="s">
        <v>55</v>
      </c>
    </row>
    <row r="406" spans="1:3">
      <c r="A406" t="s">
        <v>149</v>
      </c>
    </row>
    <row r="407" spans="1:3">
      <c r="A407" t="s">
        <v>150</v>
      </c>
    </row>
    <row r="408" spans="1:3">
      <c r="A408" t="s">
        <v>170</v>
      </c>
    </row>
    <row r="409" spans="1:3">
      <c r="A409" t="s">
        <v>171</v>
      </c>
    </row>
    <row r="410" spans="1:3">
      <c r="A410" s="2" t="s">
        <v>56</v>
      </c>
    </row>
    <row r="412" spans="1:3">
      <c r="A412" t="s">
        <v>259</v>
      </c>
      <c r="B412">
        <f>AVERAGE(B361:B362,B364,B369+B393,B395:B396,B398:B399,B402)</f>
        <v>1.5555555555555556</v>
      </c>
    </row>
    <row r="413" spans="1:3">
      <c r="A413" t="s">
        <v>260</v>
      </c>
      <c r="B413">
        <f>AVERAGE(B348:B354,B356:B357,B380:B384,B386:B389)</f>
        <v>1.1111111111111112</v>
      </c>
    </row>
    <row r="417" spans="1:5">
      <c r="A417" t="s">
        <v>175</v>
      </c>
      <c r="B417" t="s">
        <v>182</v>
      </c>
      <c r="C417" t="s">
        <v>196</v>
      </c>
      <c r="D417" t="s">
        <v>176</v>
      </c>
      <c r="E417" t="s">
        <v>40</v>
      </c>
    </row>
    <row r="418" spans="1:5">
      <c r="A418" t="s">
        <v>0</v>
      </c>
      <c r="B418">
        <v>43.734999999999999</v>
      </c>
      <c r="C418">
        <v>41.412999999999997</v>
      </c>
      <c r="D418">
        <f>B418-C418</f>
        <v>2.3220000000000027</v>
      </c>
    </row>
    <row r="419" spans="1:5">
      <c r="A419" t="s">
        <v>1</v>
      </c>
      <c r="B419">
        <v>42.68</v>
      </c>
      <c r="C419">
        <v>39.515999999999998</v>
      </c>
      <c r="D419">
        <f t="shared" ref="D419:D427" si="4">B419-C419</f>
        <v>3.1640000000000015</v>
      </c>
    </row>
    <row r="420" spans="1:5">
      <c r="A420" t="s">
        <v>2</v>
      </c>
      <c r="B420">
        <v>46.933999999999997</v>
      </c>
      <c r="C420">
        <v>38.299999999999997</v>
      </c>
      <c r="D420">
        <f t="shared" si="4"/>
        <v>8.6340000000000003</v>
      </c>
    </row>
    <row r="421" spans="1:5">
      <c r="A421" t="s">
        <v>3</v>
      </c>
      <c r="B421">
        <v>37.570999999999998</v>
      </c>
      <c r="C421">
        <v>36.869999999999997</v>
      </c>
      <c r="D421">
        <f t="shared" si="4"/>
        <v>0.70100000000000051</v>
      </c>
    </row>
    <row r="422" spans="1:5">
      <c r="A422" t="s">
        <v>4</v>
      </c>
      <c r="B422">
        <v>43.231999999999999</v>
      </c>
      <c r="C422">
        <v>42.305999999999997</v>
      </c>
      <c r="D422">
        <f t="shared" si="4"/>
        <v>0.92600000000000193</v>
      </c>
    </row>
    <row r="423" spans="1:5">
      <c r="A423" t="s">
        <v>5</v>
      </c>
      <c r="B423">
        <v>38.649000000000001</v>
      </c>
      <c r="C423">
        <v>37.131999999999998</v>
      </c>
      <c r="D423">
        <f t="shared" si="4"/>
        <v>1.517000000000003</v>
      </c>
    </row>
    <row r="424" spans="1:5">
      <c r="A424" t="s">
        <v>6</v>
      </c>
      <c r="B424">
        <v>43.552999999999997</v>
      </c>
      <c r="C424">
        <v>37.893000000000001</v>
      </c>
      <c r="D424">
        <f t="shared" si="4"/>
        <v>5.6599999999999966</v>
      </c>
    </row>
    <row r="425" spans="1:5">
      <c r="A425" t="s">
        <v>7</v>
      </c>
      <c r="B425" t="s">
        <v>153</v>
      </c>
      <c r="C425">
        <v>37.238</v>
      </c>
      <c r="D425" t="e">
        <f t="shared" si="4"/>
        <v>#VALUE!</v>
      </c>
    </row>
    <row r="426" spans="1:5">
      <c r="A426" t="s">
        <v>8</v>
      </c>
      <c r="B426">
        <v>37.426000000000002</v>
      </c>
      <c r="C426">
        <v>32.350999999999999</v>
      </c>
      <c r="D426">
        <f t="shared" si="4"/>
        <v>5.0750000000000028</v>
      </c>
    </row>
    <row r="427" spans="1:5">
      <c r="A427" t="s">
        <v>105</v>
      </c>
      <c r="B427">
        <v>37.186</v>
      </c>
      <c r="C427">
        <v>36.561</v>
      </c>
      <c r="D427">
        <f t="shared" si="4"/>
        <v>0.625</v>
      </c>
    </row>
    <row r="428" spans="1:5">
      <c r="A428" t="s">
        <v>9</v>
      </c>
    </row>
    <row r="431" spans="1:5">
      <c r="A431" t="s">
        <v>10</v>
      </c>
      <c r="B431">
        <v>45.762</v>
      </c>
      <c r="C431">
        <v>42.116999999999997</v>
      </c>
      <c r="D431">
        <f t="shared" ref="D431:D472" si="5">B431-C431</f>
        <v>3.6450000000000031</v>
      </c>
    </row>
    <row r="432" spans="1:5">
      <c r="A432" t="s">
        <v>11</v>
      </c>
      <c r="B432" t="s">
        <v>153</v>
      </c>
      <c r="C432">
        <v>35.753999999999998</v>
      </c>
      <c r="D432" t="e">
        <f t="shared" si="5"/>
        <v>#VALUE!</v>
      </c>
    </row>
    <row r="433" spans="1:4">
      <c r="A433" t="s">
        <v>12</v>
      </c>
      <c r="B433" t="s">
        <v>209</v>
      </c>
      <c r="C433">
        <v>39.706000000000003</v>
      </c>
      <c r="D433" t="e">
        <f t="shared" si="5"/>
        <v>#VALUE!</v>
      </c>
    </row>
    <row r="434" spans="1:4">
      <c r="A434" t="s">
        <v>116</v>
      </c>
      <c r="B434">
        <v>46.677</v>
      </c>
      <c r="C434">
        <v>38.442</v>
      </c>
      <c r="D434">
        <f t="shared" si="5"/>
        <v>8.2349999999999994</v>
      </c>
    </row>
    <row r="435" spans="1:4">
      <c r="A435" t="s">
        <v>13</v>
      </c>
      <c r="B435" t="s">
        <v>209</v>
      </c>
      <c r="C435">
        <v>46.167999999999999</v>
      </c>
      <c r="D435" t="e">
        <f t="shared" si="5"/>
        <v>#VALUE!</v>
      </c>
    </row>
    <row r="436" spans="1:4">
      <c r="A436" t="s">
        <v>14</v>
      </c>
      <c r="B436" t="s">
        <v>15</v>
      </c>
      <c r="C436">
        <v>39.476999999999997</v>
      </c>
      <c r="D436" t="e">
        <f t="shared" si="5"/>
        <v>#VALUE!</v>
      </c>
    </row>
    <row r="437" spans="1:4">
      <c r="A437" t="s">
        <v>16</v>
      </c>
      <c r="B437" t="s">
        <v>209</v>
      </c>
      <c r="C437">
        <v>41.264000000000003</v>
      </c>
      <c r="D437" t="e">
        <f t="shared" si="5"/>
        <v>#VALUE!</v>
      </c>
    </row>
    <row r="438" spans="1:4">
      <c r="A438" t="s">
        <v>17</v>
      </c>
      <c r="B438" t="s">
        <v>18</v>
      </c>
      <c r="C438">
        <v>38.713000000000001</v>
      </c>
      <c r="D438" t="e">
        <f t="shared" si="5"/>
        <v>#VALUE!</v>
      </c>
    </row>
    <row r="439" spans="1:4">
      <c r="A439" t="s">
        <v>19</v>
      </c>
      <c r="B439">
        <v>44.817999999999998</v>
      </c>
      <c r="C439">
        <v>42.728000000000002</v>
      </c>
      <c r="D439">
        <f t="shared" si="5"/>
        <v>2.0899999999999963</v>
      </c>
    </row>
    <row r="440" spans="1:4">
      <c r="A440" t="s">
        <v>20</v>
      </c>
      <c r="B440" t="s">
        <v>18</v>
      </c>
      <c r="C440">
        <v>42.667999999999999</v>
      </c>
      <c r="D440" t="e">
        <f t="shared" si="5"/>
        <v>#VALUE!</v>
      </c>
    </row>
    <row r="441" spans="1:4">
      <c r="A441" t="s">
        <v>21</v>
      </c>
      <c r="D441">
        <f t="shared" si="5"/>
        <v>0</v>
      </c>
    </row>
    <row r="442" spans="1:4">
      <c r="D442">
        <f t="shared" si="5"/>
        <v>0</v>
      </c>
    </row>
    <row r="443" spans="1:4">
      <c r="D443">
        <f t="shared" si="5"/>
        <v>0</v>
      </c>
    </row>
    <row r="444" spans="1:4">
      <c r="A444" t="s">
        <v>22</v>
      </c>
      <c r="D444">
        <f t="shared" si="5"/>
        <v>0</v>
      </c>
    </row>
    <row r="445" spans="1:4">
      <c r="A445" t="s">
        <v>23</v>
      </c>
      <c r="D445">
        <f t="shared" si="5"/>
        <v>0</v>
      </c>
    </row>
    <row r="446" spans="1:4">
      <c r="A446" t="s">
        <v>24</v>
      </c>
      <c r="D446">
        <f t="shared" si="5"/>
        <v>0</v>
      </c>
    </row>
    <row r="447" spans="1:4">
      <c r="A447" t="s">
        <v>169</v>
      </c>
      <c r="D447">
        <f t="shared" si="5"/>
        <v>0</v>
      </c>
    </row>
    <row r="448" spans="1:4">
      <c r="A448" t="s">
        <v>9</v>
      </c>
      <c r="D448">
        <f t="shared" si="5"/>
        <v>0</v>
      </c>
    </row>
    <row r="449" spans="1:4">
      <c r="D449">
        <f t="shared" si="5"/>
        <v>0</v>
      </c>
    </row>
    <row r="450" spans="1:4">
      <c r="A450" t="s">
        <v>25</v>
      </c>
      <c r="B450">
        <v>47.898000000000003</v>
      </c>
      <c r="C450">
        <v>39.957999999999998</v>
      </c>
      <c r="D450">
        <f t="shared" si="5"/>
        <v>7.9400000000000048</v>
      </c>
    </row>
    <row r="451" spans="1:4">
      <c r="A451" t="s">
        <v>134</v>
      </c>
      <c r="B451">
        <v>64.733999999999995</v>
      </c>
      <c r="C451">
        <v>43.99</v>
      </c>
      <c r="D451">
        <f t="shared" si="5"/>
        <v>20.743999999999993</v>
      </c>
    </row>
    <row r="452" spans="1:4">
      <c r="A452" t="s">
        <v>135</v>
      </c>
      <c r="B452">
        <v>42.107999999999997</v>
      </c>
      <c r="C452">
        <v>35.456000000000003</v>
      </c>
      <c r="D452">
        <f t="shared" si="5"/>
        <v>6.6519999999999939</v>
      </c>
    </row>
    <row r="453" spans="1:4">
      <c r="A453" t="s">
        <v>227</v>
      </c>
      <c r="B453">
        <v>81.087999999999994</v>
      </c>
      <c r="C453">
        <v>36.784999999999997</v>
      </c>
      <c r="D453">
        <f t="shared" si="5"/>
        <v>44.302999999999997</v>
      </c>
    </row>
    <row r="454" spans="1:4">
      <c r="A454" t="s">
        <v>228</v>
      </c>
      <c r="B454">
        <v>33.39</v>
      </c>
      <c r="C454">
        <v>30.414000000000001</v>
      </c>
      <c r="D454">
        <f t="shared" si="5"/>
        <v>2.9759999999999991</v>
      </c>
    </row>
    <row r="455" spans="1:4">
      <c r="A455" t="s">
        <v>229</v>
      </c>
      <c r="B455" t="s">
        <v>209</v>
      </c>
      <c r="C455">
        <v>43.057000000000002</v>
      </c>
      <c r="D455" t="e">
        <f t="shared" si="5"/>
        <v>#VALUE!</v>
      </c>
    </row>
    <row r="456" spans="1:4">
      <c r="A456" t="s">
        <v>215</v>
      </c>
      <c r="B456">
        <v>46.201000000000001</v>
      </c>
      <c r="C456">
        <v>43.643000000000001</v>
      </c>
      <c r="D456">
        <f t="shared" si="5"/>
        <v>2.5579999999999998</v>
      </c>
    </row>
    <row r="457" spans="1:4">
      <c r="A457" t="s">
        <v>26</v>
      </c>
      <c r="B457">
        <v>52.421999999999997</v>
      </c>
      <c r="C457">
        <v>40.789000000000001</v>
      </c>
      <c r="D457">
        <f t="shared" si="5"/>
        <v>11.632999999999996</v>
      </c>
    </row>
    <row r="458" spans="1:4">
      <c r="A458" t="s">
        <v>27</v>
      </c>
      <c r="B458">
        <v>60.322000000000003</v>
      </c>
      <c r="C458">
        <v>42.923000000000002</v>
      </c>
      <c r="D458">
        <f t="shared" si="5"/>
        <v>17.399000000000001</v>
      </c>
    </row>
    <row r="459" spans="1:4">
      <c r="A459" t="s">
        <v>28</v>
      </c>
      <c r="B459">
        <v>54.585999999999999</v>
      </c>
      <c r="C459">
        <v>40.170999999999999</v>
      </c>
      <c r="D459">
        <f t="shared" si="5"/>
        <v>14.414999999999999</v>
      </c>
    </row>
    <row r="460" spans="1:4">
      <c r="A460" t="s">
        <v>9</v>
      </c>
      <c r="D460">
        <f t="shared" si="5"/>
        <v>0</v>
      </c>
    </row>
    <row r="461" spans="1:4">
      <c r="D461">
        <f t="shared" si="5"/>
        <v>0</v>
      </c>
    </row>
    <row r="462" spans="1:4">
      <c r="D462">
        <f t="shared" si="5"/>
        <v>0</v>
      </c>
    </row>
    <row r="463" spans="1:4">
      <c r="A463" t="s">
        <v>29</v>
      </c>
      <c r="B463">
        <v>50.481000000000002</v>
      </c>
      <c r="C463">
        <v>40.204999999999998</v>
      </c>
      <c r="D463">
        <f t="shared" si="5"/>
        <v>10.276000000000003</v>
      </c>
    </row>
    <row r="464" spans="1:4">
      <c r="A464" t="s">
        <v>221</v>
      </c>
      <c r="B464" t="s">
        <v>30</v>
      </c>
      <c r="C464">
        <v>45.267000000000003</v>
      </c>
      <c r="D464" t="e">
        <f t="shared" si="5"/>
        <v>#VALUE!</v>
      </c>
    </row>
    <row r="465" spans="1:4">
      <c r="A465" t="s">
        <v>231</v>
      </c>
      <c r="B465">
        <v>43.636000000000003</v>
      </c>
      <c r="C465">
        <v>40.161999999999999</v>
      </c>
      <c r="D465">
        <f t="shared" si="5"/>
        <v>3.4740000000000038</v>
      </c>
    </row>
    <row r="466" spans="1:4">
      <c r="A466" t="s">
        <v>31</v>
      </c>
      <c r="B466">
        <v>46.353999999999999</v>
      </c>
      <c r="C466">
        <v>39.936999999999998</v>
      </c>
      <c r="D466">
        <f t="shared" si="5"/>
        <v>6.4170000000000016</v>
      </c>
    </row>
    <row r="467" spans="1:4">
      <c r="A467" t="s">
        <v>32</v>
      </c>
      <c r="B467" t="s">
        <v>33</v>
      </c>
      <c r="C467">
        <v>39.536000000000001</v>
      </c>
      <c r="D467" t="e">
        <f t="shared" si="5"/>
        <v>#VALUE!</v>
      </c>
    </row>
    <row r="468" spans="1:4">
      <c r="A468" t="s">
        <v>34</v>
      </c>
      <c r="B468">
        <v>43.914000000000001</v>
      </c>
      <c r="C468">
        <v>43.51</v>
      </c>
      <c r="D468">
        <f t="shared" si="5"/>
        <v>0.40400000000000347</v>
      </c>
    </row>
    <row r="469" spans="1:4">
      <c r="A469" t="s">
        <v>35</v>
      </c>
      <c r="B469">
        <v>44.015000000000001</v>
      </c>
      <c r="C469">
        <v>39.546999999999997</v>
      </c>
      <c r="D469">
        <f t="shared" si="5"/>
        <v>4.4680000000000035</v>
      </c>
    </row>
    <row r="470" spans="1:4">
      <c r="A470" t="s">
        <v>36</v>
      </c>
      <c r="B470" t="s">
        <v>33</v>
      </c>
      <c r="C470">
        <v>40.646999999999998</v>
      </c>
      <c r="D470" t="e">
        <f t="shared" si="5"/>
        <v>#VALUE!</v>
      </c>
    </row>
    <row r="471" spans="1:4">
      <c r="A471" t="s">
        <v>37</v>
      </c>
      <c r="B471" t="s">
        <v>33</v>
      </c>
      <c r="C471">
        <v>40.15</v>
      </c>
      <c r="D471" t="e">
        <f t="shared" si="5"/>
        <v>#VALUE!</v>
      </c>
    </row>
    <row r="472" spans="1:4">
      <c r="A472" t="s">
        <v>38</v>
      </c>
      <c r="B472">
        <v>47.180999999999997</v>
      </c>
      <c r="C472">
        <v>34.78</v>
      </c>
      <c r="D472">
        <f t="shared" si="5"/>
        <v>12.400999999999996</v>
      </c>
    </row>
    <row r="473" spans="1:4">
      <c r="A473" t="s">
        <v>39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Burnham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Burnham</dc:creator>
  <cp:lastModifiedBy>Andre Burnham</cp:lastModifiedBy>
  <dcterms:created xsi:type="dcterms:W3CDTF">2016-06-26T12:42:08Z</dcterms:created>
  <dcterms:modified xsi:type="dcterms:W3CDTF">2016-07-27T19:30:37Z</dcterms:modified>
</cp:coreProperties>
</file>