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QueenExperimentBurnham/"/>
    </mc:Choice>
  </mc:AlternateContent>
  <bookViews>
    <workbookView xWindow="3620" yWindow="460" windowWidth="21160" windowHeight="16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1" l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3" i="1"/>
  <c r="M83" i="1"/>
  <c r="N83" i="1"/>
  <c r="N85" i="1"/>
  <c r="AE61" i="1"/>
  <c r="AE60" i="1"/>
  <c r="AE59" i="1"/>
  <c r="AE58" i="1"/>
  <c r="AE57" i="1"/>
  <c r="AE54" i="1"/>
  <c r="AG54" i="1"/>
  <c r="AG55" i="1"/>
  <c r="AE55" i="1"/>
  <c r="AG56" i="1"/>
  <c r="AE56" i="1"/>
  <c r="L182" i="1"/>
  <c r="M182" i="1"/>
  <c r="N182" i="1"/>
  <c r="L151" i="1"/>
  <c r="M151" i="1"/>
  <c r="N151" i="1"/>
  <c r="L148" i="1"/>
  <c r="M148" i="1"/>
  <c r="N148" i="1"/>
  <c r="L149" i="1"/>
  <c r="M149" i="1"/>
  <c r="N149" i="1"/>
  <c r="L150" i="1"/>
  <c r="M150" i="1"/>
  <c r="N150" i="1"/>
  <c r="L152" i="1"/>
  <c r="M152" i="1"/>
  <c r="N152" i="1"/>
  <c r="L153" i="1"/>
  <c r="M153" i="1"/>
  <c r="N153" i="1"/>
  <c r="L154" i="1"/>
  <c r="M154" i="1"/>
  <c r="N154" i="1"/>
  <c r="L156" i="1"/>
  <c r="M156" i="1"/>
  <c r="N156" i="1"/>
  <c r="N158" i="1"/>
  <c r="L161" i="1"/>
  <c r="M161" i="1"/>
  <c r="N161" i="1"/>
  <c r="L162" i="1"/>
  <c r="M162" i="1"/>
  <c r="N162" i="1"/>
  <c r="L164" i="1"/>
  <c r="M164" i="1"/>
  <c r="N164" i="1"/>
  <c r="L169" i="1"/>
  <c r="M169" i="1"/>
  <c r="N169" i="1"/>
  <c r="N171" i="1"/>
  <c r="L174" i="1"/>
  <c r="M174" i="1"/>
  <c r="N174" i="1"/>
  <c r="L175" i="1"/>
  <c r="M175" i="1"/>
  <c r="N175" i="1"/>
  <c r="L177" i="1"/>
  <c r="M177" i="1"/>
  <c r="N177" i="1"/>
  <c r="N178" i="1"/>
  <c r="L180" i="1"/>
  <c r="M180" i="1"/>
  <c r="N180" i="1"/>
  <c r="L181" i="1"/>
  <c r="M181" i="1"/>
  <c r="N181" i="1"/>
  <c r="L183" i="1"/>
  <c r="M183" i="1"/>
  <c r="N183" i="1"/>
  <c r="L184" i="1"/>
  <c r="M184" i="1"/>
  <c r="N184" i="1"/>
  <c r="L186" i="1"/>
  <c r="M186" i="1"/>
  <c r="N186" i="1"/>
  <c r="L187" i="1"/>
  <c r="M187" i="1"/>
  <c r="N187" i="1"/>
  <c r="M188" i="1"/>
  <c r="N188" i="1"/>
  <c r="L189" i="1"/>
  <c r="M189" i="1"/>
  <c r="N189" i="1"/>
  <c r="N190" i="1"/>
  <c r="L193" i="1"/>
  <c r="M193" i="1"/>
  <c r="N193" i="1"/>
  <c r="L195" i="1"/>
  <c r="M195" i="1"/>
  <c r="N195" i="1"/>
  <c r="L196" i="1"/>
  <c r="M196" i="1"/>
  <c r="N196" i="1"/>
  <c r="L199" i="1"/>
  <c r="M199" i="1"/>
  <c r="N199" i="1"/>
  <c r="L202" i="1"/>
  <c r="M202" i="1"/>
  <c r="N202" i="1"/>
  <c r="N203" i="1"/>
  <c r="L209" i="1"/>
  <c r="M209" i="1"/>
  <c r="N209" i="1"/>
  <c r="N210" i="1"/>
  <c r="T27" i="1"/>
  <c r="AA54" i="1"/>
  <c r="Y54" i="1"/>
  <c r="Y58" i="1"/>
  <c r="T58" i="1"/>
  <c r="Y57" i="1"/>
  <c r="T57" i="1"/>
  <c r="T28" i="1"/>
  <c r="V27" i="1"/>
  <c r="T56" i="1"/>
  <c r="V26" i="1"/>
  <c r="T26" i="1"/>
  <c r="AA55" i="1"/>
  <c r="Y55" i="1"/>
  <c r="V55" i="1"/>
  <c r="T54" i="1"/>
  <c r="T55" i="1"/>
  <c r="V54" i="1"/>
  <c r="Y56" i="1"/>
  <c r="AA56" i="1"/>
  <c r="V56" i="1"/>
  <c r="V25" i="1"/>
  <c r="T25" i="1"/>
  <c r="L28" i="1"/>
  <c r="M28" i="1"/>
  <c r="N28" i="1"/>
  <c r="L29" i="1"/>
  <c r="M29" i="1"/>
  <c r="N29" i="1"/>
  <c r="L30" i="1"/>
  <c r="M30" i="1"/>
  <c r="N30" i="1"/>
  <c r="L31" i="1"/>
  <c r="M31" i="1"/>
  <c r="N31" i="1"/>
  <c r="N32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N44" i="1"/>
  <c r="L47" i="1"/>
  <c r="M47" i="1"/>
  <c r="N47" i="1"/>
  <c r="L48" i="1"/>
  <c r="M48" i="1"/>
  <c r="N48" i="1"/>
  <c r="L49" i="1"/>
  <c r="M49" i="1"/>
  <c r="N49" i="1"/>
  <c r="L50" i="1"/>
  <c r="M50" i="1"/>
  <c r="N50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N57" i="1"/>
  <c r="L60" i="1"/>
  <c r="M60" i="1"/>
  <c r="N60" i="1"/>
  <c r="L62" i="1"/>
  <c r="M62" i="1"/>
  <c r="N62" i="1"/>
  <c r="L63" i="1"/>
  <c r="M63" i="1"/>
  <c r="N63" i="1"/>
  <c r="N64" i="1"/>
  <c r="L88" i="1"/>
  <c r="M88" i="1"/>
  <c r="N88" i="1"/>
  <c r="L89" i="1"/>
  <c r="M89" i="1"/>
  <c r="N89" i="1"/>
  <c r="L90" i="1"/>
  <c r="M90" i="1"/>
  <c r="N90" i="1"/>
  <c r="L91" i="1"/>
  <c r="M91" i="1"/>
  <c r="N91" i="1"/>
  <c r="L96" i="1"/>
  <c r="M96" i="1"/>
  <c r="N96" i="1"/>
  <c r="L97" i="1"/>
  <c r="M97" i="1"/>
  <c r="N97" i="1"/>
  <c r="N98" i="1"/>
  <c r="L101" i="1"/>
  <c r="M101" i="1"/>
  <c r="N101" i="1"/>
  <c r="L102" i="1"/>
  <c r="M102" i="1"/>
  <c r="N102" i="1"/>
  <c r="L104" i="1"/>
  <c r="M104" i="1"/>
  <c r="N104" i="1"/>
  <c r="N105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M115" i="1"/>
  <c r="N115" i="1"/>
  <c r="L116" i="1"/>
  <c r="M116" i="1"/>
  <c r="N116" i="1"/>
  <c r="N117" i="1"/>
  <c r="L120" i="1"/>
  <c r="M120" i="1"/>
  <c r="N120" i="1"/>
  <c r="L122" i="1"/>
  <c r="M122" i="1"/>
  <c r="N122" i="1"/>
  <c r="L123" i="1"/>
  <c r="M123" i="1"/>
  <c r="N123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N130" i="1"/>
  <c r="L136" i="1"/>
  <c r="M136" i="1"/>
  <c r="N136" i="1"/>
  <c r="N137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N12" i="1"/>
  <c r="BF29" i="1"/>
  <c r="BD46" i="1"/>
  <c r="BC46" i="1"/>
  <c r="BD43" i="1"/>
  <c r="AZ35" i="1"/>
  <c r="AZ32" i="1"/>
  <c r="L84" i="1"/>
  <c r="M84" i="1"/>
  <c r="N84" i="1"/>
  <c r="L23" i="1"/>
  <c r="M23" i="1"/>
  <c r="N23" i="1"/>
  <c r="L15" i="1"/>
  <c r="M15" i="1"/>
  <c r="N15" i="1"/>
  <c r="L16" i="1"/>
  <c r="M16" i="1"/>
  <c r="N16" i="1"/>
  <c r="L17" i="1"/>
  <c r="M17" i="1"/>
  <c r="N17" i="1"/>
  <c r="L18" i="1"/>
  <c r="M18" i="1"/>
  <c r="N18" i="1"/>
  <c r="L24" i="1"/>
  <c r="M24" i="1"/>
  <c r="N24" i="1"/>
  <c r="L19" i="1"/>
  <c r="M19" i="1"/>
  <c r="N19" i="1"/>
  <c r="L20" i="1"/>
  <c r="M20" i="1"/>
  <c r="N20" i="1"/>
  <c r="L21" i="1"/>
  <c r="M21" i="1"/>
  <c r="N21" i="1"/>
  <c r="L22" i="1"/>
  <c r="M22" i="1"/>
  <c r="N22" i="1"/>
  <c r="L82" i="1"/>
  <c r="M82" i="1"/>
  <c r="N82" i="1"/>
  <c r="N25" i="1"/>
</calcChain>
</file>

<file path=xl/sharedStrings.xml><?xml version="1.0" encoding="utf-8"?>
<sst xmlns="http://schemas.openxmlformats.org/spreadsheetml/2006/main" count="822" uniqueCount="158">
  <si>
    <t>Y1L8</t>
    <phoneticPr fontId="1" type="noConversion"/>
  </si>
  <si>
    <t>Y1L9</t>
    <phoneticPr fontId="1" type="noConversion"/>
  </si>
  <si>
    <t>Y1L10</t>
    <phoneticPr fontId="1" type="noConversion"/>
  </si>
  <si>
    <t>Y1C1</t>
    <phoneticPr fontId="1" type="noConversion"/>
  </si>
  <si>
    <t>Y1C2</t>
    <phoneticPr fontId="1" type="noConversion"/>
  </si>
  <si>
    <t>Y1C3</t>
    <phoneticPr fontId="1" type="noConversion"/>
  </si>
  <si>
    <t>Y1C4</t>
    <phoneticPr fontId="1" type="noConversion"/>
  </si>
  <si>
    <t>Y1C5</t>
    <phoneticPr fontId="1" type="noConversion"/>
  </si>
  <si>
    <t>Y1C6</t>
    <phoneticPr fontId="1" type="noConversion"/>
  </si>
  <si>
    <t>Y1C7</t>
    <phoneticPr fontId="1" type="noConversion"/>
  </si>
  <si>
    <t>Y1C8</t>
    <phoneticPr fontId="1" type="noConversion"/>
  </si>
  <si>
    <t>Y1C9</t>
    <phoneticPr fontId="1" type="noConversion"/>
  </si>
  <si>
    <t>Y1C10</t>
    <phoneticPr fontId="1" type="noConversion"/>
  </si>
  <si>
    <t>spores/bee</t>
    <phoneticPr fontId="1" type="noConversion"/>
  </si>
  <si>
    <t>Local spore levels Tstep 2</t>
    <phoneticPr fontId="1" type="noConversion"/>
  </si>
  <si>
    <t>hive #</t>
    <phoneticPr fontId="1" type="noConversion"/>
  </si>
  <si>
    <t>spores/bee</t>
    <phoneticPr fontId="1" type="noConversion"/>
  </si>
  <si>
    <t>CA spore levels Tstep 1</t>
    <phoneticPr fontId="1" type="noConversion"/>
  </si>
  <si>
    <t>CA spore levels Tstep 2</t>
    <phoneticPr fontId="1" type="noConversion"/>
  </si>
  <si>
    <t>STDEV</t>
  </si>
  <si>
    <t>STD error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</si>
  <si>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</si>
  <si>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</si>
  <si>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</si>
  <si>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</si>
  <si>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AVG</t>
    <phoneticPr fontId="1" type="noConversion"/>
  </si>
  <si>
    <t>* P value</t>
    <phoneticPr fontId="1" type="noConversion"/>
  </si>
  <si>
    <t>STDEV</t>
    <phoneticPr fontId="1" type="noConversion"/>
  </si>
  <si>
    <t>STD error</t>
    <phoneticPr fontId="1" type="noConversion"/>
  </si>
  <si>
    <t>P value (a/b)</t>
    <phoneticPr fontId="1" type="noConversion"/>
  </si>
  <si>
    <t>*P-value (c/d)</t>
    <phoneticPr fontId="1" type="noConversion"/>
  </si>
  <si>
    <t>P value (a/c)</t>
    <phoneticPr fontId="1" type="noConversion"/>
  </si>
  <si>
    <t>part 2 7/19/16</t>
    <phoneticPr fontId="1" type="noConversion"/>
  </si>
  <si>
    <t>Day(7/19/16)</t>
    <phoneticPr fontId="1" type="noConversion"/>
  </si>
  <si>
    <t>Day (6/16/16)</t>
    <phoneticPr fontId="1" type="noConversion"/>
  </si>
  <si>
    <t>CA</t>
    <phoneticPr fontId="1" type="noConversion"/>
  </si>
  <si>
    <t>Local</t>
    <phoneticPr fontId="1" type="noConversion"/>
  </si>
  <si>
    <t>Y1B1</t>
    <phoneticPr fontId="1" type="noConversion"/>
  </si>
  <si>
    <t>Y1B2</t>
    <phoneticPr fontId="1" type="noConversion"/>
  </si>
  <si>
    <t>Y1B3</t>
    <phoneticPr fontId="1" type="noConversion"/>
  </si>
  <si>
    <t>Y1B4</t>
    <phoneticPr fontId="1" type="noConversion"/>
  </si>
  <si>
    <t>Y2L1</t>
    <phoneticPr fontId="1" type="noConversion"/>
  </si>
  <si>
    <t>Y2L2</t>
    <phoneticPr fontId="1" type="noConversion"/>
  </si>
  <si>
    <t>Y2L3</t>
    <phoneticPr fontId="1" type="noConversion"/>
  </si>
  <si>
    <t>Y2L4</t>
    <phoneticPr fontId="1" type="noConversion"/>
  </si>
  <si>
    <t>Y2L5</t>
    <phoneticPr fontId="1" type="noConversion"/>
  </si>
  <si>
    <t>Y2L6</t>
    <phoneticPr fontId="1" type="noConversion"/>
  </si>
  <si>
    <t>Y2L7</t>
    <phoneticPr fontId="1" type="noConversion"/>
  </si>
  <si>
    <t>Y2L8</t>
    <phoneticPr fontId="1" type="noConversion"/>
  </si>
  <si>
    <t>Y2L9</t>
    <phoneticPr fontId="1" type="noConversion"/>
  </si>
  <si>
    <t>Y2L10</t>
    <phoneticPr fontId="1" type="noConversion"/>
  </si>
  <si>
    <t>Y2C1</t>
    <phoneticPr fontId="1" type="noConversion"/>
  </si>
  <si>
    <t>Y2C2</t>
    <phoneticPr fontId="1" type="noConversion"/>
  </si>
  <si>
    <t>Y2C3</t>
    <phoneticPr fontId="1" type="noConversion"/>
  </si>
  <si>
    <t>Y2C4</t>
    <phoneticPr fontId="1" type="noConversion"/>
  </si>
  <si>
    <t>Y2C5</t>
    <phoneticPr fontId="1" type="noConversion"/>
  </si>
  <si>
    <t>Y2C6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</si>
  <si>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</si>
  <si>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</si>
  <si>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</si>
  <si>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Y2C10</t>
    <phoneticPr fontId="1" type="noConversion"/>
  </si>
  <si>
    <t>Y2B1</t>
    <phoneticPr fontId="1" type="noConversion"/>
  </si>
  <si>
    <t>Y2B2</t>
    <phoneticPr fontId="1" type="noConversion"/>
  </si>
  <si>
    <t>Y2B3</t>
    <phoneticPr fontId="1" type="noConversion"/>
  </si>
  <si>
    <t>Y2B4</t>
    <phoneticPr fontId="1" type="noConversion"/>
  </si>
  <si>
    <t>Hive Number</t>
    <phoneticPr fontId="1" type="noConversion"/>
  </si>
  <si>
    <t>S1TL</t>
    <phoneticPr fontId="1" type="noConversion"/>
  </si>
  <si>
    <t>S1TR</t>
    <phoneticPr fontId="1" type="noConversion"/>
  </si>
  <si>
    <t>S1BR</t>
    <phoneticPr fontId="1" type="noConversion"/>
  </si>
  <si>
    <t>S1BL</t>
    <phoneticPr fontId="1" type="noConversion"/>
  </si>
  <si>
    <t>S1M</t>
    <phoneticPr fontId="1" type="noConversion"/>
  </si>
  <si>
    <t>S2TL</t>
    <phoneticPr fontId="1" type="noConversion"/>
  </si>
  <si>
    <t>S2TR</t>
    <phoneticPr fontId="1" type="noConversion"/>
  </si>
  <si>
    <t>S2BR</t>
    <phoneticPr fontId="1" type="noConversion"/>
  </si>
  <si>
    <t>S2BL</t>
    <phoneticPr fontId="1" type="noConversion"/>
  </si>
  <si>
    <t>S2M</t>
    <phoneticPr fontId="1" type="noConversion"/>
  </si>
  <si>
    <t>per 25 sqrs</t>
    <phoneticPr fontId="1" type="noConversion"/>
  </si>
  <si>
    <t>Average</t>
    <phoneticPr fontId="1" type="noConversion"/>
  </si>
  <si>
    <t>Average</t>
    <phoneticPr fontId="1" type="noConversion"/>
  </si>
  <si>
    <t>local before vs local after p value</t>
    <phoneticPr fontId="1" type="noConversion"/>
  </si>
  <si>
    <t>x</t>
    <phoneticPr fontId="1" type="noConversion"/>
  </si>
  <si>
    <t>x</t>
    <phoneticPr fontId="1" type="noConversion"/>
  </si>
  <si>
    <t>untreated/dropped</t>
    <phoneticPr fontId="1" type="noConversion"/>
  </si>
  <si>
    <t>too weak</t>
    <phoneticPr fontId="1" type="noConversion"/>
  </si>
  <si>
    <t>*dropped - weakend after formic</t>
    <phoneticPr fontId="1" type="noConversion"/>
  </si>
  <si>
    <t>dead</t>
    <phoneticPr fontId="1" type="noConversion"/>
  </si>
  <si>
    <t>dead</t>
    <phoneticPr fontId="1" type="noConversion"/>
  </si>
  <si>
    <t>untreated/dropped</t>
    <phoneticPr fontId="1" type="noConversion"/>
  </si>
  <si>
    <t>Change in time step 1 and 2</t>
    <phoneticPr fontId="1" type="noConversion"/>
  </si>
  <si>
    <t>Hive #</t>
    <phoneticPr fontId="1" type="noConversion"/>
  </si>
  <si>
    <t>spores/bee</t>
    <phoneticPr fontId="1" type="noConversion"/>
  </si>
  <si>
    <t>hive #</t>
    <phoneticPr fontId="1" type="noConversion"/>
  </si>
  <si>
    <t>spores/b</t>
    <phoneticPr fontId="1" type="noConversion"/>
  </si>
  <si>
    <t>(34 days)</t>
    <phoneticPr fontId="1" type="noConversion"/>
  </si>
  <si>
    <t>Spores/bee</t>
    <phoneticPr fontId="1" type="noConversion"/>
  </si>
  <si>
    <t>Local spore levels Tstep 1</t>
    <phoneticPr fontId="1" type="noConversion"/>
  </si>
  <si>
    <t>Ca before vs CA after p value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</si>
  <si>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</si>
  <si>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</si>
  <si>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</si>
  <si>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Spores/bee</t>
    <phoneticPr fontId="1" type="noConversion"/>
  </si>
  <si>
    <t>Avg large sqr</t>
    <phoneticPr fontId="1" type="noConversion"/>
  </si>
  <si>
    <t>(2 detected)</t>
    <phoneticPr fontId="1" type="noConversion"/>
  </si>
  <si>
    <t>Notes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</si>
  <si>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</si>
  <si>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</si>
  <si>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</si>
  <si>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</si>
  <si>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part 1</t>
    <phoneticPr fontId="1" type="noConversion"/>
  </si>
  <si>
    <t>* dead/dropped queenless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</si>
  <si>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</si>
  <si>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</si>
  <si>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</si>
  <si>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</si>
  <si>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</si>
  <si>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</si>
  <si>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</si>
  <si>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</si>
  <si>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</si>
  <si>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</si>
  <si>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</si>
  <si>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</si>
  <si>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</si>
  <si>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</si>
  <si>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</si>
  <si>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</si>
  <si>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std error</t>
    <phoneticPr fontId="1" type="noConversion"/>
  </si>
  <si>
    <t>std error</t>
    <phoneticPr fontId="1" type="noConversion"/>
  </si>
  <si>
    <t>local 1 vs local w/o Y1L10 p value</t>
    <phoneticPr fontId="1" type="noConversion"/>
  </si>
  <si>
    <t>Y1L10</t>
    <phoneticPr fontId="1" type="noConversion"/>
  </si>
  <si>
    <t>change in CA nosema</t>
    <phoneticPr fontId="1" type="noConversion"/>
  </si>
  <si>
    <t>change in Local nosema</t>
    <phoneticPr fontId="1" type="noConversion"/>
  </si>
  <si>
    <t>Y1L1</t>
    <phoneticPr fontId="1" type="noConversion"/>
  </si>
  <si>
    <t>ca after</t>
  </si>
  <si>
    <t>local after</t>
  </si>
  <si>
    <t>w/o y1L10</t>
    <phoneticPr fontId="1" type="noConversion"/>
  </si>
  <si>
    <t>Y1L2</t>
    <phoneticPr fontId="1" type="noConversion"/>
  </si>
  <si>
    <t>Y1L3</t>
    <phoneticPr fontId="1" type="noConversion"/>
  </si>
  <si>
    <t>Y1L4</t>
    <phoneticPr fontId="1" type="noConversion"/>
  </si>
  <si>
    <t>Y1L5</t>
    <phoneticPr fontId="1" type="noConversion"/>
  </si>
  <si>
    <t>Y1L6</t>
    <phoneticPr fontId="1" type="noConversion"/>
  </si>
  <si>
    <t>Y1L7</t>
    <phoneticPr fontId="1" type="noConversion"/>
  </si>
  <si>
    <t>part 3 8/9/16</t>
  </si>
  <si>
    <t>x</t>
  </si>
  <si>
    <t>dropped/equalized</t>
  </si>
  <si>
    <t>untreated/dropped</t>
  </si>
  <si>
    <t>e</t>
  </si>
  <si>
    <t>f</t>
  </si>
  <si>
    <t>Day(8/9/16)</t>
  </si>
  <si>
    <t>Local spore levels Tstep 3</t>
  </si>
  <si>
    <t>CA spore levels Tstep 3</t>
  </si>
  <si>
    <t>p vlaue e/c</t>
  </si>
  <si>
    <t>p vlaue f/d</t>
  </si>
  <si>
    <t>p value e/f</t>
  </si>
  <si>
    <t>day</t>
  </si>
  <si>
    <t>p value e/a</t>
  </si>
  <si>
    <t>p value f/b</t>
  </si>
  <si>
    <t>* P-value b/d)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</si>
</sst>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Forager Nosema Levels Over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Colonies</c:v>
          </c:tx>
          <c:invertIfNegative val="0"/>
          <c:errBars>
            <c:errBarType val="both"/>
            <c:errValType val="cust"/>
            <c:noEndCap val="0"/>
            <c:plus>
              <c:numRef>
                <c:f>(Sheet1!$T$56,Sheet1!$Y$56,Sheet1!$AE$56)</c:f>
                <c:numCache>
                  <c:formatCode>General</c:formatCode>
                  <c:ptCount val="3"/>
                  <c:pt idx="0">
                    <c:v>497643.7903814967</c:v>
                  </c:pt>
                  <c:pt idx="1">
                    <c:v>266408.039413326</c:v>
                  </c:pt>
                  <c:pt idx="2">
                    <c:v>154690.7493716947</c:v>
                  </c:pt>
                </c:numCache>
              </c:numRef>
            </c:plus>
            <c:minus>
              <c:numRef>
                <c:f>(Sheet1!$T$56,Sheet1!$Y$56,Sheet1!$AE$56)</c:f>
                <c:numCache>
                  <c:formatCode>General</c:formatCode>
                  <c:ptCount val="3"/>
                  <c:pt idx="0">
                    <c:v>497643.7903814967</c:v>
                  </c:pt>
                  <c:pt idx="1">
                    <c:v>266408.039413326</c:v>
                  </c:pt>
                  <c:pt idx="2">
                    <c:v>154690.7493716947</c:v>
                  </c:pt>
                </c:numCache>
              </c:numRef>
            </c:minus>
          </c:errBars>
          <c:cat>
            <c:numRef>
              <c:f>Sheet1!$AN$24:$AN$26</c:f>
              <c:numCache>
                <c:formatCode>General</c:formatCode>
                <c:ptCount val="3"/>
                <c:pt idx="0">
                  <c:v>13.0</c:v>
                </c:pt>
                <c:pt idx="1">
                  <c:v>47.0</c:v>
                </c:pt>
                <c:pt idx="2">
                  <c:v>68.0</c:v>
                </c:pt>
              </c:numCache>
            </c:numRef>
          </c:cat>
          <c:val>
            <c:numRef>
              <c:f>Sheet1!$AJ$24:$AL$24</c:f>
              <c:numCache>
                <c:formatCode>General</c:formatCode>
                <c:ptCount val="3"/>
                <c:pt idx="0">
                  <c:v>1.665E6</c:v>
                </c:pt>
                <c:pt idx="1">
                  <c:v>804166.667</c:v>
                </c:pt>
                <c:pt idx="2">
                  <c:v>325000.0</c:v>
                </c:pt>
              </c:numCache>
            </c:numRef>
          </c:val>
        </c:ser>
        <c:ser>
          <c:idx val="1"/>
          <c:order val="1"/>
          <c:tx>
            <c:v>CA Colonies</c:v>
          </c:tx>
          <c:invertIfNegative val="0"/>
          <c:errBars>
            <c:errBarType val="both"/>
            <c:errValType val="cust"/>
            <c:noEndCap val="0"/>
            <c:plus>
              <c:numRef>
                <c:f>(Sheet1!$V$56,Sheet1!$AA$56,Sheet1!$AG$56)</c:f>
                <c:numCache>
                  <c:formatCode>General</c:formatCode>
                  <c:ptCount val="3"/>
                  <c:pt idx="0">
                    <c:v>376948.3600895585</c:v>
                  </c:pt>
                  <c:pt idx="1">
                    <c:v>889269.1644163704</c:v>
                  </c:pt>
                  <c:pt idx="2">
                    <c:v>307967.124868873</c:v>
                  </c:pt>
                </c:numCache>
              </c:numRef>
            </c:plus>
            <c:minus>
              <c:numRef>
                <c:f>(Sheet1!$V$56,Sheet1!$AA$56,Sheet1!$AG$56)</c:f>
                <c:numCache>
                  <c:formatCode>General</c:formatCode>
                  <c:ptCount val="3"/>
                  <c:pt idx="0">
                    <c:v>376948.3600895585</c:v>
                  </c:pt>
                  <c:pt idx="1">
                    <c:v>889269.1644163704</c:v>
                  </c:pt>
                  <c:pt idx="2">
                    <c:v>307967.124868873</c:v>
                  </c:pt>
                </c:numCache>
              </c:numRef>
            </c:minus>
          </c:errBars>
          <c:cat>
            <c:numRef>
              <c:f>Sheet1!$AN$24:$AN$26</c:f>
              <c:numCache>
                <c:formatCode>General</c:formatCode>
                <c:ptCount val="3"/>
                <c:pt idx="0">
                  <c:v>13.0</c:v>
                </c:pt>
                <c:pt idx="1">
                  <c:v>47.0</c:v>
                </c:pt>
                <c:pt idx="2">
                  <c:v>68.0</c:v>
                </c:pt>
              </c:numCache>
            </c:numRef>
          </c:cat>
          <c:val>
            <c:numRef>
              <c:f>Sheet1!$AJ$25:$AL$25</c:f>
              <c:numCache>
                <c:formatCode>General</c:formatCode>
                <c:ptCount val="3"/>
                <c:pt idx="0">
                  <c:v>1.26842105263158E6</c:v>
                </c:pt>
                <c:pt idx="1">
                  <c:v>3.29285714E6</c:v>
                </c:pt>
                <c:pt idx="2">
                  <c:v>2.2E6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20125040"/>
        <c:axId val="-820114080"/>
      </c:barChart>
      <c:catAx>
        <c:axId val="-82012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Steps (</a:t>
                </a:r>
                <a:r>
                  <a:rPr lang="en-US"/>
                  <a:t>Days After Requeening)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20114080"/>
        <c:crosses val="autoZero"/>
        <c:auto val="1"/>
        <c:lblAlgn val="ctr"/>
        <c:lblOffset val="100"/>
        <c:noMultiLvlLbl val="0"/>
      </c:catAx>
      <c:valAx>
        <c:axId val="-82011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Nosema Spores/Bee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2012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Change in Nosema Spore Levels of 34 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Colonies</c:v>
          </c:tx>
          <c:invertIfNegative val="0"/>
          <c:errBars>
            <c:errBarType val="both"/>
            <c:errValType val="cust"/>
            <c:noEndCap val="0"/>
            <c:plus>
              <c:numRef>
                <c:f>Sheet1!$T$27</c:f>
                <c:numCache>
                  <c:formatCode>General</c:formatCode>
                  <c:ptCount val="1"/>
                  <c:pt idx="0">
                    <c:v>468637.3926712754</c:v>
                  </c:pt>
                </c:numCache>
              </c:numRef>
            </c:plus>
            <c:minus>
              <c:numRef>
                <c:f>Sheet1!$T$27</c:f>
                <c:numCache>
                  <c:formatCode>General</c:formatCode>
                  <c:ptCount val="1"/>
                  <c:pt idx="0">
                    <c:v>468637.3926712754</c:v>
                  </c:pt>
                </c:numCache>
              </c:numRef>
            </c:minus>
          </c:errBars>
          <c:val>
            <c:numRef>
              <c:f>Sheet1!$T$25</c:f>
              <c:numCache>
                <c:formatCode>General</c:formatCode>
                <c:ptCount val="1"/>
                <c:pt idx="0">
                  <c:v>-863888.8888888887</c:v>
                </c:pt>
              </c:numCache>
            </c:numRef>
          </c:val>
        </c:ser>
        <c:ser>
          <c:idx val="1"/>
          <c:order val="1"/>
          <c:tx>
            <c:v>CA Colonies</c:v>
          </c:tx>
          <c:invertIfNegative val="0"/>
          <c:errBars>
            <c:errBarType val="both"/>
            <c:errValType val="cust"/>
            <c:noEndCap val="0"/>
            <c:plus>
              <c:numRef>
                <c:f>Sheet1!$V$27</c:f>
                <c:numCache>
                  <c:formatCode>General</c:formatCode>
                  <c:ptCount val="1"/>
                  <c:pt idx="0">
                    <c:v>981608.371048775</c:v>
                  </c:pt>
                </c:numCache>
              </c:numRef>
            </c:plus>
            <c:minus>
              <c:numRef>
                <c:f>Sheet1!$V$27</c:f>
                <c:numCache>
                  <c:formatCode>General</c:formatCode>
                  <c:ptCount val="1"/>
                  <c:pt idx="0">
                    <c:v>981608.371048775</c:v>
                  </c:pt>
                </c:numCache>
              </c:numRef>
            </c:minus>
          </c:errBars>
          <c:val>
            <c:numRef>
              <c:f>Sheet1!$V$25</c:f>
              <c:numCache>
                <c:formatCode>General</c:formatCode>
                <c:ptCount val="1"/>
                <c:pt idx="0">
                  <c:v>2.43392857142857E6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21173568"/>
        <c:axId val="-821169440"/>
      </c:barChart>
      <c:catAx>
        <c:axId val="-82117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821169440"/>
        <c:crosses val="autoZero"/>
        <c:auto val="1"/>
        <c:lblAlgn val="ctr"/>
        <c:lblOffset val="100"/>
        <c:noMultiLvlLbl val="0"/>
      </c:catAx>
      <c:valAx>
        <c:axId val="-82116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Nosema spores/bee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211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538791</xdr:colOff>
      <xdr:row>30</xdr:row>
      <xdr:rowOff>37459</xdr:rowOff>
    </xdr:from>
    <xdr:to>
      <xdr:col>39</xdr:col>
      <xdr:colOff>792791</xdr:colOff>
      <xdr:row>52</xdr:row>
      <xdr:rowOff>37459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444500</xdr:colOff>
      <xdr:row>5</xdr:row>
      <xdr:rowOff>114300</xdr:rowOff>
    </xdr:from>
    <xdr:to>
      <xdr:col>27</xdr:col>
      <xdr:colOff>254000</xdr:colOff>
      <xdr:row>22</xdr:row>
      <xdr:rowOff>50800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2"/>
  <sheetViews>
    <sheetView tabSelected="1" topLeftCell="A171" zoomScale="99" workbookViewId="0">
      <selection activeCell="A124" sqref="A124"/>
    </sheetView>
  </sheetViews>
  <sheetFormatPr baseColWidth="10" defaultRowHeight="13" x14ac:dyDescent="0.15"/>
  <cols>
    <col min="31" max="31" width="12.6640625" bestFit="1" customWidth="1"/>
  </cols>
  <sheetData>
    <row r="1" spans="1:22" x14ac:dyDescent="0.1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101</v>
      </c>
      <c r="M1" t="s">
        <v>76</v>
      </c>
      <c r="N1" t="s">
        <v>100</v>
      </c>
      <c r="O1" t="s">
        <v>103</v>
      </c>
      <c r="P1" t="s">
        <v>108</v>
      </c>
      <c r="T1" t="s">
        <v>88</v>
      </c>
      <c r="V1" t="s">
        <v>93</v>
      </c>
    </row>
    <row r="2" spans="1:22" x14ac:dyDescent="0.15">
      <c r="A2" t="s">
        <v>132</v>
      </c>
      <c r="B2">
        <v>4</v>
      </c>
      <c r="C2">
        <v>1</v>
      </c>
      <c r="D2">
        <v>3</v>
      </c>
      <c r="E2">
        <v>5</v>
      </c>
      <c r="F2">
        <v>6</v>
      </c>
      <c r="G2">
        <v>6</v>
      </c>
      <c r="H2">
        <v>2</v>
      </c>
      <c r="I2">
        <v>6</v>
      </c>
      <c r="J2">
        <v>3</v>
      </c>
      <c r="K2">
        <v>1</v>
      </c>
      <c r="L2">
        <f>AVERAGE(B2:K2)</f>
        <v>3.7</v>
      </c>
      <c r="M2">
        <f>L2*25</f>
        <v>92.5</v>
      </c>
      <c r="N2">
        <f>M2*10^4</f>
        <v>925000</v>
      </c>
      <c r="P2" s="2">
        <v>41075</v>
      </c>
    </row>
    <row r="3" spans="1:22" x14ac:dyDescent="0.15">
      <c r="A3" t="s">
        <v>136</v>
      </c>
      <c r="B3">
        <v>0</v>
      </c>
      <c r="C3">
        <v>0</v>
      </c>
      <c r="D3">
        <v>1</v>
      </c>
      <c r="E3">
        <v>5</v>
      </c>
      <c r="F3">
        <v>6</v>
      </c>
      <c r="G3">
        <v>3</v>
      </c>
      <c r="H3">
        <v>3</v>
      </c>
      <c r="I3">
        <v>4</v>
      </c>
      <c r="J3">
        <v>4</v>
      </c>
      <c r="K3">
        <v>8</v>
      </c>
      <c r="L3">
        <f t="shared" ref="L3:L63" si="0">AVERAGE(B3:K3)</f>
        <v>3.4</v>
      </c>
      <c r="M3">
        <f t="shared" ref="M3:M63" si="1">L3*25</f>
        <v>85</v>
      </c>
      <c r="N3">
        <f t="shared" ref="N3:N11" si="2">M3*10^4</f>
        <v>850000</v>
      </c>
      <c r="S3" t="s">
        <v>131</v>
      </c>
      <c r="U3" t="s">
        <v>130</v>
      </c>
    </row>
    <row r="4" spans="1:22" x14ac:dyDescent="0.15">
      <c r="A4" t="s">
        <v>137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2</v>
      </c>
      <c r="I4">
        <v>0</v>
      </c>
      <c r="J4">
        <v>0</v>
      </c>
      <c r="K4">
        <v>0</v>
      </c>
      <c r="L4">
        <f t="shared" si="0"/>
        <v>0.4</v>
      </c>
      <c r="M4">
        <f t="shared" si="1"/>
        <v>10</v>
      </c>
      <c r="N4">
        <f t="shared" si="2"/>
        <v>100000</v>
      </c>
    </row>
    <row r="5" spans="1:22" x14ac:dyDescent="0.15">
      <c r="A5" t="s">
        <v>138</v>
      </c>
      <c r="B5">
        <v>9</v>
      </c>
      <c r="C5">
        <v>17</v>
      </c>
      <c r="D5">
        <v>19</v>
      </c>
      <c r="E5">
        <v>14</v>
      </c>
      <c r="F5">
        <v>10</v>
      </c>
      <c r="G5">
        <v>10</v>
      </c>
      <c r="H5">
        <v>13</v>
      </c>
      <c r="I5">
        <v>10</v>
      </c>
      <c r="J5">
        <v>21</v>
      </c>
      <c r="K5">
        <v>15</v>
      </c>
      <c r="L5">
        <f t="shared" si="0"/>
        <v>13.8</v>
      </c>
      <c r="M5">
        <f t="shared" si="1"/>
        <v>345</v>
      </c>
      <c r="N5">
        <f t="shared" si="2"/>
        <v>3450000</v>
      </c>
    </row>
    <row r="6" spans="1:22" x14ac:dyDescent="0.15">
      <c r="A6" t="s">
        <v>139</v>
      </c>
      <c r="B6">
        <v>5</v>
      </c>
      <c r="C6">
        <v>2</v>
      </c>
      <c r="D6">
        <v>6</v>
      </c>
      <c r="E6">
        <v>5</v>
      </c>
      <c r="F6">
        <v>3</v>
      </c>
      <c r="G6">
        <v>0</v>
      </c>
      <c r="H6">
        <v>2</v>
      </c>
      <c r="I6">
        <v>2</v>
      </c>
      <c r="J6">
        <v>1</v>
      </c>
      <c r="K6">
        <v>4</v>
      </c>
      <c r="L6">
        <f t="shared" si="0"/>
        <v>3</v>
      </c>
      <c r="M6">
        <f t="shared" si="1"/>
        <v>75</v>
      </c>
      <c r="N6">
        <f t="shared" si="2"/>
        <v>750000</v>
      </c>
      <c r="S6" t="s">
        <v>89</v>
      </c>
      <c r="T6" t="s">
        <v>90</v>
      </c>
      <c r="U6" t="s">
        <v>91</v>
      </c>
      <c r="V6" t="s">
        <v>92</v>
      </c>
    </row>
    <row r="7" spans="1:22" x14ac:dyDescent="0.15">
      <c r="A7" t="s">
        <v>140</v>
      </c>
      <c r="B7">
        <v>3</v>
      </c>
      <c r="C7">
        <v>5</v>
      </c>
      <c r="D7">
        <v>8</v>
      </c>
      <c r="E7">
        <v>6</v>
      </c>
      <c r="F7">
        <v>10</v>
      </c>
      <c r="G7">
        <v>5</v>
      </c>
      <c r="H7">
        <v>9</v>
      </c>
      <c r="I7">
        <v>5</v>
      </c>
      <c r="J7">
        <v>8</v>
      </c>
      <c r="K7">
        <v>4</v>
      </c>
      <c r="L7">
        <f t="shared" si="0"/>
        <v>6.3</v>
      </c>
      <c r="M7">
        <f t="shared" si="1"/>
        <v>157.5</v>
      </c>
      <c r="N7">
        <f t="shared" si="2"/>
        <v>1575000</v>
      </c>
      <c r="S7" t="s">
        <v>132</v>
      </c>
      <c r="T7">
        <v>-925000</v>
      </c>
      <c r="U7" t="s">
        <v>3</v>
      </c>
      <c r="V7">
        <v>525000</v>
      </c>
    </row>
    <row r="8" spans="1:22" x14ac:dyDescent="0.15">
      <c r="A8" t="s">
        <v>141</v>
      </c>
      <c r="B8">
        <v>4</v>
      </c>
      <c r="C8">
        <v>3</v>
      </c>
      <c r="D8">
        <v>5</v>
      </c>
      <c r="E8">
        <v>3</v>
      </c>
      <c r="F8">
        <v>7</v>
      </c>
      <c r="G8">
        <v>0</v>
      </c>
      <c r="H8">
        <v>5</v>
      </c>
      <c r="I8">
        <v>5</v>
      </c>
      <c r="J8">
        <v>7</v>
      </c>
      <c r="K8">
        <v>5</v>
      </c>
      <c r="L8">
        <f t="shared" si="0"/>
        <v>4.4000000000000004</v>
      </c>
      <c r="M8">
        <f t="shared" si="1"/>
        <v>110.00000000000001</v>
      </c>
      <c r="N8">
        <f t="shared" si="2"/>
        <v>1100000.0000000002</v>
      </c>
      <c r="S8" t="s">
        <v>136</v>
      </c>
      <c r="T8">
        <v>-850000</v>
      </c>
      <c r="U8" t="s">
        <v>4</v>
      </c>
      <c r="V8">
        <v>500000</v>
      </c>
    </row>
    <row r="9" spans="1:22" x14ac:dyDescent="0.15">
      <c r="A9" t="s">
        <v>0</v>
      </c>
      <c r="B9">
        <v>5</v>
      </c>
      <c r="C9">
        <v>5</v>
      </c>
      <c r="D9">
        <v>5</v>
      </c>
      <c r="E9">
        <v>5</v>
      </c>
      <c r="F9">
        <v>7</v>
      </c>
      <c r="G9">
        <v>6</v>
      </c>
      <c r="H9">
        <v>6</v>
      </c>
      <c r="I9">
        <v>6</v>
      </c>
      <c r="J9">
        <v>10</v>
      </c>
      <c r="K9">
        <v>9</v>
      </c>
      <c r="L9">
        <f t="shared" si="0"/>
        <v>6.4</v>
      </c>
      <c r="M9">
        <f t="shared" si="1"/>
        <v>160</v>
      </c>
      <c r="N9">
        <f t="shared" si="2"/>
        <v>1600000</v>
      </c>
      <c r="S9" t="s">
        <v>137</v>
      </c>
      <c r="T9">
        <v>325000</v>
      </c>
      <c r="U9" t="s">
        <v>5</v>
      </c>
      <c r="V9">
        <v>7775000</v>
      </c>
    </row>
    <row r="10" spans="1:22" x14ac:dyDescent="0.15">
      <c r="A10" t="s">
        <v>1</v>
      </c>
      <c r="B10">
        <v>10</v>
      </c>
      <c r="C10">
        <v>9</v>
      </c>
      <c r="D10">
        <v>5</v>
      </c>
      <c r="E10">
        <v>3</v>
      </c>
      <c r="F10">
        <v>8</v>
      </c>
      <c r="G10">
        <v>6</v>
      </c>
      <c r="H10">
        <v>8</v>
      </c>
      <c r="I10">
        <v>6</v>
      </c>
      <c r="J10">
        <v>10</v>
      </c>
      <c r="K10">
        <v>12</v>
      </c>
      <c r="L10">
        <f t="shared" si="0"/>
        <v>7.7</v>
      </c>
      <c r="M10">
        <f t="shared" si="1"/>
        <v>192.5</v>
      </c>
      <c r="N10">
        <f t="shared" si="2"/>
        <v>1925000</v>
      </c>
      <c r="S10" t="s">
        <v>138</v>
      </c>
      <c r="T10">
        <v>-825000</v>
      </c>
      <c r="U10" t="s">
        <v>6</v>
      </c>
      <c r="V10">
        <v>1800000</v>
      </c>
    </row>
    <row r="11" spans="1:22" x14ac:dyDescent="0.15">
      <c r="A11" t="s">
        <v>2</v>
      </c>
      <c r="B11">
        <v>3</v>
      </c>
      <c r="C11">
        <v>14</v>
      </c>
      <c r="D11">
        <v>5</v>
      </c>
      <c r="E11">
        <v>4</v>
      </c>
      <c r="F11">
        <v>9</v>
      </c>
      <c r="G11">
        <v>5</v>
      </c>
      <c r="H11">
        <v>3</v>
      </c>
      <c r="I11">
        <v>7</v>
      </c>
      <c r="J11">
        <v>8</v>
      </c>
      <c r="K11">
        <v>9</v>
      </c>
      <c r="L11">
        <f t="shared" si="0"/>
        <v>6.7</v>
      </c>
      <c r="M11">
        <f t="shared" si="1"/>
        <v>167.5</v>
      </c>
      <c r="N11">
        <f t="shared" si="2"/>
        <v>1675000</v>
      </c>
      <c r="S11" t="s">
        <v>139</v>
      </c>
      <c r="T11">
        <v>-300000</v>
      </c>
      <c r="U11" t="s">
        <v>11</v>
      </c>
      <c r="V11">
        <v>8599999.9999999981</v>
      </c>
    </row>
    <row r="12" spans="1:22" x14ac:dyDescent="0.15">
      <c r="A12" t="s">
        <v>77</v>
      </c>
      <c r="N12" s="1">
        <f>AVERAGE(N2:N11)</f>
        <v>1395000</v>
      </c>
      <c r="S12" t="s">
        <v>140</v>
      </c>
      <c r="T12">
        <v>-500000</v>
      </c>
      <c r="U12" t="s">
        <v>12</v>
      </c>
      <c r="V12">
        <v>7425000</v>
      </c>
    </row>
    <row r="13" spans="1:22" x14ac:dyDescent="0.15">
      <c r="S13" t="s">
        <v>141</v>
      </c>
      <c r="T13">
        <v>-1000000.0000000002</v>
      </c>
      <c r="U13" t="s">
        <v>51</v>
      </c>
      <c r="V13">
        <v>75000</v>
      </c>
    </row>
    <row r="14" spans="1:22" x14ac:dyDescent="0.15">
      <c r="S14" t="s">
        <v>1</v>
      </c>
      <c r="T14">
        <v>-1900000</v>
      </c>
      <c r="U14" t="s">
        <v>53</v>
      </c>
      <c r="V14">
        <v>200000</v>
      </c>
    </row>
    <row r="15" spans="1:22" x14ac:dyDescent="0.15">
      <c r="A15" t="s">
        <v>3</v>
      </c>
      <c r="B15">
        <v>5</v>
      </c>
      <c r="C15">
        <v>3</v>
      </c>
      <c r="D15">
        <v>7</v>
      </c>
      <c r="E15">
        <v>7</v>
      </c>
      <c r="F15">
        <v>5</v>
      </c>
      <c r="G15">
        <v>5</v>
      </c>
      <c r="H15">
        <v>7</v>
      </c>
      <c r="I15">
        <v>8</v>
      </c>
      <c r="J15">
        <v>3</v>
      </c>
      <c r="K15">
        <v>9</v>
      </c>
      <c r="L15">
        <f t="shared" si="0"/>
        <v>5.9</v>
      </c>
      <c r="M15">
        <f t="shared" si="1"/>
        <v>147.5</v>
      </c>
      <c r="N15">
        <f t="shared" ref="N15:N63" si="3">M15*10^4</f>
        <v>1475000</v>
      </c>
      <c r="S15" t="s">
        <v>41</v>
      </c>
      <c r="T15">
        <v>-25000</v>
      </c>
      <c r="U15" t="s">
        <v>54</v>
      </c>
      <c r="V15">
        <v>350000</v>
      </c>
    </row>
    <row r="16" spans="1:22" x14ac:dyDescent="0.15">
      <c r="A16" t="s">
        <v>4</v>
      </c>
      <c r="B16">
        <v>1</v>
      </c>
      <c r="C16">
        <v>1</v>
      </c>
      <c r="D16">
        <v>3</v>
      </c>
      <c r="E16">
        <v>1</v>
      </c>
      <c r="F16">
        <v>2</v>
      </c>
      <c r="G16">
        <v>0</v>
      </c>
      <c r="H16">
        <v>3</v>
      </c>
      <c r="I16">
        <v>2</v>
      </c>
      <c r="J16">
        <v>2</v>
      </c>
      <c r="K16">
        <v>2</v>
      </c>
      <c r="L16">
        <f t="shared" si="0"/>
        <v>1.7</v>
      </c>
      <c r="M16">
        <f t="shared" si="1"/>
        <v>42.5</v>
      </c>
      <c r="N16">
        <f t="shared" si="3"/>
        <v>425000</v>
      </c>
      <c r="S16" t="s">
        <v>42</v>
      </c>
      <c r="T16">
        <v>-1425000</v>
      </c>
      <c r="U16" t="s">
        <v>56</v>
      </c>
      <c r="V16">
        <v>6950000</v>
      </c>
    </row>
    <row r="17" spans="1:58" x14ac:dyDescent="0.15">
      <c r="A17" t="s">
        <v>5</v>
      </c>
      <c r="B17">
        <v>1</v>
      </c>
      <c r="C17">
        <v>0</v>
      </c>
      <c r="D17">
        <v>0</v>
      </c>
      <c r="E17">
        <v>0</v>
      </c>
      <c r="F17">
        <v>0</v>
      </c>
      <c r="G17">
        <v>4</v>
      </c>
      <c r="H17">
        <v>1</v>
      </c>
      <c r="I17">
        <v>0</v>
      </c>
      <c r="J17">
        <v>0</v>
      </c>
      <c r="K17">
        <v>0</v>
      </c>
      <c r="L17">
        <f t="shared" si="0"/>
        <v>0.6</v>
      </c>
      <c r="M17">
        <f t="shared" si="1"/>
        <v>15</v>
      </c>
      <c r="N17">
        <f t="shared" si="3"/>
        <v>150000</v>
      </c>
      <c r="S17" t="s">
        <v>43</v>
      </c>
      <c r="T17">
        <v>-7049999.9999999981</v>
      </c>
      <c r="U17" t="s">
        <v>57</v>
      </c>
      <c r="V17">
        <v>2700000</v>
      </c>
    </row>
    <row r="18" spans="1:58" x14ac:dyDescent="0.15">
      <c r="A18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f t="shared" si="0"/>
        <v>0.1</v>
      </c>
      <c r="M18">
        <f t="shared" si="1"/>
        <v>2.5</v>
      </c>
      <c r="N18">
        <f t="shared" si="3"/>
        <v>25000</v>
      </c>
      <c r="S18" t="s">
        <v>44</v>
      </c>
      <c r="T18">
        <v>-1175000</v>
      </c>
      <c r="U18" t="s">
        <v>58</v>
      </c>
      <c r="V18">
        <v>900000</v>
      </c>
    </row>
    <row r="19" spans="1:58" x14ac:dyDescent="0.15">
      <c r="A19" t="s">
        <v>7</v>
      </c>
      <c r="B19">
        <v>3</v>
      </c>
      <c r="C19">
        <v>4</v>
      </c>
      <c r="D19">
        <v>0</v>
      </c>
      <c r="E19">
        <v>2</v>
      </c>
      <c r="F19">
        <v>6</v>
      </c>
      <c r="G19">
        <v>5</v>
      </c>
      <c r="H19">
        <v>1</v>
      </c>
      <c r="I19">
        <v>2</v>
      </c>
      <c r="J19">
        <v>1</v>
      </c>
      <c r="K19">
        <v>5</v>
      </c>
      <c r="L19">
        <f>AVERAGE(B19:K19)</f>
        <v>2.9</v>
      </c>
      <c r="M19">
        <f>L19*25</f>
        <v>72.5</v>
      </c>
      <c r="N19">
        <f>M19*10^4</f>
        <v>725000</v>
      </c>
      <c r="S19" t="s">
        <v>45</v>
      </c>
      <c r="T19">
        <v>-49999.999999999534</v>
      </c>
      <c r="U19" t="s">
        <v>59</v>
      </c>
      <c r="V19">
        <v>-2725000</v>
      </c>
    </row>
    <row r="20" spans="1:58" x14ac:dyDescent="0.15">
      <c r="A20" t="s">
        <v>8</v>
      </c>
      <c r="B20">
        <v>16</v>
      </c>
      <c r="C20">
        <v>15</v>
      </c>
      <c r="D20">
        <v>13</v>
      </c>
      <c r="E20">
        <v>16</v>
      </c>
      <c r="F20">
        <v>19</v>
      </c>
      <c r="G20">
        <v>15</v>
      </c>
      <c r="H20">
        <v>11</v>
      </c>
      <c r="I20">
        <v>13</v>
      </c>
      <c r="J20">
        <v>9</v>
      </c>
      <c r="K20">
        <v>12</v>
      </c>
      <c r="L20">
        <f>AVERAGE(B20:K20)</f>
        <v>13.9</v>
      </c>
      <c r="M20">
        <f t="shared" si="1"/>
        <v>347.5</v>
      </c>
      <c r="N20">
        <f t="shared" si="3"/>
        <v>3475000</v>
      </c>
      <c r="S20" t="s">
        <v>46</v>
      </c>
      <c r="T20">
        <v>-75000</v>
      </c>
      <c r="U20" t="s">
        <v>60</v>
      </c>
      <c r="V20">
        <v>-1000000</v>
      </c>
    </row>
    <row r="21" spans="1:58" x14ac:dyDescent="0.15">
      <c r="A21" t="s">
        <v>9</v>
      </c>
      <c r="B21">
        <v>1</v>
      </c>
      <c r="C21">
        <v>0</v>
      </c>
      <c r="D21">
        <v>1</v>
      </c>
      <c r="E21">
        <v>2</v>
      </c>
      <c r="F21">
        <v>2</v>
      </c>
      <c r="G21">
        <v>2</v>
      </c>
      <c r="H21">
        <v>3</v>
      </c>
      <c r="I21">
        <v>1</v>
      </c>
      <c r="J21">
        <v>1</v>
      </c>
      <c r="K21">
        <v>2</v>
      </c>
      <c r="L21">
        <f t="shared" si="0"/>
        <v>1.5</v>
      </c>
      <c r="M21">
        <f t="shared" si="1"/>
        <v>37.5</v>
      </c>
      <c r="N21">
        <f t="shared" si="3"/>
        <v>375000</v>
      </c>
      <c r="S21" t="s">
        <v>47</v>
      </c>
      <c r="T21">
        <v>650000</v>
      </c>
    </row>
    <row r="22" spans="1:58" x14ac:dyDescent="0.15">
      <c r="A22" t="s">
        <v>10</v>
      </c>
      <c r="B22">
        <v>23</v>
      </c>
      <c r="C22">
        <v>29</v>
      </c>
      <c r="D22">
        <v>34</v>
      </c>
      <c r="E22">
        <v>23</v>
      </c>
      <c r="F22">
        <v>24</v>
      </c>
      <c r="G22">
        <v>31</v>
      </c>
      <c r="H22">
        <v>31</v>
      </c>
      <c r="I22">
        <v>27</v>
      </c>
      <c r="J22">
        <v>25</v>
      </c>
      <c r="K22">
        <v>23</v>
      </c>
      <c r="L22">
        <f t="shared" si="0"/>
        <v>27</v>
      </c>
      <c r="M22">
        <f t="shared" si="1"/>
        <v>675</v>
      </c>
      <c r="N22">
        <f t="shared" si="3"/>
        <v>6750000</v>
      </c>
      <c r="S22" t="s">
        <v>48</v>
      </c>
      <c r="T22">
        <v>2925000</v>
      </c>
    </row>
    <row r="23" spans="1:58" x14ac:dyDescent="0.15">
      <c r="A23" t="s">
        <v>11</v>
      </c>
      <c r="B23">
        <v>8</v>
      </c>
      <c r="C23">
        <v>2</v>
      </c>
      <c r="D23">
        <v>4</v>
      </c>
      <c r="E23">
        <v>8</v>
      </c>
      <c r="F23">
        <v>5</v>
      </c>
      <c r="G23">
        <v>6</v>
      </c>
      <c r="H23">
        <v>4</v>
      </c>
      <c r="I23">
        <v>7</v>
      </c>
      <c r="J23">
        <v>11</v>
      </c>
      <c r="K23">
        <v>4</v>
      </c>
      <c r="L23">
        <f t="shared" si="0"/>
        <v>5.9</v>
      </c>
      <c r="M23">
        <f t="shared" si="1"/>
        <v>147.5</v>
      </c>
      <c r="N23">
        <f t="shared" si="3"/>
        <v>1475000</v>
      </c>
      <c r="S23" t="s">
        <v>49</v>
      </c>
      <c r="T23">
        <v>-3350000</v>
      </c>
      <c r="AN23" t="s">
        <v>154</v>
      </c>
      <c r="BC23" t="s">
        <v>135</v>
      </c>
    </row>
    <row r="24" spans="1:58" x14ac:dyDescent="0.15">
      <c r="A24" t="s">
        <v>12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0.1</v>
      </c>
      <c r="M24">
        <f t="shared" si="1"/>
        <v>2.5</v>
      </c>
      <c r="N24">
        <f t="shared" si="3"/>
        <v>25000</v>
      </c>
      <c r="S24" t="s">
        <v>50</v>
      </c>
      <c r="T24">
        <v>0</v>
      </c>
      <c r="AI24" t="s">
        <v>36</v>
      </c>
      <c r="AJ24" s="1">
        <v>1665000</v>
      </c>
      <c r="AK24" s="1">
        <v>804166.66700000002</v>
      </c>
      <c r="AL24">
        <v>325000</v>
      </c>
      <c r="AN24">
        <v>13</v>
      </c>
      <c r="BC24" t="s">
        <v>134</v>
      </c>
      <c r="BD24" t="s">
        <v>133</v>
      </c>
    </row>
    <row r="25" spans="1:58" x14ac:dyDescent="0.15">
      <c r="A25" t="s">
        <v>78</v>
      </c>
      <c r="N25" s="1">
        <f>AVERAGE(N15:N24)</f>
        <v>1490000</v>
      </c>
      <c r="S25" s="1" t="s">
        <v>25</v>
      </c>
      <c r="T25" s="1">
        <f>AVERAGE(T7:T24)</f>
        <v>-863888.88888888876</v>
      </c>
      <c r="U25" s="1"/>
      <c r="V25" s="1">
        <f>AVERAGE(V7:V20)</f>
        <v>2433928.5714285714</v>
      </c>
      <c r="AI25" t="s">
        <v>35</v>
      </c>
      <c r="AJ25" s="1">
        <v>1268421.05263158</v>
      </c>
      <c r="AK25">
        <v>3292857.14</v>
      </c>
      <c r="AL25">
        <v>2200000</v>
      </c>
      <c r="AN25">
        <v>47</v>
      </c>
      <c r="BC25">
        <v>0</v>
      </c>
      <c r="BD25">
        <v>2000000</v>
      </c>
    </row>
    <row r="26" spans="1:58" x14ac:dyDescent="0.15">
      <c r="S26" s="1" t="s">
        <v>19</v>
      </c>
      <c r="T26" s="1">
        <f>STDEV(T7:T24)</f>
        <v>1988260.0696526503</v>
      </c>
      <c r="U26" s="1"/>
      <c r="V26" s="1">
        <f>STDEV(V7:V20)</f>
        <v>3672842.2124537849</v>
      </c>
      <c r="AN26">
        <v>68</v>
      </c>
      <c r="BC26">
        <v>0</v>
      </c>
      <c r="BD26">
        <v>925000</v>
      </c>
    </row>
    <row r="27" spans="1:58" x14ac:dyDescent="0.15">
      <c r="S27" s="1" t="s">
        <v>20</v>
      </c>
      <c r="T27" s="1">
        <f>(STDEV(T7:T24))/(SQRT(COUNT(T7:T24)))</f>
        <v>468637.39267127548</v>
      </c>
      <c r="U27" s="1"/>
      <c r="V27" s="1">
        <f>(STDEV(V7:V20))/(SQRT(COUNT(V7:V20)))</f>
        <v>981608.37104877504</v>
      </c>
      <c r="BC27">
        <v>425000</v>
      </c>
      <c r="BD27">
        <v>7925000</v>
      </c>
    </row>
    <row r="28" spans="1:58" x14ac:dyDescent="0.15">
      <c r="A28" t="s">
        <v>37</v>
      </c>
      <c r="B28">
        <v>16</v>
      </c>
      <c r="C28">
        <v>10</v>
      </c>
      <c r="D28">
        <v>22</v>
      </c>
      <c r="E28">
        <v>28</v>
      </c>
      <c r="F28">
        <v>23</v>
      </c>
      <c r="G28">
        <v>15</v>
      </c>
      <c r="H28">
        <v>17</v>
      </c>
      <c r="I28">
        <v>28</v>
      </c>
      <c r="J28">
        <v>20</v>
      </c>
      <c r="K28">
        <v>22</v>
      </c>
      <c r="L28">
        <f t="shared" si="0"/>
        <v>20.100000000000001</v>
      </c>
      <c r="M28">
        <f t="shared" si="1"/>
        <v>502.50000000000006</v>
      </c>
      <c r="N28">
        <f t="shared" si="3"/>
        <v>5025000.0000000009</v>
      </c>
      <c r="S28" s="1" t="s">
        <v>26</v>
      </c>
      <c r="T28" s="1">
        <f>TTEST(T7:T24,V7:V20,1,2)</f>
        <v>1.4062751014903884E-3</v>
      </c>
      <c r="U28" s="1"/>
      <c r="V28" s="1"/>
      <c r="BC28">
        <v>2625000</v>
      </c>
      <c r="BD28">
        <v>1825000</v>
      </c>
      <c r="BF28" t="s">
        <v>128</v>
      </c>
    </row>
    <row r="29" spans="1:58" x14ac:dyDescent="0.15">
      <c r="A29" t="s">
        <v>38</v>
      </c>
      <c r="B29">
        <v>6</v>
      </c>
      <c r="C29">
        <v>7</v>
      </c>
      <c r="D29">
        <v>5</v>
      </c>
      <c r="E29">
        <v>4</v>
      </c>
      <c r="F29">
        <v>4</v>
      </c>
      <c r="G29">
        <v>6</v>
      </c>
      <c r="H29">
        <v>4</v>
      </c>
      <c r="I29">
        <v>7</v>
      </c>
      <c r="J29">
        <v>5</v>
      </c>
      <c r="K29">
        <v>5</v>
      </c>
      <c r="L29">
        <f t="shared" si="0"/>
        <v>5.3</v>
      </c>
      <c r="M29">
        <f t="shared" si="1"/>
        <v>132.5</v>
      </c>
      <c r="N29">
        <f t="shared" si="3"/>
        <v>1325000</v>
      </c>
      <c r="BC29">
        <v>450000</v>
      </c>
      <c r="BD29">
        <v>10075000</v>
      </c>
      <c r="BF29">
        <f>TTEST(BC25:BC42,T34:T53,1,2)</f>
        <v>7.4163250581886442E-2</v>
      </c>
    </row>
    <row r="30" spans="1:58" x14ac:dyDescent="0.15">
      <c r="A30" t="s">
        <v>39</v>
      </c>
      <c r="B30">
        <v>3</v>
      </c>
      <c r="C30">
        <v>6</v>
      </c>
      <c r="D30">
        <v>1</v>
      </c>
      <c r="E30">
        <v>3</v>
      </c>
      <c r="F30">
        <v>1</v>
      </c>
      <c r="G30">
        <v>4</v>
      </c>
      <c r="H30">
        <v>4</v>
      </c>
      <c r="I30">
        <v>2</v>
      </c>
      <c r="J30">
        <v>2</v>
      </c>
      <c r="K30">
        <v>2</v>
      </c>
      <c r="L30">
        <f t="shared" si="0"/>
        <v>2.8</v>
      </c>
      <c r="M30">
        <f t="shared" si="1"/>
        <v>70</v>
      </c>
      <c r="N30">
        <f t="shared" si="3"/>
        <v>700000</v>
      </c>
      <c r="BC30">
        <v>1075000</v>
      </c>
      <c r="BD30">
        <v>7450000</v>
      </c>
    </row>
    <row r="31" spans="1:58" x14ac:dyDescent="0.15">
      <c r="A31" t="s">
        <v>40</v>
      </c>
      <c r="B31">
        <v>20</v>
      </c>
      <c r="C31">
        <v>11</v>
      </c>
      <c r="D31">
        <v>15</v>
      </c>
      <c r="E31">
        <v>18</v>
      </c>
      <c r="F31">
        <v>27</v>
      </c>
      <c r="G31">
        <v>22</v>
      </c>
      <c r="H31">
        <v>20</v>
      </c>
      <c r="I31">
        <v>21</v>
      </c>
      <c r="J31">
        <v>21</v>
      </c>
      <c r="K31">
        <v>23</v>
      </c>
      <c r="L31">
        <f t="shared" si="0"/>
        <v>19.8</v>
      </c>
      <c r="M31">
        <f t="shared" si="1"/>
        <v>495</v>
      </c>
      <c r="N31">
        <f t="shared" si="3"/>
        <v>4950000</v>
      </c>
      <c r="R31" t="s">
        <v>34</v>
      </c>
      <c r="S31" t="s">
        <v>95</v>
      </c>
      <c r="U31" t="s">
        <v>17</v>
      </c>
      <c r="W31" t="s">
        <v>33</v>
      </c>
      <c r="X31" t="s">
        <v>14</v>
      </c>
      <c r="Z31" t="s">
        <v>18</v>
      </c>
      <c r="AC31" s="4" t="s">
        <v>148</v>
      </c>
      <c r="AD31" s="4" t="s">
        <v>149</v>
      </c>
      <c r="AE31" s="4"/>
      <c r="AF31" s="4" t="s">
        <v>150</v>
      </c>
      <c r="AG31" s="4"/>
      <c r="AZ31" t="s">
        <v>79</v>
      </c>
      <c r="BC31">
        <v>100000</v>
      </c>
      <c r="BD31">
        <v>100000</v>
      </c>
    </row>
    <row r="32" spans="1:58" x14ac:dyDescent="0.15">
      <c r="A32" t="s">
        <v>97</v>
      </c>
      <c r="N32" s="1">
        <f>AVERAGE(N28:N31)</f>
        <v>3000000</v>
      </c>
      <c r="R32">
        <v>1</v>
      </c>
      <c r="S32" t="s">
        <v>89</v>
      </c>
      <c r="T32" t="s">
        <v>94</v>
      </c>
      <c r="U32" t="s">
        <v>89</v>
      </c>
      <c r="V32" t="s">
        <v>13</v>
      </c>
      <c r="W32">
        <v>34</v>
      </c>
      <c r="X32" t="s">
        <v>15</v>
      </c>
      <c r="Y32" t="s">
        <v>16</v>
      </c>
      <c r="Z32" t="s">
        <v>15</v>
      </c>
      <c r="AA32" t="s">
        <v>90</v>
      </c>
      <c r="AC32" s="4">
        <v>55</v>
      </c>
      <c r="AD32" s="4" t="s">
        <v>15</v>
      </c>
      <c r="AE32" s="4" t="s">
        <v>16</v>
      </c>
      <c r="AF32" s="4" t="s">
        <v>15</v>
      </c>
      <c r="AG32" s="4" t="s">
        <v>13</v>
      </c>
      <c r="AZ32">
        <f>TTEST(T34:T53,Y34:Y51,1,2)</f>
        <v>7.4163250581886442E-2</v>
      </c>
      <c r="BC32">
        <v>25000</v>
      </c>
      <c r="BD32">
        <v>1175000</v>
      </c>
    </row>
    <row r="33" spans="1:56" x14ac:dyDescent="0.15">
      <c r="T33" t="s">
        <v>21</v>
      </c>
      <c r="V33" t="s">
        <v>22</v>
      </c>
      <c r="Y33" t="s">
        <v>23</v>
      </c>
      <c r="AA33" t="s">
        <v>24</v>
      </c>
      <c r="AC33" s="4"/>
      <c r="AD33" s="4"/>
      <c r="AE33" s="4" t="s">
        <v>146</v>
      </c>
      <c r="AF33" s="4"/>
      <c r="AG33" s="4" t="s">
        <v>147</v>
      </c>
      <c r="BC33">
        <v>0</v>
      </c>
      <c r="BD33">
        <v>1650000</v>
      </c>
    </row>
    <row r="34" spans="1:56" x14ac:dyDescent="0.15">
      <c r="A34" t="s">
        <v>41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0.1</v>
      </c>
      <c r="M34">
        <f t="shared" si="1"/>
        <v>2.5</v>
      </c>
      <c r="N34">
        <f t="shared" si="3"/>
        <v>25000</v>
      </c>
      <c r="S34" t="s">
        <v>132</v>
      </c>
      <c r="T34">
        <v>925000</v>
      </c>
      <c r="U34" t="s">
        <v>3</v>
      </c>
      <c r="V34">
        <v>1475000</v>
      </c>
      <c r="X34" t="s">
        <v>132</v>
      </c>
      <c r="Y34">
        <v>0</v>
      </c>
      <c r="Z34" t="s">
        <v>3</v>
      </c>
      <c r="AA34">
        <v>2000000</v>
      </c>
      <c r="AC34" s="4"/>
      <c r="AD34" s="4" t="s">
        <v>132</v>
      </c>
      <c r="AE34" s="4">
        <v>150000</v>
      </c>
      <c r="AF34" s="4" t="s">
        <v>3</v>
      </c>
      <c r="AG34" s="4">
        <v>1575000</v>
      </c>
      <c r="AZ34" t="s">
        <v>96</v>
      </c>
      <c r="BC34">
        <v>25000</v>
      </c>
      <c r="BD34">
        <v>6975000</v>
      </c>
    </row>
    <row r="35" spans="1:56" x14ac:dyDescent="0.15">
      <c r="A35" t="s">
        <v>42</v>
      </c>
      <c r="B35">
        <v>5</v>
      </c>
      <c r="C35">
        <v>5</v>
      </c>
      <c r="D35">
        <v>8</v>
      </c>
      <c r="E35">
        <v>5</v>
      </c>
      <c r="F35">
        <v>8</v>
      </c>
      <c r="G35">
        <v>8</v>
      </c>
      <c r="H35">
        <v>5</v>
      </c>
      <c r="I35">
        <v>4</v>
      </c>
      <c r="J35">
        <v>5</v>
      </c>
      <c r="K35">
        <v>5</v>
      </c>
      <c r="L35">
        <f t="shared" si="0"/>
        <v>5.8</v>
      </c>
      <c r="M35">
        <f t="shared" si="1"/>
        <v>145</v>
      </c>
      <c r="N35">
        <f t="shared" si="3"/>
        <v>1450000</v>
      </c>
      <c r="S35" t="s">
        <v>136</v>
      </c>
      <c r="T35">
        <v>850000</v>
      </c>
      <c r="U35" t="s">
        <v>4</v>
      </c>
      <c r="V35">
        <v>425000</v>
      </c>
      <c r="X35" t="s">
        <v>136</v>
      </c>
      <c r="Y35">
        <v>0</v>
      </c>
      <c r="Z35" t="s">
        <v>4</v>
      </c>
      <c r="AA35">
        <v>925000</v>
      </c>
      <c r="AC35" s="4"/>
      <c r="AD35" s="4" t="s">
        <v>136</v>
      </c>
      <c r="AE35" s="4">
        <v>475000</v>
      </c>
      <c r="AF35" s="4" t="s">
        <v>4</v>
      </c>
      <c r="AG35" s="4">
        <v>500000</v>
      </c>
      <c r="AZ35">
        <f>TTEST(V34:V52,AA34:AA47,1,2)</f>
        <v>1.3969706389465389E-2</v>
      </c>
      <c r="BC35">
        <v>3025000</v>
      </c>
      <c r="BD35">
        <v>3475000</v>
      </c>
    </row>
    <row r="36" spans="1:56" x14ac:dyDescent="0.15">
      <c r="A36" t="s">
        <v>43</v>
      </c>
      <c r="B36">
        <v>23</v>
      </c>
      <c r="C36">
        <v>48</v>
      </c>
      <c r="D36">
        <v>45</v>
      </c>
      <c r="E36">
        <v>38</v>
      </c>
      <c r="F36">
        <v>40</v>
      </c>
      <c r="G36">
        <v>33</v>
      </c>
      <c r="H36">
        <v>46</v>
      </c>
      <c r="I36">
        <v>47</v>
      </c>
      <c r="J36">
        <v>39</v>
      </c>
      <c r="K36">
        <v>44</v>
      </c>
      <c r="L36">
        <f>AVERAGE(B36:K36)</f>
        <v>40.299999999999997</v>
      </c>
      <c r="M36">
        <f t="shared" si="1"/>
        <v>1007.4999999999999</v>
      </c>
      <c r="N36">
        <f t="shared" si="3"/>
        <v>10074999.999999998</v>
      </c>
      <c r="S36" t="s">
        <v>137</v>
      </c>
      <c r="T36">
        <v>100000</v>
      </c>
      <c r="U36" t="s">
        <v>5</v>
      </c>
      <c r="V36">
        <v>150000</v>
      </c>
      <c r="X36" t="s">
        <v>137</v>
      </c>
      <c r="Y36">
        <v>425000</v>
      </c>
      <c r="Z36" t="s">
        <v>5</v>
      </c>
      <c r="AA36">
        <v>7925000</v>
      </c>
      <c r="AC36" s="4"/>
      <c r="AD36" s="4" t="s">
        <v>137</v>
      </c>
      <c r="AE36" s="4">
        <v>75000</v>
      </c>
      <c r="AF36" s="4" t="s">
        <v>6</v>
      </c>
      <c r="AG36" s="4">
        <v>3000000</v>
      </c>
      <c r="BC36">
        <v>574999.99999999988</v>
      </c>
      <c r="BD36">
        <v>1525000</v>
      </c>
    </row>
    <row r="37" spans="1:56" x14ac:dyDescent="0.15">
      <c r="A37" t="s">
        <v>44</v>
      </c>
      <c r="B37">
        <v>8</v>
      </c>
      <c r="C37">
        <v>6</v>
      </c>
      <c r="D37">
        <v>4</v>
      </c>
      <c r="E37">
        <v>8</v>
      </c>
      <c r="F37">
        <v>7</v>
      </c>
      <c r="G37">
        <v>2</v>
      </c>
      <c r="H37">
        <v>7</v>
      </c>
      <c r="I37">
        <v>6</v>
      </c>
      <c r="J37">
        <v>10</v>
      </c>
      <c r="K37">
        <v>12</v>
      </c>
      <c r="L37">
        <f t="shared" si="0"/>
        <v>7</v>
      </c>
      <c r="M37">
        <f t="shared" si="1"/>
        <v>175</v>
      </c>
      <c r="N37">
        <f t="shared" si="3"/>
        <v>1750000</v>
      </c>
      <c r="S37" t="s">
        <v>138</v>
      </c>
      <c r="T37">
        <v>3450000</v>
      </c>
      <c r="U37" t="s">
        <v>6</v>
      </c>
      <c r="V37">
        <v>25000</v>
      </c>
      <c r="X37" t="s">
        <v>138</v>
      </c>
      <c r="Y37">
        <v>2625000</v>
      </c>
      <c r="Z37" t="s">
        <v>6</v>
      </c>
      <c r="AA37">
        <v>1825000</v>
      </c>
      <c r="AC37" s="4"/>
      <c r="AD37" s="4" t="s">
        <v>138</v>
      </c>
      <c r="AE37" s="4">
        <v>100000</v>
      </c>
      <c r="AF37" s="4" t="s">
        <v>11</v>
      </c>
      <c r="AG37" s="4">
        <v>3100000</v>
      </c>
      <c r="BC37">
        <v>2125000</v>
      </c>
      <c r="BD37">
        <v>325000</v>
      </c>
    </row>
    <row r="38" spans="1:56" x14ac:dyDescent="0.15">
      <c r="A38" t="s">
        <v>45</v>
      </c>
      <c r="B38">
        <v>6</v>
      </c>
      <c r="C38">
        <v>12</v>
      </c>
      <c r="D38">
        <v>8</v>
      </c>
      <c r="E38">
        <v>9</v>
      </c>
      <c r="F38">
        <v>9</v>
      </c>
      <c r="G38">
        <v>6</v>
      </c>
      <c r="H38">
        <v>10</v>
      </c>
      <c r="I38">
        <v>9</v>
      </c>
      <c r="J38">
        <v>10</v>
      </c>
      <c r="K38">
        <v>8</v>
      </c>
      <c r="L38">
        <f t="shared" si="0"/>
        <v>8.6999999999999993</v>
      </c>
      <c r="M38">
        <f t="shared" si="1"/>
        <v>217.49999999999997</v>
      </c>
      <c r="N38">
        <f t="shared" si="3"/>
        <v>2174999.9999999995</v>
      </c>
      <c r="S38" t="s">
        <v>139</v>
      </c>
      <c r="T38">
        <v>750000</v>
      </c>
      <c r="U38" t="s">
        <v>7</v>
      </c>
      <c r="V38">
        <v>725000</v>
      </c>
      <c r="X38" t="s">
        <v>139</v>
      </c>
      <c r="Y38">
        <v>450000</v>
      </c>
      <c r="Z38" t="s">
        <v>11</v>
      </c>
      <c r="AA38">
        <v>10074999.999999998</v>
      </c>
      <c r="AC38" s="4"/>
      <c r="AD38" s="4" t="s">
        <v>139</v>
      </c>
      <c r="AE38" s="4">
        <v>50000</v>
      </c>
      <c r="AF38" s="4" t="s">
        <v>51</v>
      </c>
      <c r="AG38" s="4">
        <v>3275000</v>
      </c>
      <c r="BC38">
        <v>0</v>
      </c>
      <c r="BD38">
        <v>675000</v>
      </c>
    </row>
    <row r="39" spans="1:56" x14ac:dyDescent="0.15">
      <c r="A39" t="s">
        <v>46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f t="shared" si="0"/>
        <v>0.3</v>
      </c>
      <c r="M39">
        <f t="shared" si="1"/>
        <v>7.5</v>
      </c>
      <c r="N39">
        <f t="shared" si="3"/>
        <v>75000</v>
      </c>
      <c r="S39" t="s">
        <v>140</v>
      </c>
      <c r="T39">
        <v>1575000</v>
      </c>
      <c r="U39" t="s">
        <v>8</v>
      </c>
      <c r="V39">
        <v>3475000</v>
      </c>
      <c r="X39" t="s">
        <v>140</v>
      </c>
      <c r="Y39">
        <v>1075000</v>
      </c>
      <c r="Z39" t="s">
        <v>12</v>
      </c>
      <c r="AA39">
        <v>7450000</v>
      </c>
      <c r="AC39" s="4"/>
      <c r="AD39" s="4" t="s">
        <v>140</v>
      </c>
      <c r="AE39" s="4">
        <v>675000</v>
      </c>
      <c r="AF39" s="4" t="s">
        <v>53</v>
      </c>
      <c r="AG39" s="4">
        <v>2549999.9999999995</v>
      </c>
      <c r="BC39">
        <v>825000</v>
      </c>
    </row>
    <row r="40" spans="1:56" x14ac:dyDescent="0.15">
      <c r="A40" t="s">
        <v>47</v>
      </c>
      <c r="B40">
        <v>4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1</v>
      </c>
      <c r="K40">
        <v>0</v>
      </c>
      <c r="L40">
        <f t="shared" si="0"/>
        <v>0.7</v>
      </c>
      <c r="M40">
        <f t="shared" si="1"/>
        <v>17.5</v>
      </c>
      <c r="N40">
        <f t="shared" si="3"/>
        <v>175000</v>
      </c>
      <c r="S40" t="s">
        <v>141</v>
      </c>
      <c r="T40">
        <v>1100000.0000000002</v>
      </c>
      <c r="U40" t="s">
        <v>9</v>
      </c>
      <c r="V40">
        <v>375000</v>
      </c>
      <c r="X40" t="s">
        <v>141</v>
      </c>
      <c r="Y40">
        <v>100000</v>
      </c>
      <c r="Z40" t="s">
        <v>51</v>
      </c>
      <c r="AA40">
        <v>100000</v>
      </c>
      <c r="AC40" s="4"/>
      <c r="AD40" s="4" t="s">
        <v>141</v>
      </c>
      <c r="AE40" s="4">
        <v>350000</v>
      </c>
      <c r="AF40" s="4" t="s">
        <v>54</v>
      </c>
      <c r="AG40" s="4">
        <v>1300000</v>
      </c>
      <c r="BC40">
        <v>3200000</v>
      </c>
    </row>
    <row r="41" spans="1:56" x14ac:dyDescent="0.15">
      <c r="A41" t="s">
        <v>48</v>
      </c>
      <c r="B41">
        <v>2</v>
      </c>
      <c r="C41">
        <v>0</v>
      </c>
      <c r="D41">
        <v>1</v>
      </c>
      <c r="E41">
        <v>1</v>
      </c>
      <c r="F41">
        <v>1</v>
      </c>
      <c r="G41">
        <v>2</v>
      </c>
      <c r="H41">
        <v>1</v>
      </c>
      <c r="I41">
        <v>0</v>
      </c>
      <c r="J41">
        <v>1</v>
      </c>
      <c r="K41">
        <v>2</v>
      </c>
      <c r="L41">
        <f t="shared" si="0"/>
        <v>1.1000000000000001</v>
      </c>
      <c r="M41">
        <f t="shared" si="1"/>
        <v>27.500000000000004</v>
      </c>
      <c r="N41">
        <f t="shared" si="3"/>
        <v>275000.00000000006</v>
      </c>
      <c r="S41" t="s">
        <v>0</v>
      </c>
      <c r="T41">
        <v>1600000</v>
      </c>
      <c r="U41" t="s">
        <v>10</v>
      </c>
      <c r="V41">
        <v>6750000</v>
      </c>
      <c r="X41" t="s">
        <v>1</v>
      </c>
      <c r="Y41">
        <v>25000</v>
      </c>
      <c r="Z41" t="s">
        <v>53</v>
      </c>
      <c r="AA41">
        <v>1175000</v>
      </c>
      <c r="AC41" s="4"/>
      <c r="AD41" s="4" t="s">
        <v>1</v>
      </c>
      <c r="AE41" s="4">
        <v>25000</v>
      </c>
      <c r="AF41" s="4" t="s">
        <v>57</v>
      </c>
      <c r="AG41" s="4">
        <v>2299999.9999999995</v>
      </c>
      <c r="BC41">
        <v>0</v>
      </c>
    </row>
    <row r="42" spans="1:56" x14ac:dyDescent="0.15">
      <c r="A42" t="s">
        <v>49</v>
      </c>
      <c r="B42">
        <v>8</v>
      </c>
      <c r="C42">
        <v>8</v>
      </c>
      <c r="D42">
        <v>6</v>
      </c>
      <c r="E42">
        <v>17</v>
      </c>
      <c r="F42">
        <v>14</v>
      </c>
      <c r="G42">
        <v>16</v>
      </c>
      <c r="H42">
        <v>21</v>
      </c>
      <c r="I42">
        <v>10</v>
      </c>
      <c r="J42">
        <v>14</v>
      </c>
      <c r="K42">
        <v>20</v>
      </c>
      <c r="L42">
        <f t="shared" si="0"/>
        <v>13.4</v>
      </c>
      <c r="M42">
        <f t="shared" si="1"/>
        <v>335</v>
      </c>
      <c r="N42">
        <f t="shared" si="3"/>
        <v>3350000</v>
      </c>
      <c r="S42" t="s">
        <v>1</v>
      </c>
      <c r="T42">
        <v>1925000</v>
      </c>
      <c r="U42" t="s">
        <v>11</v>
      </c>
      <c r="V42">
        <v>1475000</v>
      </c>
      <c r="X42" t="s">
        <v>41</v>
      </c>
      <c r="Y42">
        <v>0</v>
      </c>
      <c r="Z42" t="s">
        <v>54</v>
      </c>
      <c r="AA42">
        <v>1650000</v>
      </c>
      <c r="AC42" s="4"/>
      <c r="AD42" s="4" t="s">
        <v>41</v>
      </c>
      <c r="AE42" s="4">
        <v>0</v>
      </c>
      <c r="AF42" s="4" t="s">
        <v>60</v>
      </c>
      <c r="AG42" s="4">
        <v>2200000.0000000005</v>
      </c>
      <c r="BC42">
        <v>0</v>
      </c>
    </row>
    <row r="43" spans="1:56" x14ac:dyDescent="0.15">
      <c r="A43" t="s">
        <v>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  <c r="M43">
        <f t="shared" si="1"/>
        <v>0</v>
      </c>
      <c r="N43">
        <f t="shared" si="3"/>
        <v>0</v>
      </c>
      <c r="O43" t="s">
        <v>102</v>
      </c>
      <c r="S43" t="s">
        <v>129</v>
      </c>
      <c r="T43">
        <v>1675000</v>
      </c>
      <c r="U43" t="s">
        <v>12</v>
      </c>
      <c r="V43">
        <v>25000</v>
      </c>
      <c r="X43" t="s">
        <v>42</v>
      </c>
      <c r="Y43">
        <v>25000</v>
      </c>
      <c r="Z43" t="s">
        <v>56</v>
      </c>
      <c r="AA43">
        <v>6975000</v>
      </c>
      <c r="AC43" s="4"/>
      <c r="AD43" s="4" t="s">
        <v>42</v>
      </c>
      <c r="AE43" s="4">
        <v>0</v>
      </c>
      <c r="AG43" s="4"/>
      <c r="BD43">
        <f>TTEST(BC25:BC42,BD25:BD38,1,2)</f>
        <v>2.890224252162771E-3</v>
      </c>
    </row>
    <row r="44" spans="1:56" x14ac:dyDescent="0.15">
      <c r="A44" t="s">
        <v>98</v>
      </c>
      <c r="N44" s="1">
        <f>AVERAGE(N34:N43)</f>
        <v>1935000</v>
      </c>
      <c r="S44" t="s">
        <v>41</v>
      </c>
      <c r="T44">
        <v>25000</v>
      </c>
      <c r="U44" t="s">
        <v>51</v>
      </c>
      <c r="V44">
        <v>25000</v>
      </c>
      <c r="X44" t="s">
        <v>43</v>
      </c>
      <c r="Y44">
        <v>3025000</v>
      </c>
      <c r="Z44" t="s">
        <v>57</v>
      </c>
      <c r="AA44">
        <v>3475000</v>
      </c>
      <c r="AC44" s="4"/>
      <c r="AD44" s="4" t="s">
        <v>43</v>
      </c>
      <c r="AE44" s="4">
        <v>400000</v>
      </c>
      <c r="AG44" s="4"/>
    </row>
    <row r="45" spans="1:56" x14ac:dyDescent="0.15">
      <c r="S45" t="s">
        <v>42</v>
      </c>
      <c r="T45">
        <v>1450000</v>
      </c>
      <c r="U45" t="s">
        <v>52</v>
      </c>
      <c r="V45">
        <v>750000</v>
      </c>
      <c r="X45" t="s">
        <v>44</v>
      </c>
      <c r="Y45">
        <v>574999.99999999988</v>
      </c>
      <c r="Z45" t="s">
        <v>58</v>
      </c>
      <c r="AA45">
        <v>1525000</v>
      </c>
      <c r="AC45" s="4"/>
      <c r="AD45" s="4" t="s">
        <v>44</v>
      </c>
      <c r="AE45" s="4">
        <v>525000</v>
      </c>
      <c r="AF45" s="4"/>
      <c r="AG45" s="4"/>
      <c r="BC45" t="s">
        <v>126</v>
      </c>
      <c r="BD45" t="s">
        <v>127</v>
      </c>
    </row>
    <row r="46" spans="1:56" x14ac:dyDescent="0.15">
      <c r="S46" t="s">
        <v>43</v>
      </c>
      <c r="T46">
        <v>10074999.999999998</v>
      </c>
      <c r="U46" t="s">
        <v>53</v>
      </c>
      <c r="V46">
        <v>975000</v>
      </c>
      <c r="X46" t="s">
        <v>45</v>
      </c>
      <c r="Y46">
        <v>2125000</v>
      </c>
      <c r="Z46" t="s">
        <v>59</v>
      </c>
      <c r="AA46">
        <v>325000</v>
      </c>
      <c r="AC46" s="4"/>
      <c r="AD46" s="4" t="s">
        <v>45</v>
      </c>
      <c r="AE46" s="4">
        <v>25000</v>
      </c>
      <c r="AF46" s="4"/>
      <c r="AG46" s="4"/>
      <c r="BC46">
        <f>(STDEV(BC25:BC42))/(SQRT(COUNT(BC25:BC42)))</f>
        <v>266408.03941332607</v>
      </c>
      <c r="BD46">
        <f>(STDEV(BD25:BD38))/(SQRT(COUNT(BD25:BD38)))</f>
        <v>889269.16441637045</v>
      </c>
    </row>
    <row r="47" spans="1:56" x14ac:dyDescent="0.15">
      <c r="A47" t="s">
        <v>51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0.1</v>
      </c>
      <c r="M47">
        <f t="shared" si="1"/>
        <v>2.5</v>
      </c>
      <c r="N47">
        <f t="shared" si="3"/>
        <v>25000</v>
      </c>
      <c r="S47" t="s">
        <v>44</v>
      </c>
      <c r="T47">
        <v>1750000</v>
      </c>
      <c r="U47" t="s">
        <v>54</v>
      </c>
      <c r="V47">
        <v>1300000</v>
      </c>
      <c r="X47" t="s">
        <v>46</v>
      </c>
      <c r="Y47">
        <v>0</v>
      </c>
      <c r="Z47" t="s">
        <v>60</v>
      </c>
      <c r="AA47">
        <v>675000</v>
      </c>
      <c r="AC47" s="4"/>
      <c r="AD47" s="4" t="s">
        <v>47</v>
      </c>
      <c r="AE47" s="4">
        <v>2650000</v>
      </c>
      <c r="AG47" s="4"/>
    </row>
    <row r="48" spans="1:56" x14ac:dyDescent="0.15">
      <c r="A48" t="s">
        <v>52</v>
      </c>
      <c r="B48">
        <v>4</v>
      </c>
      <c r="C48">
        <v>4</v>
      </c>
      <c r="D48">
        <v>3</v>
      </c>
      <c r="E48">
        <v>1</v>
      </c>
      <c r="F48">
        <v>3</v>
      </c>
      <c r="G48">
        <v>1</v>
      </c>
      <c r="H48">
        <v>4</v>
      </c>
      <c r="I48">
        <v>1</v>
      </c>
      <c r="J48">
        <v>3</v>
      </c>
      <c r="K48">
        <v>6</v>
      </c>
      <c r="L48">
        <f t="shared" si="0"/>
        <v>3</v>
      </c>
      <c r="M48">
        <f t="shared" si="1"/>
        <v>75</v>
      </c>
      <c r="N48">
        <f>M48*10^4</f>
        <v>750000</v>
      </c>
      <c r="S48" t="s">
        <v>45</v>
      </c>
      <c r="T48">
        <v>2174999.9999999995</v>
      </c>
      <c r="U48" t="s">
        <v>56</v>
      </c>
      <c r="V48">
        <v>25000</v>
      </c>
      <c r="X48" t="s">
        <v>47</v>
      </c>
      <c r="Y48">
        <v>825000</v>
      </c>
      <c r="AC48" s="4"/>
      <c r="AD48" s="4" t="s">
        <v>48</v>
      </c>
      <c r="AE48" s="4">
        <v>25000</v>
      </c>
      <c r="AF48" s="4"/>
      <c r="AG48" s="4"/>
    </row>
    <row r="49" spans="1:33" x14ac:dyDescent="0.15">
      <c r="A49" t="s">
        <v>53</v>
      </c>
      <c r="B49">
        <v>2</v>
      </c>
      <c r="C49">
        <v>7</v>
      </c>
      <c r="D49">
        <v>4</v>
      </c>
      <c r="E49">
        <v>4</v>
      </c>
      <c r="F49">
        <v>1</v>
      </c>
      <c r="G49">
        <v>6</v>
      </c>
      <c r="H49">
        <v>3</v>
      </c>
      <c r="I49">
        <v>6</v>
      </c>
      <c r="J49">
        <v>4</v>
      </c>
      <c r="K49">
        <v>2</v>
      </c>
      <c r="L49">
        <f t="shared" si="0"/>
        <v>3.9</v>
      </c>
      <c r="M49">
        <f>L49*25</f>
        <v>97.5</v>
      </c>
      <c r="N49">
        <f t="shared" si="3"/>
        <v>975000</v>
      </c>
      <c r="S49" t="s">
        <v>46</v>
      </c>
      <c r="T49">
        <v>75000</v>
      </c>
      <c r="U49" t="s">
        <v>57</v>
      </c>
      <c r="V49">
        <v>775000</v>
      </c>
      <c r="X49" t="s">
        <v>48</v>
      </c>
      <c r="Y49">
        <v>3200000</v>
      </c>
      <c r="AC49" s="4"/>
      <c r="AD49" s="4" t="s">
        <v>49</v>
      </c>
      <c r="AE49" s="4">
        <v>0</v>
      </c>
      <c r="AF49" s="4"/>
      <c r="AG49" s="4"/>
    </row>
    <row r="50" spans="1:33" x14ac:dyDescent="0.15">
      <c r="A50" t="s">
        <v>54</v>
      </c>
      <c r="B50">
        <v>5</v>
      </c>
      <c r="C50">
        <v>5</v>
      </c>
      <c r="D50">
        <v>8</v>
      </c>
      <c r="E50">
        <v>8</v>
      </c>
      <c r="F50">
        <v>4</v>
      </c>
      <c r="G50">
        <v>4</v>
      </c>
      <c r="H50">
        <v>5</v>
      </c>
      <c r="I50">
        <v>10</v>
      </c>
      <c r="J50">
        <v>2</v>
      </c>
      <c r="K50">
        <v>1</v>
      </c>
      <c r="L50">
        <f t="shared" si="0"/>
        <v>5.2</v>
      </c>
      <c r="M50">
        <f t="shared" si="1"/>
        <v>130</v>
      </c>
      <c r="N50">
        <f t="shared" si="3"/>
        <v>1300000</v>
      </c>
      <c r="S50" t="s">
        <v>47</v>
      </c>
      <c r="T50">
        <v>175000</v>
      </c>
      <c r="U50" t="s">
        <v>58</v>
      </c>
      <c r="V50">
        <v>625000</v>
      </c>
      <c r="X50" t="s">
        <v>49</v>
      </c>
      <c r="Y50">
        <v>0</v>
      </c>
      <c r="AC50" s="4"/>
      <c r="AD50" s="4" t="s">
        <v>50</v>
      </c>
      <c r="AE50" s="4">
        <v>0</v>
      </c>
      <c r="AF50" s="4"/>
      <c r="AG50" s="4"/>
    </row>
    <row r="51" spans="1:33" x14ac:dyDescent="0.15">
      <c r="A51" t="s">
        <v>55</v>
      </c>
      <c r="B51" t="s">
        <v>104</v>
      </c>
      <c r="C51" t="s">
        <v>104</v>
      </c>
      <c r="D51" t="s">
        <v>105</v>
      </c>
      <c r="E51" t="s">
        <v>104</v>
      </c>
      <c r="F51" t="s">
        <v>104</v>
      </c>
      <c r="G51" t="s">
        <v>104</v>
      </c>
      <c r="H51" t="s">
        <v>104</v>
      </c>
      <c r="I51" t="s">
        <v>106</v>
      </c>
      <c r="J51" t="s">
        <v>104</v>
      </c>
      <c r="K51" t="s">
        <v>107</v>
      </c>
      <c r="L51" t="s">
        <v>80</v>
      </c>
      <c r="M51" t="s">
        <v>80</v>
      </c>
      <c r="N51" t="s">
        <v>81</v>
      </c>
      <c r="O51" t="s">
        <v>82</v>
      </c>
      <c r="S51" t="s">
        <v>48</v>
      </c>
      <c r="T51">
        <v>275000.00000000006</v>
      </c>
      <c r="U51" t="s">
        <v>59</v>
      </c>
      <c r="V51">
        <v>3050000</v>
      </c>
      <c r="X51" t="s">
        <v>50</v>
      </c>
      <c r="Y51">
        <v>0</v>
      </c>
      <c r="AC51" s="4"/>
      <c r="AE51" s="4"/>
      <c r="AF51" s="4"/>
      <c r="AG51" s="4"/>
    </row>
    <row r="52" spans="1:33" x14ac:dyDescent="0.15">
      <c r="A52" t="s">
        <v>56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0.1</v>
      </c>
      <c r="M52">
        <f t="shared" si="1"/>
        <v>2.5</v>
      </c>
      <c r="N52">
        <f t="shared" si="3"/>
        <v>25000</v>
      </c>
      <c r="S52" t="s">
        <v>49</v>
      </c>
      <c r="T52">
        <v>3350000</v>
      </c>
      <c r="U52" t="s">
        <v>60</v>
      </c>
      <c r="V52">
        <v>1675000</v>
      </c>
      <c r="AB52" s="1"/>
      <c r="AC52" s="4"/>
      <c r="AD52" s="4"/>
      <c r="AE52" s="4"/>
      <c r="AF52" s="4"/>
      <c r="AG52" s="4"/>
    </row>
    <row r="53" spans="1:33" x14ac:dyDescent="0.15">
      <c r="A53" t="s">
        <v>57</v>
      </c>
      <c r="B53">
        <v>5</v>
      </c>
      <c r="C53">
        <v>2</v>
      </c>
      <c r="D53">
        <v>1</v>
      </c>
      <c r="E53">
        <v>5</v>
      </c>
      <c r="F53">
        <v>1</v>
      </c>
      <c r="G53">
        <v>2</v>
      </c>
      <c r="H53">
        <v>6</v>
      </c>
      <c r="I53">
        <v>5</v>
      </c>
      <c r="J53">
        <v>2</v>
      </c>
      <c r="K53">
        <v>2</v>
      </c>
      <c r="L53">
        <f t="shared" si="0"/>
        <v>3.1</v>
      </c>
      <c r="M53">
        <f t="shared" si="1"/>
        <v>77.5</v>
      </c>
      <c r="N53">
        <f t="shared" si="3"/>
        <v>775000</v>
      </c>
      <c r="S53" t="s">
        <v>50</v>
      </c>
      <c r="T53">
        <v>0</v>
      </c>
      <c r="X53" s="1"/>
      <c r="AC53" s="4"/>
      <c r="AD53" s="1"/>
      <c r="AE53" s="4"/>
      <c r="AF53" s="4"/>
      <c r="AG53" s="4"/>
    </row>
    <row r="54" spans="1:33" x14ac:dyDescent="0.15">
      <c r="A54" t="s">
        <v>58</v>
      </c>
      <c r="B54">
        <v>2</v>
      </c>
      <c r="C54">
        <v>3</v>
      </c>
      <c r="D54">
        <v>2</v>
      </c>
      <c r="E54">
        <v>4</v>
      </c>
      <c r="F54">
        <v>2</v>
      </c>
      <c r="G54">
        <v>2</v>
      </c>
      <c r="H54">
        <v>1</v>
      </c>
      <c r="I54">
        <v>0</v>
      </c>
      <c r="J54">
        <v>6</v>
      </c>
      <c r="K54">
        <v>3</v>
      </c>
      <c r="L54">
        <f t="shared" si="0"/>
        <v>2.5</v>
      </c>
      <c r="M54">
        <f t="shared" si="1"/>
        <v>62.5</v>
      </c>
      <c r="N54">
        <f t="shared" si="3"/>
        <v>625000</v>
      </c>
      <c r="S54" s="1" t="s">
        <v>25</v>
      </c>
      <c r="T54" s="1">
        <f>AVERAGE(T34:T53)</f>
        <v>1665000</v>
      </c>
      <c r="U54" s="1"/>
      <c r="V54" s="1">
        <f>AVERAGE(V34:V52)</f>
        <v>1268421.0526315789</v>
      </c>
      <c r="W54" s="1"/>
      <c r="X54" s="1" t="s">
        <v>25</v>
      </c>
      <c r="Y54" s="1">
        <f>AVERAGE(Y34:Y51)</f>
        <v>804166.66666666663</v>
      </c>
      <c r="AA54" s="1">
        <f>AVERAGE(AA34:AA47)</f>
        <v>3292857.1428571427</v>
      </c>
      <c r="AC54" s="1"/>
      <c r="AD54" s="1" t="s">
        <v>25</v>
      </c>
      <c r="AE54" s="1">
        <f>AVERAGE(AE34:AE50)</f>
        <v>325000</v>
      </c>
      <c r="AF54" s="4"/>
      <c r="AG54" s="1">
        <f>AVERAGE(AG34:AG42)</f>
        <v>2200000</v>
      </c>
    </row>
    <row r="55" spans="1:33" x14ac:dyDescent="0.15">
      <c r="A55" t="s">
        <v>59</v>
      </c>
      <c r="B55">
        <v>9</v>
      </c>
      <c r="C55">
        <v>17</v>
      </c>
      <c r="D55">
        <v>14</v>
      </c>
      <c r="E55">
        <v>11</v>
      </c>
      <c r="F55">
        <v>10</v>
      </c>
      <c r="G55">
        <v>12</v>
      </c>
      <c r="H55">
        <v>12</v>
      </c>
      <c r="I55">
        <v>12</v>
      </c>
      <c r="J55">
        <v>15</v>
      </c>
      <c r="K55">
        <v>10</v>
      </c>
      <c r="L55">
        <f t="shared" si="0"/>
        <v>12.2</v>
      </c>
      <c r="M55">
        <f t="shared" si="1"/>
        <v>305</v>
      </c>
      <c r="N55">
        <f t="shared" si="3"/>
        <v>3050000</v>
      </c>
      <c r="S55" s="1" t="s">
        <v>27</v>
      </c>
      <c r="T55" s="1">
        <f>STDEV(T34:T54)</f>
        <v>2169178.9921534825</v>
      </c>
      <c r="U55" s="1"/>
      <c r="V55" s="1">
        <f>STDEV(V34:V52)</f>
        <v>1643079.8085637661</v>
      </c>
      <c r="W55" s="1"/>
      <c r="X55" s="1" t="s">
        <v>27</v>
      </c>
      <c r="Y55" s="1">
        <f>STDEV(Y34:Y51)</f>
        <v>1130273.5873906552</v>
      </c>
      <c r="AA55" s="1">
        <f>STDEV(AA34:AA47)</f>
        <v>3327340.5378688029</v>
      </c>
      <c r="AC55" s="1"/>
      <c r="AD55" s="1" t="s">
        <v>27</v>
      </c>
      <c r="AE55" s="1">
        <f>STDEV(AE34:AE50)</f>
        <v>637806.29896544607</v>
      </c>
      <c r="AF55" s="4"/>
      <c r="AG55" s="1">
        <f>STDEV(AG34:AG42)</f>
        <v>923901.37460661889</v>
      </c>
    </row>
    <row r="56" spans="1:33" x14ac:dyDescent="0.15">
      <c r="A56" t="s">
        <v>60</v>
      </c>
      <c r="B56">
        <v>9</v>
      </c>
      <c r="C56">
        <v>6</v>
      </c>
      <c r="D56">
        <v>3</v>
      </c>
      <c r="E56">
        <v>11</v>
      </c>
      <c r="F56">
        <v>4</v>
      </c>
      <c r="G56">
        <v>7</v>
      </c>
      <c r="H56">
        <v>7</v>
      </c>
      <c r="I56">
        <v>7</v>
      </c>
      <c r="J56">
        <v>6</v>
      </c>
      <c r="K56">
        <v>7</v>
      </c>
      <c r="L56">
        <f t="shared" si="0"/>
        <v>6.7</v>
      </c>
      <c r="M56">
        <f t="shared" si="1"/>
        <v>167.5</v>
      </c>
      <c r="N56">
        <f t="shared" si="3"/>
        <v>1675000</v>
      </c>
      <c r="S56" s="1" t="s">
        <v>28</v>
      </c>
      <c r="T56" s="1">
        <f>(STDEV(T34:T53))/(SQRT(COUNT(T34:T53)))</f>
        <v>497643.79038149671</v>
      </c>
      <c r="U56" s="1"/>
      <c r="V56" s="1">
        <f>(STDEV(V34:V52))/(SQRT(COUNT(V34:V52)))</f>
        <v>376948.36008955847</v>
      </c>
      <c r="W56" s="1"/>
      <c r="X56" s="1" t="s">
        <v>28</v>
      </c>
      <c r="Y56" s="1">
        <f>(STDEV(Y34:Y51))/(SQRT(COUNT(Y34:Y51)))</f>
        <v>266408.03941332607</v>
      </c>
      <c r="AA56" s="1">
        <f>(STDEV(AA34:AA47))/(SQRT(COUNT(AA34:AA47)))</f>
        <v>889269.16441637045</v>
      </c>
      <c r="AC56" s="1"/>
      <c r="AD56" s="1" t="s">
        <v>28</v>
      </c>
      <c r="AE56" s="1">
        <f>(STDEV(AE34:AE50))/(SQRT(COUNT(AE34:AE50)))</f>
        <v>154690.74937169472</v>
      </c>
      <c r="AF56" s="4"/>
      <c r="AG56" s="1">
        <f>(STDEV(AG34:AG42))/(SQRT(COUNT(AG34:AG42)))</f>
        <v>307967.12486887298</v>
      </c>
    </row>
    <row r="57" spans="1:33" x14ac:dyDescent="0.15">
      <c r="A57" t="s">
        <v>99</v>
      </c>
      <c r="N57" s="1">
        <f>AVERAGE(N47:N50,N52:N56)</f>
        <v>1022222.2222222222</v>
      </c>
      <c r="S57" s="1" t="s">
        <v>29</v>
      </c>
      <c r="T57" s="1">
        <f>TTEST(T34:T53,V34:V52,1,2)</f>
        <v>0.26617273953762222</v>
      </c>
      <c r="U57" s="1"/>
      <c r="V57" s="1"/>
      <c r="W57" s="1"/>
      <c r="X57" s="1" t="s">
        <v>30</v>
      </c>
      <c r="Y57" s="1">
        <f>TTEST(Y34:Y51,AA34:AA47,1,2)</f>
        <v>2.890224252162771E-3</v>
      </c>
      <c r="AC57" s="1"/>
      <c r="AD57" s="1" t="s">
        <v>153</v>
      </c>
      <c r="AE57" s="1">
        <f>TTEST(AE34:AE50,AG34:AG42,1,2)</f>
        <v>1.3284145828203457E-6</v>
      </c>
      <c r="AF57" s="4"/>
      <c r="AG57" s="4"/>
    </row>
    <row r="58" spans="1:33" x14ac:dyDescent="0.15">
      <c r="S58" s="1" t="s">
        <v>31</v>
      </c>
      <c r="T58" s="1">
        <f>TTEST(T34:T53,Y34:Y51,1,2)</f>
        <v>7.4163250581886442E-2</v>
      </c>
      <c r="U58" s="1"/>
      <c r="V58" s="1"/>
      <c r="W58" s="1"/>
      <c r="X58" s="1" t="s">
        <v>157</v>
      </c>
      <c r="Y58" s="1">
        <f>TTEST(V34:V52,AA34:AA47,1,2)</f>
        <v>1.3969706389465389E-2</v>
      </c>
      <c r="AC58" s="1"/>
      <c r="AD58" s="1" t="s">
        <v>151</v>
      </c>
      <c r="AE58" s="1">
        <f>TTEST(AE34:AE50,Y34:Y51,1,2)</f>
        <v>6.7534625192512077E-2</v>
      </c>
      <c r="AF58" s="4"/>
      <c r="AG58" s="4"/>
    </row>
    <row r="59" spans="1:33" x14ac:dyDescent="0.15">
      <c r="S59" s="5"/>
      <c r="T59" s="5"/>
      <c r="AD59" s="1" t="s">
        <v>152</v>
      </c>
      <c r="AE59">
        <f>TTEST(AG34:AG42,AA34:AA47,1,2)</f>
        <v>0.17529946244650579</v>
      </c>
    </row>
    <row r="60" spans="1:33" x14ac:dyDescent="0.15">
      <c r="A60" t="s">
        <v>61</v>
      </c>
      <c r="B60">
        <v>0</v>
      </c>
      <c r="C60">
        <v>1</v>
      </c>
      <c r="D60">
        <v>0</v>
      </c>
      <c r="E60">
        <v>1</v>
      </c>
      <c r="F60">
        <v>1</v>
      </c>
      <c r="G60">
        <v>2</v>
      </c>
      <c r="H60">
        <v>1</v>
      </c>
      <c r="I60">
        <v>0</v>
      </c>
      <c r="J60">
        <v>0</v>
      </c>
      <c r="K60">
        <v>0</v>
      </c>
      <c r="L60">
        <f t="shared" si="0"/>
        <v>0.6</v>
      </c>
      <c r="M60">
        <f t="shared" si="1"/>
        <v>15</v>
      </c>
      <c r="N60">
        <f t="shared" si="3"/>
        <v>150000</v>
      </c>
      <c r="AD60" s="1" t="s">
        <v>155</v>
      </c>
      <c r="AE60">
        <f>TTEST(AE34:AE50,T34:T53,1,2)</f>
        <v>1.1033367822031702E-2</v>
      </c>
    </row>
    <row r="61" spans="1:33" x14ac:dyDescent="0.15">
      <c r="A61" t="s">
        <v>62</v>
      </c>
      <c r="B61" t="s">
        <v>104</v>
      </c>
      <c r="C61" t="s">
        <v>104</v>
      </c>
      <c r="D61" t="s">
        <v>104</v>
      </c>
      <c r="E61" t="s">
        <v>104</v>
      </c>
      <c r="F61" t="s">
        <v>107</v>
      </c>
      <c r="G61" t="s">
        <v>107</v>
      </c>
      <c r="H61" t="s">
        <v>107</v>
      </c>
      <c r="I61" t="s">
        <v>104</v>
      </c>
      <c r="J61" t="s">
        <v>104</v>
      </c>
      <c r="K61" t="s">
        <v>104</v>
      </c>
      <c r="L61" t="s">
        <v>80</v>
      </c>
      <c r="M61" t="s">
        <v>80</v>
      </c>
      <c r="N61" t="s">
        <v>80</v>
      </c>
      <c r="O61" t="s">
        <v>83</v>
      </c>
      <c r="AD61" s="1" t="s">
        <v>156</v>
      </c>
      <c r="AE61">
        <f>TTEST(AG34:AG42,V34:V52,1,2)</f>
        <v>6.3465579766348784E-2</v>
      </c>
    </row>
    <row r="62" spans="1:33" x14ac:dyDescent="0.15">
      <c r="A62" t="s">
        <v>63</v>
      </c>
      <c r="B62">
        <v>1</v>
      </c>
      <c r="C62">
        <v>3</v>
      </c>
      <c r="D62">
        <v>2</v>
      </c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3</v>
      </c>
      <c r="L62">
        <f t="shared" si="0"/>
        <v>1.3</v>
      </c>
      <c r="M62">
        <f t="shared" si="1"/>
        <v>32.5</v>
      </c>
      <c r="N62">
        <f t="shared" si="3"/>
        <v>325000</v>
      </c>
    </row>
    <row r="63" spans="1:33" x14ac:dyDescent="0.15">
      <c r="A63" t="s">
        <v>64</v>
      </c>
      <c r="B63">
        <v>7</v>
      </c>
      <c r="C63">
        <v>5</v>
      </c>
      <c r="D63">
        <v>8</v>
      </c>
      <c r="E63">
        <v>4</v>
      </c>
      <c r="F63">
        <v>3</v>
      </c>
      <c r="G63">
        <v>6</v>
      </c>
      <c r="H63">
        <v>8</v>
      </c>
      <c r="I63">
        <v>4</v>
      </c>
      <c r="J63">
        <v>8</v>
      </c>
      <c r="K63">
        <v>9</v>
      </c>
      <c r="L63">
        <f t="shared" si="0"/>
        <v>6.2</v>
      </c>
      <c r="M63">
        <f t="shared" si="1"/>
        <v>155</v>
      </c>
      <c r="N63">
        <f t="shared" si="3"/>
        <v>1550000</v>
      </c>
    </row>
    <row r="64" spans="1:33" x14ac:dyDescent="0.15">
      <c r="A64" t="s">
        <v>98</v>
      </c>
      <c r="N64" s="1">
        <f>AVERAGE(N60,N62:N63)</f>
        <v>675000</v>
      </c>
    </row>
    <row r="73" spans="1:23" x14ac:dyDescent="0.15">
      <c r="A73" t="s">
        <v>32</v>
      </c>
    </row>
    <row r="74" spans="1:23" x14ac:dyDescent="0.15">
      <c r="A74" t="s">
        <v>65</v>
      </c>
      <c r="B74" t="s">
        <v>66</v>
      </c>
      <c r="C74" t="s">
        <v>67</v>
      </c>
      <c r="D74" t="s">
        <v>68</v>
      </c>
      <c r="E74" t="s">
        <v>69</v>
      </c>
      <c r="F74" t="s">
        <v>70</v>
      </c>
      <c r="G74" t="s">
        <v>71</v>
      </c>
      <c r="H74" t="s">
        <v>72</v>
      </c>
      <c r="I74" t="s">
        <v>73</v>
      </c>
      <c r="J74" t="s">
        <v>74</v>
      </c>
      <c r="K74" t="s">
        <v>75</v>
      </c>
      <c r="L74" t="s">
        <v>101</v>
      </c>
      <c r="M74" t="s">
        <v>76</v>
      </c>
      <c r="N74" t="s">
        <v>100</v>
      </c>
      <c r="O74" t="s">
        <v>103</v>
      </c>
    </row>
    <row r="75" spans="1:23" x14ac:dyDescent="0.15">
      <c r="A75" t="s">
        <v>132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AVERAGE(B75:K75)</f>
        <v>0</v>
      </c>
      <c r="M75">
        <f>L75*25</f>
        <v>0</v>
      </c>
      <c r="N75">
        <f>M75*10^4</f>
        <v>0</v>
      </c>
    </row>
    <row r="76" spans="1:23" x14ac:dyDescent="0.15">
      <c r="A76" t="s">
        <v>136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ref="L76:L83" si="4">AVERAGE(B76:K76)</f>
        <v>0</v>
      </c>
      <c r="M76">
        <f t="shared" ref="M76:M84" si="5">L76*25</f>
        <v>0</v>
      </c>
      <c r="N76">
        <f t="shared" ref="N76:N84" si="6">M76*10^4</f>
        <v>0</v>
      </c>
    </row>
    <row r="77" spans="1:23" x14ac:dyDescent="0.15">
      <c r="A77" t="s">
        <v>137</v>
      </c>
      <c r="B77">
        <v>1</v>
      </c>
      <c r="C77">
        <v>1</v>
      </c>
      <c r="D77">
        <v>0</v>
      </c>
      <c r="E77">
        <v>3</v>
      </c>
      <c r="F77">
        <v>1</v>
      </c>
      <c r="G77">
        <v>1</v>
      </c>
      <c r="H77">
        <v>4</v>
      </c>
      <c r="I77">
        <v>0</v>
      </c>
      <c r="J77">
        <v>5</v>
      </c>
      <c r="K77">
        <v>1</v>
      </c>
      <c r="L77">
        <f t="shared" si="4"/>
        <v>1.7</v>
      </c>
      <c r="M77">
        <f t="shared" si="5"/>
        <v>42.5</v>
      </c>
      <c r="N77">
        <f t="shared" si="6"/>
        <v>425000</v>
      </c>
      <c r="W77" s="1"/>
    </row>
    <row r="78" spans="1:23" x14ac:dyDescent="0.15">
      <c r="A78" t="s">
        <v>138</v>
      </c>
      <c r="B78">
        <v>8</v>
      </c>
      <c r="C78">
        <v>10</v>
      </c>
      <c r="D78">
        <v>11</v>
      </c>
      <c r="E78">
        <v>16</v>
      </c>
      <c r="F78">
        <v>7</v>
      </c>
      <c r="G78">
        <v>8</v>
      </c>
      <c r="H78">
        <v>9</v>
      </c>
      <c r="I78">
        <v>13</v>
      </c>
      <c r="J78">
        <v>12</v>
      </c>
      <c r="K78">
        <v>11</v>
      </c>
      <c r="L78">
        <f t="shared" si="4"/>
        <v>10.5</v>
      </c>
      <c r="M78">
        <f t="shared" si="5"/>
        <v>262.5</v>
      </c>
      <c r="N78">
        <f t="shared" si="6"/>
        <v>2625000</v>
      </c>
    </row>
    <row r="79" spans="1:23" x14ac:dyDescent="0.15">
      <c r="A79" t="s">
        <v>139</v>
      </c>
      <c r="B79">
        <v>3</v>
      </c>
      <c r="C79">
        <v>2</v>
      </c>
      <c r="D79">
        <v>3</v>
      </c>
      <c r="E79">
        <v>1</v>
      </c>
      <c r="F79">
        <v>1</v>
      </c>
      <c r="G79">
        <v>2</v>
      </c>
      <c r="H79">
        <v>0</v>
      </c>
      <c r="I79">
        <v>1</v>
      </c>
      <c r="J79">
        <v>1</v>
      </c>
      <c r="K79">
        <v>4</v>
      </c>
      <c r="L79">
        <f t="shared" si="4"/>
        <v>1.8</v>
      </c>
      <c r="M79">
        <f t="shared" si="5"/>
        <v>45</v>
      </c>
      <c r="N79">
        <f t="shared" si="6"/>
        <v>450000</v>
      </c>
    </row>
    <row r="80" spans="1:23" x14ac:dyDescent="0.15">
      <c r="A80" t="s">
        <v>140</v>
      </c>
      <c r="B80">
        <v>4</v>
      </c>
      <c r="C80">
        <v>4</v>
      </c>
      <c r="D80">
        <v>3</v>
      </c>
      <c r="E80">
        <v>5</v>
      </c>
      <c r="F80">
        <v>2</v>
      </c>
      <c r="G80">
        <v>7</v>
      </c>
      <c r="H80">
        <v>7</v>
      </c>
      <c r="I80">
        <v>5</v>
      </c>
      <c r="J80">
        <v>4</v>
      </c>
      <c r="K80">
        <v>2</v>
      </c>
      <c r="L80">
        <f t="shared" si="4"/>
        <v>4.3</v>
      </c>
      <c r="M80">
        <f t="shared" si="5"/>
        <v>107.5</v>
      </c>
      <c r="N80">
        <f t="shared" si="6"/>
        <v>1075000</v>
      </c>
    </row>
    <row r="81" spans="1:15" x14ac:dyDescent="0.15">
      <c r="A81" t="s">
        <v>141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f t="shared" si="4"/>
        <v>0.4</v>
      </c>
      <c r="M81">
        <f t="shared" si="5"/>
        <v>10</v>
      </c>
      <c r="N81">
        <f t="shared" si="6"/>
        <v>100000</v>
      </c>
    </row>
    <row r="82" spans="1:15" x14ac:dyDescent="0.15">
      <c r="A82" t="s">
        <v>0</v>
      </c>
      <c r="B82">
        <v>27</v>
      </c>
      <c r="C82">
        <v>30</v>
      </c>
      <c r="D82">
        <v>35</v>
      </c>
      <c r="E82">
        <v>38</v>
      </c>
      <c r="F82">
        <v>39</v>
      </c>
      <c r="G82">
        <v>24</v>
      </c>
      <c r="H82">
        <v>27</v>
      </c>
      <c r="I82">
        <v>31</v>
      </c>
      <c r="J82">
        <v>34</v>
      </c>
      <c r="K82">
        <v>33</v>
      </c>
      <c r="L82">
        <f t="shared" si="4"/>
        <v>31.8</v>
      </c>
      <c r="M82">
        <f t="shared" si="5"/>
        <v>795</v>
      </c>
      <c r="N82">
        <f t="shared" si="6"/>
        <v>7950000</v>
      </c>
      <c r="O82" t="s">
        <v>109</v>
      </c>
    </row>
    <row r="83" spans="1:15" x14ac:dyDescent="0.15">
      <c r="A83" t="s">
        <v>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4"/>
        <v>0.1</v>
      </c>
      <c r="M83">
        <f t="shared" si="5"/>
        <v>2.5</v>
      </c>
      <c r="N83">
        <f t="shared" si="6"/>
        <v>25000</v>
      </c>
    </row>
    <row r="84" spans="1:15" x14ac:dyDescent="0.15">
      <c r="A84" t="s">
        <v>2</v>
      </c>
      <c r="B84">
        <v>53</v>
      </c>
      <c r="C84">
        <v>89</v>
      </c>
      <c r="D84">
        <v>64</v>
      </c>
      <c r="E84">
        <v>78</v>
      </c>
      <c r="F84">
        <v>85</v>
      </c>
      <c r="G84">
        <v>90</v>
      </c>
      <c r="H84">
        <v>74</v>
      </c>
      <c r="I84">
        <v>79</v>
      </c>
      <c r="J84">
        <v>48</v>
      </c>
      <c r="K84">
        <v>84</v>
      </c>
      <c r="L84">
        <f>AVERAGE(B84:K84)</f>
        <v>74.400000000000006</v>
      </c>
      <c r="M84">
        <f t="shared" si="5"/>
        <v>1860.0000000000002</v>
      </c>
      <c r="N84">
        <f t="shared" si="6"/>
        <v>18600000.000000004</v>
      </c>
      <c r="O84" t="s">
        <v>84</v>
      </c>
    </row>
    <row r="85" spans="1:15" x14ac:dyDescent="0.15">
      <c r="A85" t="s">
        <v>77</v>
      </c>
      <c r="N85" s="1">
        <f>AVERAGE(N75:N81,N83)</f>
        <v>587500</v>
      </c>
    </row>
    <row r="88" spans="1:15" x14ac:dyDescent="0.15">
      <c r="A88" t="s">
        <v>3</v>
      </c>
      <c r="B88">
        <v>10</v>
      </c>
      <c r="C88">
        <v>9</v>
      </c>
      <c r="D88">
        <v>6</v>
      </c>
      <c r="E88">
        <v>7</v>
      </c>
      <c r="F88">
        <v>6</v>
      </c>
      <c r="G88">
        <v>8</v>
      </c>
      <c r="H88">
        <v>10</v>
      </c>
      <c r="I88">
        <v>6</v>
      </c>
      <c r="J88">
        <v>8</v>
      </c>
      <c r="K88">
        <v>10</v>
      </c>
      <c r="L88">
        <f t="shared" ref="L88:L91" si="7">AVERAGE(B88:K88)</f>
        <v>8</v>
      </c>
      <c r="M88">
        <f t="shared" ref="M88:M91" si="8">L88*25</f>
        <v>200</v>
      </c>
      <c r="N88">
        <f t="shared" ref="N88:N91" si="9">M88*10^4</f>
        <v>2000000</v>
      </c>
    </row>
    <row r="89" spans="1:15" x14ac:dyDescent="0.15">
      <c r="A89" t="s">
        <v>4</v>
      </c>
      <c r="B89">
        <v>2</v>
      </c>
      <c r="C89">
        <v>6</v>
      </c>
      <c r="D89">
        <v>3</v>
      </c>
      <c r="E89">
        <v>6</v>
      </c>
      <c r="F89">
        <v>5</v>
      </c>
      <c r="G89">
        <v>2</v>
      </c>
      <c r="H89">
        <v>4</v>
      </c>
      <c r="I89">
        <v>0</v>
      </c>
      <c r="J89">
        <v>4</v>
      </c>
      <c r="K89">
        <v>5</v>
      </c>
      <c r="L89">
        <f t="shared" si="7"/>
        <v>3.7</v>
      </c>
      <c r="M89">
        <f t="shared" si="8"/>
        <v>92.5</v>
      </c>
      <c r="N89">
        <f t="shared" si="9"/>
        <v>925000</v>
      </c>
    </row>
    <row r="90" spans="1:15" x14ac:dyDescent="0.15">
      <c r="A90" t="s">
        <v>5</v>
      </c>
      <c r="B90">
        <v>22</v>
      </c>
      <c r="C90">
        <v>44</v>
      </c>
      <c r="D90">
        <v>20</v>
      </c>
      <c r="E90">
        <v>27</v>
      </c>
      <c r="F90">
        <v>32</v>
      </c>
      <c r="G90">
        <v>28</v>
      </c>
      <c r="H90">
        <v>36</v>
      </c>
      <c r="I90">
        <v>36</v>
      </c>
      <c r="J90">
        <v>39</v>
      </c>
      <c r="K90">
        <v>33</v>
      </c>
      <c r="L90">
        <f t="shared" si="7"/>
        <v>31.7</v>
      </c>
      <c r="M90">
        <f t="shared" si="8"/>
        <v>792.5</v>
      </c>
      <c r="N90">
        <f t="shared" si="9"/>
        <v>7925000</v>
      </c>
    </row>
    <row r="91" spans="1:15" x14ac:dyDescent="0.15">
      <c r="A91" t="s">
        <v>6</v>
      </c>
      <c r="B91">
        <v>9</v>
      </c>
      <c r="C91">
        <v>5</v>
      </c>
      <c r="D91">
        <v>7</v>
      </c>
      <c r="E91">
        <v>7</v>
      </c>
      <c r="F91">
        <v>4</v>
      </c>
      <c r="G91">
        <v>7</v>
      </c>
      <c r="H91">
        <v>7</v>
      </c>
      <c r="I91">
        <v>6</v>
      </c>
      <c r="J91">
        <v>12</v>
      </c>
      <c r="K91">
        <v>9</v>
      </c>
      <c r="L91">
        <f t="shared" si="7"/>
        <v>7.3</v>
      </c>
      <c r="M91">
        <f t="shared" si="8"/>
        <v>182.5</v>
      </c>
      <c r="N91">
        <f t="shared" si="9"/>
        <v>1825000</v>
      </c>
    </row>
    <row r="92" spans="1:15" x14ac:dyDescent="0.15">
      <c r="A92" t="s">
        <v>7</v>
      </c>
      <c r="B92" t="s">
        <v>110</v>
      </c>
      <c r="C92" t="s">
        <v>110</v>
      </c>
      <c r="D92" t="s">
        <v>110</v>
      </c>
      <c r="E92" t="s">
        <v>110</v>
      </c>
      <c r="F92" t="s">
        <v>110</v>
      </c>
      <c r="G92" t="s">
        <v>110</v>
      </c>
      <c r="H92" t="s">
        <v>110</v>
      </c>
      <c r="I92" t="s">
        <v>110</v>
      </c>
      <c r="J92" t="s">
        <v>110</v>
      </c>
      <c r="K92" t="s">
        <v>110</v>
      </c>
      <c r="L92" t="s">
        <v>110</v>
      </c>
      <c r="M92" t="s">
        <v>110</v>
      </c>
      <c r="N92" t="s">
        <v>111</v>
      </c>
      <c r="O92" t="s">
        <v>85</v>
      </c>
    </row>
    <row r="93" spans="1:15" x14ac:dyDescent="0.15">
      <c r="A93" t="s">
        <v>8</v>
      </c>
      <c r="B93" t="s">
        <v>110</v>
      </c>
      <c r="C93" t="s">
        <v>110</v>
      </c>
      <c r="D93" t="s">
        <v>110</v>
      </c>
      <c r="E93" t="s">
        <v>110</v>
      </c>
      <c r="F93" t="s">
        <v>110</v>
      </c>
      <c r="G93" t="s">
        <v>110</v>
      </c>
      <c r="H93" t="s">
        <v>110</v>
      </c>
      <c r="I93" t="s">
        <v>110</v>
      </c>
      <c r="J93" t="s">
        <v>110</v>
      </c>
      <c r="K93" t="s">
        <v>110</v>
      </c>
      <c r="L93" t="s">
        <v>110</v>
      </c>
      <c r="M93" t="s">
        <v>112</v>
      </c>
      <c r="N93" t="s">
        <v>110</v>
      </c>
      <c r="O93" t="s">
        <v>85</v>
      </c>
    </row>
    <row r="94" spans="1:15" x14ac:dyDescent="0.15">
      <c r="A94" t="s">
        <v>9</v>
      </c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  <c r="J94" t="s">
        <v>110</v>
      </c>
      <c r="K94" t="s">
        <v>110</v>
      </c>
      <c r="L94" t="s">
        <v>110</v>
      </c>
      <c r="M94" t="s">
        <v>110</v>
      </c>
      <c r="N94" t="s">
        <v>110</v>
      </c>
      <c r="O94" t="s">
        <v>85</v>
      </c>
    </row>
    <row r="95" spans="1:15" x14ac:dyDescent="0.15">
      <c r="A95" t="s">
        <v>10</v>
      </c>
      <c r="B95" t="s">
        <v>113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114</v>
      </c>
      <c r="I95" t="s">
        <v>110</v>
      </c>
      <c r="J95" t="s">
        <v>110</v>
      </c>
      <c r="K95" t="s">
        <v>110</v>
      </c>
      <c r="L95" t="s">
        <v>110</v>
      </c>
      <c r="M95" t="s">
        <v>110</v>
      </c>
      <c r="N95" t="s">
        <v>115</v>
      </c>
      <c r="O95" t="s">
        <v>86</v>
      </c>
    </row>
    <row r="96" spans="1:15" x14ac:dyDescent="0.15">
      <c r="A96" t="s">
        <v>11</v>
      </c>
      <c r="B96">
        <v>28</v>
      </c>
      <c r="C96">
        <v>35</v>
      </c>
      <c r="D96">
        <v>43</v>
      </c>
      <c r="E96">
        <v>44</v>
      </c>
      <c r="F96">
        <v>47</v>
      </c>
      <c r="G96">
        <v>37</v>
      </c>
      <c r="H96">
        <v>37</v>
      </c>
      <c r="I96">
        <v>38</v>
      </c>
      <c r="J96">
        <v>47</v>
      </c>
      <c r="K96">
        <v>47</v>
      </c>
      <c r="L96">
        <f t="shared" ref="L96:L97" si="10">AVERAGE(B96:K96)</f>
        <v>40.299999999999997</v>
      </c>
      <c r="M96">
        <f t="shared" ref="M96:M97" si="11">L96*25</f>
        <v>1007.4999999999999</v>
      </c>
      <c r="N96">
        <f t="shared" ref="N96:N97" si="12">M96*10^4</f>
        <v>10074999.999999998</v>
      </c>
    </row>
    <row r="97" spans="1:15" x14ac:dyDescent="0.15">
      <c r="A97" t="s">
        <v>12</v>
      </c>
      <c r="B97">
        <v>28</v>
      </c>
      <c r="C97">
        <v>35</v>
      </c>
      <c r="D97">
        <v>19</v>
      </c>
      <c r="E97">
        <v>21</v>
      </c>
      <c r="F97">
        <v>30</v>
      </c>
      <c r="G97">
        <v>36</v>
      </c>
      <c r="H97">
        <v>44</v>
      </c>
      <c r="I97">
        <v>26</v>
      </c>
      <c r="J97">
        <v>23</v>
      </c>
      <c r="K97">
        <v>36</v>
      </c>
      <c r="L97">
        <f t="shared" si="10"/>
        <v>29.8</v>
      </c>
      <c r="M97">
        <f t="shared" si="11"/>
        <v>745</v>
      </c>
      <c r="N97">
        <f t="shared" si="12"/>
        <v>7450000</v>
      </c>
    </row>
    <row r="98" spans="1:15" x14ac:dyDescent="0.15">
      <c r="A98" t="s">
        <v>77</v>
      </c>
      <c r="N98" s="1">
        <f>AVERAGE(N88:N91,N96:N97)</f>
        <v>5033333.333333333</v>
      </c>
    </row>
    <row r="101" spans="1:15" x14ac:dyDescent="0.15">
      <c r="A101" t="s">
        <v>37</v>
      </c>
      <c r="B101">
        <v>5</v>
      </c>
      <c r="C101">
        <v>5</v>
      </c>
      <c r="D101">
        <v>8</v>
      </c>
      <c r="E101">
        <v>8</v>
      </c>
      <c r="F101">
        <v>6</v>
      </c>
      <c r="G101">
        <v>10</v>
      </c>
      <c r="H101">
        <v>10</v>
      </c>
      <c r="I101">
        <v>6</v>
      </c>
      <c r="J101">
        <v>7</v>
      </c>
      <c r="K101">
        <v>8</v>
      </c>
      <c r="L101">
        <f t="shared" ref="L101:L104" si="13">AVERAGE(B101:K101)</f>
        <v>7.3</v>
      </c>
      <c r="M101">
        <f t="shared" ref="M101:M104" si="14">L101*25</f>
        <v>182.5</v>
      </c>
      <c r="N101">
        <f t="shared" ref="N101:N104" si="15">M101*10^4</f>
        <v>1825000</v>
      </c>
    </row>
    <row r="102" spans="1:15" x14ac:dyDescent="0.15">
      <c r="A102" t="s">
        <v>38</v>
      </c>
      <c r="B102">
        <v>10</v>
      </c>
      <c r="C102">
        <v>3</v>
      </c>
      <c r="D102">
        <v>12</v>
      </c>
      <c r="E102">
        <v>5</v>
      </c>
      <c r="F102">
        <v>5</v>
      </c>
      <c r="G102">
        <v>12</v>
      </c>
      <c r="H102">
        <v>5</v>
      </c>
      <c r="I102">
        <v>5</v>
      </c>
      <c r="J102">
        <v>3</v>
      </c>
      <c r="K102">
        <v>2</v>
      </c>
      <c r="L102">
        <f t="shared" si="13"/>
        <v>6.2</v>
      </c>
      <c r="M102">
        <f t="shared" si="14"/>
        <v>155</v>
      </c>
      <c r="N102">
        <f t="shared" si="15"/>
        <v>1550000</v>
      </c>
    </row>
    <row r="103" spans="1:15" x14ac:dyDescent="0.15">
      <c r="A103" t="s">
        <v>39</v>
      </c>
      <c r="B103" t="s">
        <v>110</v>
      </c>
      <c r="C103" t="s">
        <v>110</v>
      </c>
      <c r="D103" t="s">
        <v>110</v>
      </c>
      <c r="E103" t="s">
        <v>110</v>
      </c>
      <c r="F103" t="s">
        <v>110</v>
      </c>
      <c r="G103" t="s">
        <v>110</v>
      </c>
      <c r="H103" t="s">
        <v>110</v>
      </c>
      <c r="I103" t="s">
        <v>110</v>
      </c>
      <c r="J103" t="s">
        <v>115</v>
      </c>
      <c r="K103" t="s">
        <v>110</v>
      </c>
      <c r="L103" t="s">
        <v>110</v>
      </c>
      <c r="M103" t="s">
        <v>110</v>
      </c>
      <c r="N103" t="s">
        <v>110</v>
      </c>
      <c r="O103" t="s">
        <v>85</v>
      </c>
    </row>
    <row r="104" spans="1:15" x14ac:dyDescent="0.15">
      <c r="A104" t="s">
        <v>40</v>
      </c>
      <c r="B104">
        <v>5</v>
      </c>
      <c r="C104">
        <v>8</v>
      </c>
      <c r="D104">
        <v>4</v>
      </c>
      <c r="E104">
        <v>11</v>
      </c>
      <c r="F104">
        <v>10</v>
      </c>
      <c r="G104">
        <v>18</v>
      </c>
      <c r="H104">
        <v>16</v>
      </c>
      <c r="I104">
        <v>4</v>
      </c>
      <c r="J104">
        <v>14</v>
      </c>
      <c r="K104">
        <v>7</v>
      </c>
      <c r="L104">
        <f t="shared" si="13"/>
        <v>9.6999999999999993</v>
      </c>
      <c r="M104">
        <f t="shared" si="14"/>
        <v>242.49999999999997</v>
      </c>
      <c r="N104">
        <f t="shared" si="15"/>
        <v>2424999.9999999995</v>
      </c>
    </row>
    <row r="105" spans="1:15" x14ac:dyDescent="0.15">
      <c r="A105" t="s">
        <v>77</v>
      </c>
      <c r="N105" s="1">
        <f>AVERAGE(N101:N102,N104)</f>
        <v>1933333.3333333333</v>
      </c>
    </row>
    <row r="107" spans="1:15" x14ac:dyDescent="0.15">
      <c r="A107" t="s">
        <v>41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ref="L107:L108" si="16">AVERAGE(B107:K107)</f>
        <v>0</v>
      </c>
      <c r="M107">
        <f t="shared" ref="M107:M116" si="17">L107*25</f>
        <v>0</v>
      </c>
      <c r="N107">
        <f t="shared" ref="N107:N116" si="18">M107*10^4</f>
        <v>0</v>
      </c>
    </row>
    <row r="108" spans="1:15" x14ac:dyDescent="0.15">
      <c r="A108" t="s">
        <v>42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6"/>
        <v>0.1</v>
      </c>
      <c r="M108">
        <f t="shared" si="17"/>
        <v>2.5</v>
      </c>
      <c r="N108">
        <f t="shared" si="18"/>
        <v>25000</v>
      </c>
    </row>
    <row r="109" spans="1:15" x14ac:dyDescent="0.15">
      <c r="A109" t="s">
        <v>43</v>
      </c>
      <c r="B109">
        <v>13</v>
      </c>
      <c r="C109">
        <v>14</v>
      </c>
      <c r="D109">
        <v>19</v>
      </c>
      <c r="E109">
        <v>8</v>
      </c>
      <c r="F109">
        <v>9</v>
      </c>
      <c r="G109">
        <v>6</v>
      </c>
      <c r="H109">
        <v>16</v>
      </c>
      <c r="I109">
        <v>12</v>
      </c>
      <c r="J109">
        <v>17</v>
      </c>
      <c r="K109">
        <v>7</v>
      </c>
      <c r="L109">
        <f>AVERAGE(B109:K109)</f>
        <v>12.1</v>
      </c>
      <c r="M109">
        <f t="shared" si="17"/>
        <v>302.5</v>
      </c>
      <c r="N109">
        <f t="shared" si="18"/>
        <v>3025000</v>
      </c>
    </row>
    <row r="110" spans="1:15" x14ac:dyDescent="0.15">
      <c r="A110" t="s">
        <v>44</v>
      </c>
      <c r="B110">
        <v>1</v>
      </c>
      <c r="C110">
        <v>2</v>
      </c>
      <c r="D110">
        <v>4</v>
      </c>
      <c r="E110">
        <v>2</v>
      </c>
      <c r="F110">
        <v>7</v>
      </c>
      <c r="G110">
        <v>2</v>
      </c>
      <c r="H110">
        <v>1</v>
      </c>
      <c r="I110">
        <v>0</v>
      </c>
      <c r="J110">
        <v>3</v>
      </c>
      <c r="K110">
        <v>1</v>
      </c>
      <c r="L110">
        <f t="shared" ref="L110:L116" si="19">AVERAGE(B110:K110)</f>
        <v>2.2999999999999998</v>
      </c>
      <c r="M110">
        <f t="shared" si="17"/>
        <v>57.499999999999993</v>
      </c>
      <c r="N110">
        <f t="shared" si="18"/>
        <v>574999.99999999988</v>
      </c>
    </row>
    <row r="111" spans="1:15" x14ac:dyDescent="0.15">
      <c r="A111" t="s">
        <v>45</v>
      </c>
      <c r="B111">
        <v>7</v>
      </c>
      <c r="C111">
        <v>5</v>
      </c>
      <c r="D111">
        <v>8</v>
      </c>
      <c r="E111">
        <v>8</v>
      </c>
      <c r="F111">
        <v>10</v>
      </c>
      <c r="G111">
        <v>13</v>
      </c>
      <c r="H111">
        <v>11</v>
      </c>
      <c r="I111">
        <v>9</v>
      </c>
      <c r="J111">
        <v>5</v>
      </c>
      <c r="K111">
        <v>9</v>
      </c>
      <c r="L111">
        <f t="shared" si="19"/>
        <v>8.5</v>
      </c>
      <c r="M111">
        <f t="shared" si="17"/>
        <v>212.5</v>
      </c>
      <c r="N111">
        <f t="shared" si="18"/>
        <v>2125000</v>
      </c>
    </row>
    <row r="112" spans="1:15" x14ac:dyDescent="0.15">
      <c r="A112" t="s">
        <v>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9"/>
        <v>0</v>
      </c>
      <c r="M112">
        <f t="shared" si="17"/>
        <v>0</v>
      </c>
      <c r="N112">
        <f t="shared" si="18"/>
        <v>0</v>
      </c>
    </row>
    <row r="113" spans="1:15" x14ac:dyDescent="0.15">
      <c r="A113" t="s">
        <v>47</v>
      </c>
      <c r="B113">
        <v>3</v>
      </c>
      <c r="C113">
        <v>2</v>
      </c>
      <c r="D113">
        <v>5</v>
      </c>
      <c r="E113">
        <v>2</v>
      </c>
      <c r="F113">
        <v>4</v>
      </c>
      <c r="G113">
        <v>2</v>
      </c>
      <c r="H113">
        <v>4</v>
      </c>
      <c r="I113">
        <v>3</v>
      </c>
      <c r="J113">
        <v>4</v>
      </c>
      <c r="K113">
        <v>4</v>
      </c>
      <c r="L113">
        <f t="shared" si="19"/>
        <v>3.3</v>
      </c>
      <c r="M113">
        <f t="shared" si="17"/>
        <v>82.5</v>
      </c>
      <c r="N113">
        <f t="shared" si="18"/>
        <v>825000</v>
      </c>
    </row>
    <row r="114" spans="1:15" x14ac:dyDescent="0.15">
      <c r="A114" t="s">
        <v>48</v>
      </c>
      <c r="B114">
        <v>15</v>
      </c>
      <c r="C114">
        <v>14</v>
      </c>
      <c r="D114">
        <v>6</v>
      </c>
      <c r="E114">
        <v>15</v>
      </c>
      <c r="F114">
        <v>17</v>
      </c>
      <c r="G114">
        <v>12</v>
      </c>
      <c r="H114">
        <v>14</v>
      </c>
      <c r="I114">
        <v>12</v>
      </c>
      <c r="J114">
        <v>12</v>
      </c>
      <c r="K114">
        <v>11</v>
      </c>
      <c r="L114">
        <f t="shared" si="19"/>
        <v>12.8</v>
      </c>
      <c r="M114">
        <f t="shared" si="17"/>
        <v>320</v>
      </c>
      <c r="N114">
        <f t="shared" si="18"/>
        <v>3200000</v>
      </c>
    </row>
    <row r="115" spans="1:15" x14ac:dyDescent="0.15">
      <c r="A115" t="s">
        <v>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17"/>
        <v>0</v>
      </c>
      <c r="N115">
        <f t="shared" si="18"/>
        <v>0</v>
      </c>
    </row>
    <row r="116" spans="1:15" x14ac:dyDescent="0.15">
      <c r="A116" t="s">
        <v>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9"/>
        <v>0</v>
      </c>
      <c r="M116">
        <f t="shared" si="17"/>
        <v>0</v>
      </c>
      <c r="N116">
        <f t="shared" si="18"/>
        <v>0</v>
      </c>
    </row>
    <row r="117" spans="1:15" x14ac:dyDescent="0.15">
      <c r="A117" t="s">
        <v>77</v>
      </c>
      <c r="N117" s="1">
        <f>AVERAGE(N107:N116)</f>
        <v>977500</v>
      </c>
    </row>
    <row r="120" spans="1:15" x14ac:dyDescent="0.15">
      <c r="A120" t="s">
        <v>51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1</v>
      </c>
      <c r="L120">
        <f t="shared" ref="L120:L129" si="20">AVERAGE(B120:K120)</f>
        <v>0.4</v>
      </c>
      <c r="M120">
        <f t="shared" ref="M120" si="21">L120*25</f>
        <v>10</v>
      </c>
      <c r="N120">
        <f t="shared" ref="N120" si="22">M120*10^4</f>
        <v>100000</v>
      </c>
    </row>
    <row r="121" spans="1:15" x14ac:dyDescent="0.15">
      <c r="A121" t="s">
        <v>52</v>
      </c>
      <c r="B121" t="s">
        <v>121</v>
      </c>
      <c r="C121" t="s">
        <v>121</v>
      </c>
      <c r="D121" t="s">
        <v>121</v>
      </c>
      <c r="E121" t="s">
        <v>121</v>
      </c>
      <c r="F121" t="s">
        <v>121</v>
      </c>
      <c r="G121" t="s">
        <v>121</v>
      </c>
      <c r="H121" t="s">
        <v>121</v>
      </c>
      <c r="I121" t="s">
        <v>121</v>
      </c>
      <c r="J121" t="s">
        <v>121</v>
      </c>
      <c r="K121" t="s">
        <v>121</v>
      </c>
      <c r="L121" t="s">
        <v>122</v>
      </c>
      <c r="M121" t="s">
        <v>123</v>
      </c>
      <c r="N121" t="s">
        <v>123</v>
      </c>
      <c r="O121" t="s">
        <v>85</v>
      </c>
    </row>
    <row r="122" spans="1:15" x14ac:dyDescent="0.15">
      <c r="A122" t="s">
        <v>53</v>
      </c>
      <c r="B122">
        <v>6</v>
      </c>
      <c r="C122">
        <v>7</v>
      </c>
      <c r="D122">
        <v>5</v>
      </c>
      <c r="E122">
        <v>5</v>
      </c>
      <c r="F122">
        <v>5</v>
      </c>
      <c r="G122">
        <v>4</v>
      </c>
      <c r="H122">
        <v>5</v>
      </c>
      <c r="I122">
        <v>2</v>
      </c>
      <c r="J122">
        <v>4</v>
      </c>
      <c r="K122">
        <v>4</v>
      </c>
      <c r="L122">
        <f t="shared" si="20"/>
        <v>4.7</v>
      </c>
      <c r="M122">
        <f>L122*25</f>
        <v>117.5</v>
      </c>
      <c r="N122">
        <f t="shared" ref="N122:N129" si="23">M122*10^4</f>
        <v>1175000</v>
      </c>
    </row>
    <row r="123" spans="1:15" x14ac:dyDescent="0.15">
      <c r="A123" t="s">
        <v>54</v>
      </c>
      <c r="B123">
        <v>3</v>
      </c>
      <c r="C123">
        <v>4</v>
      </c>
      <c r="D123">
        <v>6</v>
      </c>
      <c r="E123">
        <v>2</v>
      </c>
      <c r="F123">
        <v>9</v>
      </c>
      <c r="G123">
        <v>13</v>
      </c>
      <c r="H123">
        <v>10</v>
      </c>
      <c r="I123">
        <v>5</v>
      </c>
      <c r="J123">
        <v>6</v>
      </c>
      <c r="K123">
        <v>8</v>
      </c>
      <c r="L123">
        <f t="shared" si="20"/>
        <v>6.6</v>
      </c>
      <c r="M123">
        <f t="shared" ref="M123:M129" si="24">L123*25</f>
        <v>165</v>
      </c>
      <c r="N123">
        <f t="shared" si="23"/>
        <v>1650000</v>
      </c>
    </row>
    <row r="124" spans="1:15" x14ac:dyDescent="0.15">
      <c r="A124" t="s">
        <v>55</v>
      </c>
      <c r="B124" t="s">
        <v>104</v>
      </c>
      <c r="C124" t="s">
        <v>104</v>
      </c>
      <c r="D124" t="s">
        <v>104</v>
      </c>
      <c r="E124" t="s">
        <v>104</v>
      </c>
      <c r="F124" t="s">
        <v>104</v>
      </c>
      <c r="G124" t="s">
        <v>104</v>
      </c>
      <c r="H124" t="s">
        <v>104</v>
      </c>
      <c r="I124" t="s">
        <v>104</v>
      </c>
      <c r="J124" t="s">
        <v>104</v>
      </c>
      <c r="K124" t="s">
        <v>104</v>
      </c>
      <c r="L124" t="s">
        <v>124</v>
      </c>
      <c r="M124" t="s">
        <v>125</v>
      </c>
      <c r="N124" t="s">
        <v>121</v>
      </c>
      <c r="O124" t="s">
        <v>87</v>
      </c>
    </row>
    <row r="125" spans="1:15" x14ac:dyDescent="0.15">
      <c r="A125" t="s">
        <v>56</v>
      </c>
      <c r="B125">
        <v>30</v>
      </c>
      <c r="C125">
        <v>29</v>
      </c>
      <c r="D125">
        <v>23</v>
      </c>
      <c r="E125">
        <v>21</v>
      </c>
      <c r="F125">
        <v>30</v>
      </c>
      <c r="G125">
        <v>20</v>
      </c>
      <c r="H125">
        <v>33</v>
      </c>
      <c r="I125">
        <v>37</v>
      </c>
      <c r="J125">
        <v>30</v>
      </c>
      <c r="K125">
        <v>26</v>
      </c>
      <c r="L125">
        <f t="shared" si="20"/>
        <v>27.9</v>
      </c>
      <c r="M125">
        <f t="shared" si="24"/>
        <v>697.5</v>
      </c>
      <c r="N125">
        <f t="shared" si="23"/>
        <v>6975000</v>
      </c>
    </row>
    <row r="126" spans="1:15" x14ac:dyDescent="0.15">
      <c r="A126" t="s">
        <v>57</v>
      </c>
      <c r="B126">
        <v>13</v>
      </c>
      <c r="C126">
        <v>15</v>
      </c>
      <c r="D126">
        <v>16</v>
      </c>
      <c r="E126">
        <v>12</v>
      </c>
      <c r="F126">
        <v>15</v>
      </c>
      <c r="G126">
        <v>13</v>
      </c>
      <c r="H126">
        <v>15</v>
      </c>
      <c r="I126">
        <v>14</v>
      </c>
      <c r="J126">
        <v>12</v>
      </c>
      <c r="K126">
        <v>14</v>
      </c>
      <c r="L126">
        <f t="shared" si="20"/>
        <v>13.9</v>
      </c>
      <c r="M126">
        <f t="shared" si="24"/>
        <v>347.5</v>
      </c>
      <c r="N126">
        <f t="shared" si="23"/>
        <v>3475000</v>
      </c>
    </row>
    <row r="127" spans="1:15" x14ac:dyDescent="0.15">
      <c r="A127" t="s">
        <v>58</v>
      </c>
      <c r="B127">
        <v>9</v>
      </c>
      <c r="C127">
        <v>4</v>
      </c>
      <c r="D127">
        <v>5</v>
      </c>
      <c r="E127">
        <v>7</v>
      </c>
      <c r="F127">
        <v>6</v>
      </c>
      <c r="G127">
        <v>6</v>
      </c>
      <c r="H127">
        <v>6</v>
      </c>
      <c r="I127">
        <v>6</v>
      </c>
      <c r="J127">
        <v>4</v>
      </c>
      <c r="K127">
        <v>8</v>
      </c>
      <c r="L127">
        <f t="shared" si="20"/>
        <v>6.1</v>
      </c>
      <c r="M127">
        <f t="shared" si="24"/>
        <v>152.5</v>
      </c>
      <c r="N127">
        <f t="shared" si="23"/>
        <v>1525000</v>
      </c>
    </row>
    <row r="128" spans="1:15" x14ac:dyDescent="0.15">
      <c r="A128" t="s">
        <v>59</v>
      </c>
      <c r="B128">
        <v>1</v>
      </c>
      <c r="C128">
        <v>1</v>
      </c>
      <c r="D128">
        <v>0</v>
      </c>
      <c r="E128">
        <v>1</v>
      </c>
      <c r="F128">
        <v>6</v>
      </c>
      <c r="G128">
        <v>2</v>
      </c>
      <c r="H128">
        <v>1</v>
      </c>
      <c r="I128">
        <v>1</v>
      </c>
      <c r="J128">
        <v>0</v>
      </c>
      <c r="K128">
        <v>0</v>
      </c>
      <c r="L128">
        <f t="shared" si="20"/>
        <v>1.3</v>
      </c>
      <c r="M128">
        <f t="shared" si="24"/>
        <v>32.5</v>
      </c>
      <c r="N128">
        <f t="shared" si="23"/>
        <v>325000</v>
      </c>
    </row>
    <row r="129" spans="1:15" x14ac:dyDescent="0.15">
      <c r="A129" t="s">
        <v>60</v>
      </c>
      <c r="B129">
        <v>6</v>
      </c>
      <c r="C129">
        <v>5</v>
      </c>
      <c r="D129">
        <v>3</v>
      </c>
      <c r="E129">
        <v>2</v>
      </c>
      <c r="F129">
        <v>1</v>
      </c>
      <c r="G129">
        <v>2</v>
      </c>
      <c r="H129">
        <v>1</v>
      </c>
      <c r="I129">
        <v>4</v>
      </c>
      <c r="J129">
        <v>1</v>
      </c>
      <c r="K129">
        <v>2</v>
      </c>
      <c r="L129">
        <f t="shared" si="20"/>
        <v>2.7</v>
      </c>
      <c r="M129">
        <f t="shared" si="24"/>
        <v>67.5</v>
      </c>
      <c r="N129">
        <f t="shared" si="23"/>
        <v>675000</v>
      </c>
    </row>
    <row r="130" spans="1:15" x14ac:dyDescent="0.15">
      <c r="A130" t="s">
        <v>77</v>
      </c>
      <c r="N130" s="1">
        <f>AVERAGE(N120,N122:N123,N125:N129)</f>
        <v>1987500</v>
      </c>
    </row>
    <row r="133" spans="1:15" x14ac:dyDescent="0.15">
      <c r="A133" t="s">
        <v>61</v>
      </c>
      <c r="B133" t="s">
        <v>116</v>
      </c>
      <c r="C133" t="s">
        <v>116</v>
      </c>
      <c r="D133" t="s">
        <v>116</v>
      </c>
      <c r="E133" t="s">
        <v>116</v>
      </c>
      <c r="F133" t="s">
        <v>116</v>
      </c>
      <c r="G133" t="s">
        <v>116</v>
      </c>
      <c r="H133" t="s">
        <v>116</v>
      </c>
      <c r="I133" t="s">
        <v>116</v>
      </c>
      <c r="J133" t="s">
        <v>117</v>
      </c>
      <c r="K133" t="s">
        <v>118</v>
      </c>
      <c r="L133" t="s">
        <v>119</v>
      </c>
      <c r="M133" t="s">
        <v>116</v>
      </c>
      <c r="N133" t="s">
        <v>116</v>
      </c>
      <c r="O133" t="s">
        <v>85</v>
      </c>
    </row>
    <row r="134" spans="1:15" x14ac:dyDescent="0.15">
      <c r="A134" t="s">
        <v>62</v>
      </c>
      <c r="B134" t="s">
        <v>104</v>
      </c>
      <c r="C134" t="s">
        <v>104</v>
      </c>
      <c r="D134" t="s">
        <v>104</v>
      </c>
      <c r="E134" t="s">
        <v>104</v>
      </c>
      <c r="F134" t="s">
        <v>104</v>
      </c>
      <c r="G134" t="s">
        <v>104</v>
      </c>
      <c r="H134" t="s">
        <v>104</v>
      </c>
      <c r="I134" t="s">
        <v>104</v>
      </c>
      <c r="J134" t="s">
        <v>104</v>
      </c>
      <c r="K134" t="s">
        <v>104</v>
      </c>
      <c r="L134" t="s">
        <v>116</v>
      </c>
      <c r="M134" t="s">
        <v>116</v>
      </c>
      <c r="N134" t="s">
        <v>116</v>
      </c>
      <c r="O134" t="s">
        <v>85</v>
      </c>
    </row>
    <row r="135" spans="1:15" x14ac:dyDescent="0.15">
      <c r="A135" t="s">
        <v>63</v>
      </c>
      <c r="B135" t="s">
        <v>116</v>
      </c>
      <c r="C135" t="s">
        <v>116</v>
      </c>
      <c r="D135" t="s">
        <v>116</v>
      </c>
      <c r="E135" t="s">
        <v>116</v>
      </c>
      <c r="F135" t="s">
        <v>116</v>
      </c>
      <c r="G135" t="s">
        <v>116</v>
      </c>
      <c r="H135" t="s">
        <v>116</v>
      </c>
      <c r="I135" t="s">
        <v>116</v>
      </c>
      <c r="J135" t="s">
        <v>116</v>
      </c>
      <c r="K135" t="s">
        <v>116</v>
      </c>
      <c r="L135" t="s">
        <v>116</v>
      </c>
      <c r="M135" t="s">
        <v>116</v>
      </c>
      <c r="N135" t="s">
        <v>120</v>
      </c>
      <c r="O135" t="s">
        <v>85</v>
      </c>
    </row>
    <row r="136" spans="1:15" x14ac:dyDescent="0.15">
      <c r="A136" t="s">
        <v>64</v>
      </c>
      <c r="B136">
        <v>5</v>
      </c>
      <c r="C136">
        <v>3</v>
      </c>
      <c r="D136">
        <v>6</v>
      </c>
      <c r="E136">
        <v>2</v>
      </c>
      <c r="F136">
        <v>5</v>
      </c>
      <c r="G136">
        <v>5</v>
      </c>
      <c r="H136">
        <v>5</v>
      </c>
      <c r="I136">
        <v>8</v>
      </c>
      <c r="J136">
        <v>4</v>
      </c>
      <c r="K136">
        <v>8</v>
      </c>
      <c r="L136">
        <f t="shared" ref="L136" si="25">AVERAGE(B136:K136)</f>
        <v>5.0999999999999996</v>
      </c>
      <c r="M136">
        <f t="shared" ref="M136" si="26">L136*25</f>
        <v>127.49999999999999</v>
      </c>
      <c r="N136">
        <f t="shared" ref="N136" si="27">M136*10^4</f>
        <v>1274999.9999999998</v>
      </c>
    </row>
    <row r="137" spans="1:15" x14ac:dyDescent="0.15">
      <c r="A137" t="s">
        <v>77</v>
      </c>
      <c r="N137" s="1">
        <f>AVERAGE(N133,N135:N136)</f>
        <v>1274999.9999999998</v>
      </c>
    </row>
    <row r="146" spans="1:19" x14ac:dyDescent="0.15">
      <c r="A146" s="3" t="s">
        <v>142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15">
      <c r="A147" s="3" t="s">
        <v>65</v>
      </c>
      <c r="B147" s="3" t="s">
        <v>66</v>
      </c>
      <c r="C147" s="3" t="s">
        <v>67</v>
      </c>
      <c r="D147" s="3" t="s">
        <v>68</v>
      </c>
      <c r="E147" s="3" t="s">
        <v>69</v>
      </c>
      <c r="F147" s="3" t="s">
        <v>70</v>
      </c>
      <c r="G147" s="3" t="s">
        <v>71</v>
      </c>
      <c r="H147" s="3" t="s">
        <v>72</v>
      </c>
      <c r="I147" s="3" t="s">
        <v>73</v>
      </c>
      <c r="J147" s="3" t="s">
        <v>74</v>
      </c>
      <c r="K147" s="3" t="s">
        <v>75</v>
      </c>
      <c r="L147" s="3" t="s">
        <v>101</v>
      </c>
      <c r="M147" s="3" t="s">
        <v>76</v>
      </c>
      <c r="N147" s="3" t="s">
        <v>94</v>
      </c>
      <c r="O147" s="3" t="s">
        <v>103</v>
      </c>
      <c r="P147" s="3"/>
      <c r="Q147" s="3"/>
      <c r="R147" s="3"/>
      <c r="S147" s="3"/>
    </row>
    <row r="148" spans="1:19" x14ac:dyDescent="0.15">
      <c r="A148" s="3" t="s">
        <v>132</v>
      </c>
      <c r="B148" s="3">
        <v>1</v>
      </c>
      <c r="C148" s="3">
        <v>1</v>
      </c>
      <c r="D148" s="3">
        <v>1</v>
      </c>
      <c r="E148" s="3">
        <v>0</v>
      </c>
      <c r="F148" s="3">
        <v>1</v>
      </c>
      <c r="G148" s="3">
        <v>0</v>
      </c>
      <c r="H148" s="3">
        <v>1</v>
      </c>
      <c r="I148" s="3">
        <v>0</v>
      </c>
      <c r="J148" s="3">
        <v>1</v>
      </c>
      <c r="K148" s="3">
        <v>0</v>
      </c>
      <c r="L148" s="3">
        <f>AVERAGE(B148:K148)</f>
        <v>0.6</v>
      </c>
      <c r="M148" s="3">
        <f>L148*25</f>
        <v>15</v>
      </c>
      <c r="N148" s="3">
        <f>M148*10^4</f>
        <v>150000</v>
      </c>
      <c r="O148" s="3"/>
      <c r="P148" s="3"/>
      <c r="Q148" s="3"/>
      <c r="R148" s="3"/>
      <c r="S148" s="3"/>
    </row>
    <row r="149" spans="1:19" x14ac:dyDescent="0.15">
      <c r="A149" s="3" t="s">
        <v>136</v>
      </c>
      <c r="B149" s="3">
        <v>3</v>
      </c>
      <c r="C149" s="3">
        <v>2</v>
      </c>
      <c r="D149" s="3">
        <v>4</v>
      </c>
      <c r="E149" s="3">
        <v>1</v>
      </c>
      <c r="F149" s="3">
        <v>1</v>
      </c>
      <c r="G149" s="3">
        <v>3</v>
      </c>
      <c r="H149" s="3">
        <v>1</v>
      </c>
      <c r="I149" s="3">
        <v>3</v>
      </c>
      <c r="J149" s="3">
        <v>1</v>
      </c>
      <c r="K149" s="3">
        <v>0</v>
      </c>
      <c r="L149" s="3">
        <f t="shared" ref="L149:L156" si="28">AVERAGE(B149:K149)</f>
        <v>1.9</v>
      </c>
      <c r="M149" s="3">
        <f t="shared" ref="M149:M156" si="29">L149*25</f>
        <v>47.5</v>
      </c>
      <c r="N149" s="3">
        <f t="shared" ref="N149:N156" si="30">M149*10^4</f>
        <v>475000</v>
      </c>
      <c r="O149" s="3"/>
      <c r="P149" s="3"/>
      <c r="Q149" s="3"/>
      <c r="R149" s="3"/>
      <c r="S149" s="3"/>
    </row>
    <row r="150" spans="1:19" x14ac:dyDescent="0.15">
      <c r="A150" s="3" t="s">
        <v>137</v>
      </c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2</v>
      </c>
      <c r="I150" s="3">
        <v>0</v>
      </c>
      <c r="J150" s="3">
        <v>0</v>
      </c>
      <c r="K150" s="3">
        <v>0</v>
      </c>
      <c r="L150" s="3">
        <f t="shared" si="28"/>
        <v>0.3</v>
      </c>
      <c r="M150" s="3">
        <f t="shared" si="29"/>
        <v>7.5</v>
      </c>
      <c r="N150" s="3">
        <f t="shared" si="30"/>
        <v>75000</v>
      </c>
      <c r="O150" s="3"/>
      <c r="P150" s="3"/>
      <c r="Q150" s="3"/>
      <c r="R150" s="3"/>
      <c r="S150" s="3"/>
    </row>
    <row r="151" spans="1:19" x14ac:dyDescent="0.15">
      <c r="A151" s="3" t="s">
        <v>138</v>
      </c>
      <c r="B151" s="3">
        <v>0</v>
      </c>
      <c r="C151" s="3">
        <v>0</v>
      </c>
      <c r="D151" s="3">
        <v>0</v>
      </c>
      <c r="E151" s="3">
        <v>0</v>
      </c>
      <c r="F151" s="3">
        <v>1</v>
      </c>
      <c r="G151" s="3">
        <v>2</v>
      </c>
      <c r="H151" s="3">
        <v>0</v>
      </c>
      <c r="I151" s="3">
        <v>0</v>
      </c>
      <c r="J151" s="3">
        <v>0</v>
      </c>
      <c r="K151" s="3">
        <v>1</v>
      </c>
      <c r="L151" s="3">
        <f t="shared" si="28"/>
        <v>0.4</v>
      </c>
      <c r="M151" s="3">
        <f t="shared" si="29"/>
        <v>10</v>
      </c>
      <c r="N151" s="3">
        <f>M151*10^4</f>
        <v>100000</v>
      </c>
      <c r="O151" s="3"/>
      <c r="P151" s="3"/>
      <c r="Q151" s="3"/>
      <c r="R151" s="3"/>
      <c r="S151" s="3"/>
    </row>
    <row r="152" spans="1:19" x14ac:dyDescent="0.15">
      <c r="A152" s="3" t="s">
        <v>139</v>
      </c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0</v>
      </c>
      <c r="I152" s="3">
        <v>0</v>
      </c>
      <c r="J152" s="3">
        <v>0</v>
      </c>
      <c r="K152" s="3">
        <v>0</v>
      </c>
      <c r="L152" s="3">
        <f t="shared" si="28"/>
        <v>0.2</v>
      </c>
      <c r="M152" s="3">
        <f t="shared" si="29"/>
        <v>5</v>
      </c>
      <c r="N152" s="3">
        <f t="shared" si="30"/>
        <v>50000</v>
      </c>
      <c r="O152" s="3"/>
      <c r="P152" s="3"/>
      <c r="Q152" s="3"/>
      <c r="R152" s="3"/>
      <c r="S152" s="3"/>
    </row>
    <row r="153" spans="1:19" x14ac:dyDescent="0.15">
      <c r="A153" s="3" t="s">
        <v>140</v>
      </c>
      <c r="B153" s="3">
        <v>4</v>
      </c>
      <c r="C153" s="3">
        <v>6</v>
      </c>
      <c r="D153" s="3">
        <v>3</v>
      </c>
      <c r="E153" s="3">
        <v>2</v>
      </c>
      <c r="F153" s="3">
        <v>1</v>
      </c>
      <c r="G153" s="3">
        <v>3</v>
      </c>
      <c r="H153" s="3">
        <v>3</v>
      </c>
      <c r="I153" s="3">
        <v>2</v>
      </c>
      <c r="J153" s="3">
        <v>2</v>
      </c>
      <c r="K153" s="3">
        <v>1</v>
      </c>
      <c r="L153" s="3">
        <f t="shared" si="28"/>
        <v>2.7</v>
      </c>
      <c r="M153" s="3">
        <f t="shared" si="29"/>
        <v>67.5</v>
      </c>
      <c r="N153" s="3">
        <f t="shared" si="30"/>
        <v>675000</v>
      </c>
      <c r="O153" s="3"/>
      <c r="P153" s="3"/>
      <c r="Q153" s="3"/>
      <c r="R153" s="3"/>
      <c r="S153" s="3"/>
    </row>
    <row r="154" spans="1:19" x14ac:dyDescent="0.15">
      <c r="A154" s="3" t="s">
        <v>141</v>
      </c>
      <c r="B154" s="3">
        <v>2</v>
      </c>
      <c r="C154" s="3">
        <v>2</v>
      </c>
      <c r="D154" s="3">
        <v>1</v>
      </c>
      <c r="E154" s="3">
        <v>0</v>
      </c>
      <c r="F154" s="3">
        <v>1</v>
      </c>
      <c r="G154" s="3">
        <v>2</v>
      </c>
      <c r="H154" s="3">
        <v>3</v>
      </c>
      <c r="I154" s="3">
        <v>0</v>
      </c>
      <c r="J154" s="3">
        <v>3</v>
      </c>
      <c r="K154" s="3">
        <v>0</v>
      </c>
      <c r="L154" s="3">
        <f t="shared" si="28"/>
        <v>1.4</v>
      </c>
      <c r="M154" s="3">
        <f t="shared" si="29"/>
        <v>35</v>
      </c>
      <c r="N154" s="3">
        <f t="shared" si="30"/>
        <v>350000</v>
      </c>
      <c r="O154" s="3"/>
      <c r="P154" s="3"/>
      <c r="Q154" s="3"/>
      <c r="R154" s="3"/>
      <c r="S154" s="3"/>
    </row>
    <row r="155" spans="1:19" x14ac:dyDescent="0.15">
      <c r="A155" s="3" t="s">
        <v>0</v>
      </c>
      <c r="B155" s="3" t="s">
        <v>143</v>
      </c>
      <c r="C155" s="3" t="s">
        <v>143</v>
      </c>
      <c r="D155" s="3" t="s">
        <v>143</v>
      </c>
      <c r="E155" s="3" t="s">
        <v>143</v>
      </c>
      <c r="F155" s="3" t="s">
        <v>143</v>
      </c>
      <c r="G155" s="3" t="s">
        <v>143</v>
      </c>
      <c r="H155" s="3" t="s">
        <v>143</v>
      </c>
      <c r="I155" s="3" t="s">
        <v>143</v>
      </c>
      <c r="J155" s="3" t="s">
        <v>143</v>
      </c>
      <c r="K155" s="3" t="s">
        <v>143</v>
      </c>
      <c r="L155" s="3" t="s">
        <v>143</v>
      </c>
      <c r="M155" s="3" t="s">
        <v>143</v>
      </c>
      <c r="N155" s="3"/>
      <c r="O155" s="3" t="s">
        <v>109</v>
      </c>
      <c r="P155" s="3"/>
      <c r="Q155" s="3"/>
      <c r="R155" s="3"/>
      <c r="S155" s="3"/>
    </row>
    <row r="156" spans="1:19" x14ac:dyDescent="0.15">
      <c r="A156" s="3" t="s">
        <v>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f t="shared" si="28"/>
        <v>0.1</v>
      </c>
      <c r="M156" s="3">
        <f t="shared" si="29"/>
        <v>2.5</v>
      </c>
      <c r="N156" s="3">
        <f t="shared" si="30"/>
        <v>25000</v>
      </c>
      <c r="O156" s="3"/>
      <c r="P156" s="3"/>
      <c r="Q156" s="3"/>
      <c r="R156" s="3"/>
      <c r="S156" s="3"/>
    </row>
    <row r="157" spans="1:19" x14ac:dyDescent="0.15">
      <c r="A157" s="3" t="s">
        <v>2</v>
      </c>
      <c r="B157" s="3" t="s">
        <v>143</v>
      </c>
      <c r="C157" s="3" t="s">
        <v>143</v>
      </c>
      <c r="D157" s="3" t="s">
        <v>143</v>
      </c>
      <c r="E157" s="3" t="s">
        <v>143</v>
      </c>
      <c r="F157" s="3" t="s">
        <v>143</v>
      </c>
      <c r="G157" s="3" t="s">
        <v>143</v>
      </c>
      <c r="H157" s="3" t="s">
        <v>143</v>
      </c>
      <c r="I157" s="3" t="s">
        <v>143</v>
      </c>
      <c r="J157" s="3" t="s">
        <v>143</v>
      </c>
      <c r="K157" s="3" t="s">
        <v>143</v>
      </c>
      <c r="L157" s="3" t="s">
        <v>143</v>
      </c>
      <c r="M157" s="3" t="s">
        <v>143</v>
      </c>
      <c r="N157" s="3"/>
      <c r="O157" s="3" t="s">
        <v>84</v>
      </c>
      <c r="P157" s="3"/>
      <c r="Q157" s="3"/>
      <c r="R157" s="3"/>
      <c r="S157" s="3"/>
    </row>
    <row r="158" spans="1:19" x14ac:dyDescent="0.15">
      <c r="A158" s="3" t="s">
        <v>77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">
        <f>AVERAGE(N148:N154,N156)</f>
        <v>237500</v>
      </c>
      <c r="O158" s="3"/>
      <c r="P158" s="3"/>
      <c r="Q158" s="3"/>
      <c r="R158" s="3"/>
      <c r="S158" s="3"/>
    </row>
    <row r="159" spans="1:19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15">
      <c r="A161" s="3" t="s">
        <v>3</v>
      </c>
      <c r="B161" s="3">
        <v>4</v>
      </c>
      <c r="C161" s="3">
        <v>3</v>
      </c>
      <c r="D161" s="3">
        <v>6</v>
      </c>
      <c r="E161" s="3">
        <v>6</v>
      </c>
      <c r="F161" s="3">
        <v>8</v>
      </c>
      <c r="G161" s="3">
        <v>3</v>
      </c>
      <c r="H161" s="3">
        <v>6</v>
      </c>
      <c r="I161" s="3">
        <v>9</v>
      </c>
      <c r="J161" s="3">
        <v>10</v>
      </c>
      <c r="K161" s="3">
        <v>8</v>
      </c>
      <c r="L161" s="3">
        <f t="shared" ref="L161:L164" si="31">AVERAGE(B161:K161)</f>
        <v>6.3</v>
      </c>
      <c r="M161" s="3">
        <f t="shared" ref="M161:M164" si="32">L161*25</f>
        <v>157.5</v>
      </c>
      <c r="N161" s="3">
        <f t="shared" ref="N161:N164" si="33">M161*10^4</f>
        <v>1575000</v>
      </c>
      <c r="O161" s="3"/>
      <c r="P161" s="3"/>
      <c r="Q161" s="3"/>
      <c r="R161" s="3"/>
      <c r="S161" s="3"/>
    </row>
    <row r="162" spans="1:19" x14ac:dyDescent="0.15">
      <c r="A162" s="3" t="s">
        <v>4</v>
      </c>
      <c r="B162" s="3">
        <v>3</v>
      </c>
      <c r="C162" s="3">
        <v>4</v>
      </c>
      <c r="D162" s="3">
        <v>2</v>
      </c>
      <c r="E162" s="3">
        <v>1</v>
      </c>
      <c r="F162" s="3">
        <v>1</v>
      </c>
      <c r="G162" s="3">
        <v>2</v>
      </c>
      <c r="H162" s="3">
        <v>2</v>
      </c>
      <c r="I162" s="3">
        <v>2</v>
      </c>
      <c r="J162" s="3">
        <v>2</v>
      </c>
      <c r="K162" s="3">
        <v>1</v>
      </c>
      <c r="L162" s="3">
        <f t="shared" si="31"/>
        <v>2</v>
      </c>
      <c r="M162" s="3">
        <f t="shared" si="32"/>
        <v>50</v>
      </c>
      <c r="N162" s="3">
        <f t="shared" si="33"/>
        <v>500000</v>
      </c>
      <c r="O162" s="3"/>
      <c r="P162" s="3"/>
      <c r="Q162" s="3"/>
      <c r="R162" s="3"/>
      <c r="S162" s="3"/>
    </row>
    <row r="163" spans="1:19" x14ac:dyDescent="0.15">
      <c r="A163" s="3" t="s">
        <v>5</v>
      </c>
      <c r="B163" s="3" t="s">
        <v>143</v>
      </c>
      <c r="C163" s="3" t="s">
        <v>143</v>
      </c>
      <c r="D163" s="3" t="s">
        <v>143</v>
      </c>
      <c r="E163" s="3" t="s">
        <v>143</v>
      </c>
      <c r="F163" s="3" t="s">
        <v>143</v>
      </c>
      <c r="G163" s="3" t="s">
        <v>143</v>
      </c>
      <c r="H163" s="3" t="s">
        <v>143</v>
      </c>
      <c r="I163" s="3" t="s">
        <v>143</v>
      </c>
      <c r="J163" s="3" t="s">
        <v>143</v>
      </c>
      <c r="K163" s="3" t="s">
        <v>143</v>
      </c>
      <c r="L163" s="3" t="s">
        <v>143</v>
      </c>
      <c r="M163" s="3" t="s">
        <v>143</v>
      </c>
      <c r="N163" s="3"/>
      <c r="O163" s="3" t="s">
        <v>144</v>
      </c>
      <c r="P163" s="3"/>
      <c r="Q163" s="3"/>
      <c r="R163" s="3"/>
      <c r="S163" s="3"/>
    </row>
    <row r="164" spans="1:19" x14ac:dyDescent="0.15">
      <c r="A164" s="3" t="s">
        <v>6</v>
      </c>
      <c r="B164" s="3">
        <v>16</v>
      </c>
      <c r="C164" s="3">
        <v>14</v>
      </c>
      <c r="D164" s="3">
        <v>6</v>
      </c>
      <c r="E164" s="3">
        <v>17</v>
      </c>
      <c r="F164" s="3">
        <v>11</v>
      </c>
      <c r="G164" s="3">
        <v>10</v>
      </c>
      <c r="H164" s="3">
        <v>8</v>
      </c>
      <c r="I164" s="3">
        <v>19</v>
      </c>
      <c r="J164" s="3">
        <v>10</v>
      </c>
      <c r="K164" s="3">
        <v>9</v>
      </c>
      <c r="L164" s="3">
        <f t="shared" si="31"/>
        <v>12</v>
      </c>
      <c r="M164" s="3">
        <f t="shared" si="32"/>
        <v>300</v>
      </c>
      <c r="N164" s="3">
        <f t="shared" si="33"/>
        <v>3000000</v>
      </c>
      <c r="O164" s="3"/>
      <c r="P164" s="3"/>
      <c r="Q164" s="3"/>
      <c r="R164" s="3"/>
      <c r="S164" s="3"/>
    </row>
    <row r="165" spans="1:19" x14ac:dyDescent="0.15">
      <c r="A165" s="3" t="s">
        <v>7</v>
      </c>
      <c r="B165" s="3" t="s">
        <v>105</v>
      </c>
      <c r="C165" s="3" t="s">
        <v>105</v>
      </c>
      <c r="D165" s="3" t="s">
        <v>105</v>
      </c>
      <c r="E165" s="3" t="s">
        <v>105</v>
      </c>
      <c r="F165" s="3" t="s">
        <v>105</v>
      </c>
      <c r="G165" s="3" t="s">
        <v>105</v>
      </c>
      <c r="H165" s="3" t="s">
        <v>105</v>
      </c>
      <c r="I165" s="3" t="s">
        <v>105</v>
      </c>
      <c r="J165" s="3" t="s">
        <v>105</v>
      </c>
      <c r="K165" s="3" t="s">
        <v>105</v>
      </c>
      <c r="L165" s="3" t="s">
        <v>105</v>
      </c>
      <c r="M165" s="3" t="s">
        <v>105</v>
      </c>
      <c r="N165" s="3" t="s">
        <v>105</v>
      </c>
      <c r="O165" s="3" t="s">
        <v>85</v>
      </c>
      <c r="P165" s="3"/>
      <c r="Q165" s="3"/>
      <c r="R165" s="3"/>
      <c r="S165" s="3"/>
    </row>
    <row r="166" spans="1:19" x14ac:dyDescent="0.15">
      <c r="A166" s="3" t="s">
        <v>8</v>
      </c>
      <c r="B166" s="3" t="s">
        <v>105</v>
      </c>
      <c r="C166" s="3" t="s">
        <v>105</v>
      </c>
      <c r="D166" s="3" t="s">
        <v>105</v>
      </c>
      <c r="E166" s="3" t="s">
        <v>105</v>
      </c>
      <c r="F166" s="3" t="s">
        <v>105</v>
      </c>
      <c r="G166" s="3" t="s">
        <v>105</v>
      </c>
      <c r="H166" s="3" t="s">
        <v>105</v>
      </c>
      <c r="I166" s="3" t="s">
        <v>105</v>
      </c>
      <c r="J166" s="3" t="s">
        <v>105</v>
      </c>
      <c r="K166" s="3" t="s">
        <v>105</v>
      </c>
      <c r="L166" s="3" t="s">
        <v>105</v>
      </c>
      <c r="M166" s="3" t="s">
        <v>112</v>
      </c>
      <c r="N166" s="3" t="s">
        <v>105</v>
      </c>
      <c r="O166" s="3" t="s">
        <v>85</v>
      </c>
      <c r="P166" s="3"/>
      <c r="Q166" s="3"/>
      <c r="R166" s="3"/>
      <c r="S166" s="3"/>
    </row>
    <row r="167" spans="1:19" x14ac:dyDescent="0.15">
      <c r="A167" s="3" t="s">
        <v>9</v>
      </c>
      <c r="B167" s="3" t="s">
        <v>105</v>
      </c>
      <c r="C167" s="3" t="s">
        <v>105</v>
      </c>
      <c r="D167" s="3" t="s">
        <v>105</v>
      </c>
      <c r="E167" s="3" t="s">
        <v>105</v>
      </c>
      <c r="F167" s="3" t="s">
        <v>105</v>
      </c>
      <c r="G167" s="3" t="s">
        <v>105</v>
      </c>
      <c r="H167" s="3" t="s">
        <v>105</v>
      </c>
      <c r="I167" s="3" t="s">
        <v>105</v>
      </c>
      <c r="J167" s="3" t="s">
        <v>105</v>
      </c>
      <c r="K167" s="3" t="s">
        <v>105</v>
      </c>
      <c r="L167" s="3" t="s">
        <v>105</v>
      </c>
      <c r="M167" s="3" t="s">
        <v>105</v>
      </c>
      <c r="N167" s="3" t="s">
        <v>105</v>
      </c>
      <c r="O167" s="3" t="s">
        <v>85</v>
      </c>
      <c r="P167" s="3"/>
      <c r="Q167" s="3"/>
      <c r="R167" s="3"/>
      <c r="S167" s="3"/>
    </row>
    <row r="168" spans="1:19" x14ac:dyDescent="0.15">
      <c r="A168" s="3" t="s">
        <v>10</v>
      </c>
      <c r="B168" s="3" t="s">
        <v>113</v>
      </c>
      <c r="C168" s="3" t="s">
        <v>105</v>
      </c>
      <c r="D168" s="3" t="s">
        <v>105</v>
      </c>
      <c r="E168" s="3" t="s">
        <v>105</v>
      </c>
      <c r="F168" s="3" t="s">
        <v>105</v>
      </c>
      <c r="G168" s="3" t="s">
        <v>105</v>
      </c>
      <c r="H168" s="3" t="s">
        <v>114</v>
      </c>
      <c r="I168" s="3" t="s">
        <v>105</v>
      </c>
      <c r="J168" s="3" t="s">
        <v>105</v>
      </c>
      <c r="K168" s="3" t="s">
        <v>105</v>
      </c>
      <c r="L168" s="3" t="s">
        <v>105</v>
      </c>
      <c r="M168" s="3" t="s">
        <v>105</v>
      </c>
      <c r="N168" s="3" t="s">
        <v>115</v>
      </c>
      <c r="O168" s="3" t="s">
        <v>86</v>
      </c>
      <c r="P168" s="3"/>
      <c r="Q168" s="3"/>
      <c r="R168" s="3"/>
      <c r="S168" s="3"/>
    </row>
    <row r="169" spans="1:19" x14ac:dyDescent="0.15">
      <c r="A169" s="3" t="s">
        <v>11</v>
      </c>
      <c r="B169" s="3">
        <v>8</v>
      </c>
      <c r="C169" s="3">
        <v>5</v>
      </c>
      <c r="D169" s="3">
        <v>16</v>
      </c>
      <c r="E169" s="3">
        <v>12</v>
      </c>
      <c r="F169" s="3">
        <v>18</v>
      </c>
      <c r="G169" s="3">
        <v>9</v>
      </c>
      <c r="H169" s="3">
        <v>13</v>
      </c>
      <c r="I169" s="3">
        <v>13</v>
      </c>
      <c r="J169" s="3">
        <v>19</v>
      </c>
      <c r="K169" s="3">
        <v>11</v>
      </c>
      <c r="L169" s="3">
        <f t="shared" ref="L169" si="34">AVERAGE(B169:K169)</f>
        <v>12.4</v>
      </c>
      <c r="M169" s="3">
        <f t="shared" ref="M169" si="35">L169*25</f>
        <v>310</v>
      </c>
      <c r="N169" s="3">
        <f t="shared" ref="N169" si="36">M169*10^4</f>
        <v>3100000</v>
      </c>
      <c r="O169" s="3"/>
      <c r="P169" s="3"/>
      <c r="Q169" s="3"/>
      <c r="R169" s="3"/>
      <c r="S169" s="3"/>
    </row>
    <row r="170" spans="1:19" x14ac:dyDescent="0.15">
      <c r="A170" s="3" t="s">
        <v>12</v>
      </c>
      <c r="B170" s="3" t="s">
        <v>143</v>
      </c>
      <c r="C170" s="3" t="s">
        <v>143</v>
      </c>
      <c r="D170" s="3" t="s">
        <v>143</v>
      </c>
      <c r="E170" s="3" t="s">
        <v>143</v>
      </c>
      <c r="F170" s="3" t="s">
        <v>143</v>
      </c>
      <c r="G170" s="3" t="s">
        <v>143</v>
      </c>
      <c r="H170" s="3" t="s">
        <v>143</v>
      </c>
      <c r="I170" s="3" t="s">
        <v>143</v>
      </c>
      <c r="J170" s="3" t="s">
        <v>143</v>
      </c>
      <c r="K170" s="3" t="s">
        <v>143</v>
      </c>
      <c r="L170" s="3" t="s">
        <v>143</v>
      </c>
      <c r="M170" s="3" t="s">
        <v>143</v>
      </c>
      <c r="N170" s="3"/>
      <c r="O170" s="3" t="s">
        <v>144</v>
      </c>
      <c r="P170" s="3"/>
      <c r="Q170" s="3"/>
      <c r="R170" s="3"/>
      <c r="S170" s="3"/>
    </row>
    <row r="171" spans="1:19" x14ac:dyDescent="0.15">
      <c r="A171" s="3" t="s">
        <v>77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">
        <f>AVERAGE(N161:N164,N169:N170)</f>
        <v>2043750</v>
      </c>
      <c r="O171" s="3"/>
      <c r="P171" s="3"/>
      <c r="Q171" s="3"/>
      <c r="R171" s="3"/>
      <c r="S171" s="3"/>
    </row>
    <row r="172" spans="1:19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15">
      <c r="A174" s="3" t="s">
        <v>37</v>
      </c>
      <c r="B174" s="3">
        <v>10</v>
      </c>
      <c r="C174" s="3">
        <v>3</v>
      </c>
      <c r="D174" s="3">
        <v>3</v>
      </c>
      <c r="E174" s="3">
        <v>11</v>
      </c>
      <c r="F174" s="3">
        <v>9</v>
      </c>
      <c r="G174" s="3">
        <v>10</v>
      </c>
      <c r="H174" s="3">
        <v>7</v>
      </c>
      <c r="I174" s="3">
        <v>9</v>
      </c>
      <c r="J174" s="3">
        <v>8</v>
      </c>
      <c r="K174" s="3">
        <v>8</v>
      </c>
      <c r="L174" s="3">
        <f t="shared" ref="L174:L175" si="37">AVERAGE(B174:K174)</f>
        <v>7.8</v>
      </c>
      <c r="M174" s="3">
        <f t="shared" ref="M174:M175" si="38">L174*25</f>
        <v>195</v>
      </c>
      <c r="N174" s="3">
        <f t="shared" ref="N174:N175" si="39">M174*10^4</f>
        <v>1950000</v>
      </c>
      <c r="O174" s="3"/>
      <c r="P174" s="3"/>
      <c r="Q174" s="3"/>
      <c r="R174" s="3"/>
      <c r="S174" s="3"/>
    </row>
    <row r="175" spans="1:19" x14ac:dyDescent="0.15">
      <c r="A175" s="3" t="s">
        <v>38</v>
      </c>
      <c r="B175" s="3">
        <v>3</v>
      </c>
      <c r="C175" s="3">
        <v>7</v>
      </c>
      <c r="D175" s="3">
        <v>8</v>
      </c>
      <c r="E175" s="3">
        <v>5</v>
      </c>
      <c r="F175" s="3">
        <v>5</v>
      </c>
      <c r="G175" s="3">
        <v>6</v>
      </c>
      <c r="H175" s="3">
        <v>3</v>
      </c>
      <c r="I175" s="3">
        <v>6</v>
      </c>
      <c r="J175" s="3">
        <v>3</v>
      </c>
      <c r="K175" s="3">
        <v>5</v>
      </c>
      <c r="L175" s="3">
        <f t="shared" si="37"/>
        <v>5.0999999999999996</v>
      </c>
      <c r="M175" s="3">
        <f t="shared" si="38"/>
        <v>127.49999999999999</v>
      </c>
      <c r="N175" s="3">
        <f t="shared" si="39"/>
        <v>1274999.9999999998</v>
      </c>
      <c r="O175" s="3"/>
      <c r="P175" s="3"/>
      <c r="Q175" s="3"/>
      <c r="R175" s="3"/>
      <c r="S175" s="3"/>
    </row>
    <row r="176" spans="1:19" x14ac:dyDescent="0.15">
      <c r="A176" s="3" t="s">
        <v>39</v>
      </c>
      <c r="B176" s="3" t="s">
        <v>105</v>
      </c>
      <c r="C176" s="3" t="s">
        <v>105</v>
      </c>
      <c r="D176" s="3" t="s">
        <v>105</v>
      </c>
      <c r="E176" s="3" t="s">
        <v>105</v>
      </c>
      <c r="F176" s="3" t="s">
        <v>105</v>
      </c>
      <c r="G176" s="3" t="s">
        <v>105</v>
      </c>
      <c r="H176" s="3" t="s">
        <v>105</v>
      </c>
      <c r="I176" s="3" t="s">
        <v>105</v>
      </c>
      <c r="J176" s="3" t="s">
        <v>115</v>
      </c>
      <c r="K176" s="3" t="s">
        <v>105</v>
      </c>
      <c r="L176" s="3" t="s">
        <v>105</v>
      </c>
      <c r="M176" s="3" t="s">
        <v>105</v>
      </c>
      <c r="N176" s="3" t="s">
        <v>105</v>
      </c>
      <c r="O176" s="3" t="s">
        <v>85</v>
      </c>
      <c r="P176" s="3"/>
      <c r="Q176" s="3"/>
      <c r="R176" s="3"/>
      <c r="S176" s="3"/>
    </row>
    <row r="177" spans="1:19" x14ac:dyDescent="0.15">
      <c r="A177" s="3" t="s">
        <v>40</v>
      </c>
      <c r="B177" s="3">
        <v>7</v>
      </c>
      <c r="C177" s="3">
        <v>18</v>
      </c>
      <c r="D177" s="3">
        <v>7</v>
      </c>
      <c r="E177" s="3">
        <v>5</v>
      </c>
      <c r="F177" s="3">
        <v>7</v>
      </c>
      <c r="G177" s="3">
        <v>15</v>
      </c>
      <c r="H177" s="3">
        <v>15</v>
      </c>
      <c r="I177" s="3">
        <v>13</v>
      </c>
      <c r="J177" s="3">
        <v>12</v>
      </c>
      <c r="K177" s="3">
        <v>14</v>
      </c>
      <c r="L177" s="3">
        <f t="shared" ref="L177" si="40">AVERAGE(B177:K177)</f>
        <v>11.3</v>
      </c>
      <c r="M177" s="3">
        <f t="shared" ref="M177" si="41">L177*25</f>
        <v>282.5</v>
      </c>
      <c r="N177" s="3">
        <f t="shared" ref="N177" si="42">M177*10^4</f>
        <v>2825000</v>
      </c>
      <c r="O177" s="3"/>
      <c r="P177" s="3"/>
      <c r="Q177" s="3"/>
      <c r="R177" s="3"/>
      <c r="S177" s="3"/>
    </row>
    <row r="178" spans="1:19" x14ac:dyDescent="0.15">
      <c r="A178" s="3" t="s">
        <v>77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">
        <f>AVERAGE(N174:N175,N177)</f>
        <v>2016666.6666666667</v>
      </c>
      <c r="O178" s="3"/>
      <c r="P178" s="3"/>
      <c r="Q178" s="3"/>
      <c r="R178" s="3"/>
      <c r="S178" s="3"/>
    </row>
    <row r="179" spans="1:19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15">
      <c r="A180" s="3" t="s">
        <v>41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f t="shared" ref="L180:L181" si="43">AVERAGE(B180:K180)</f>
        <v>0</v>
      </c>
      <c r="M180" s="3">
        <f t="shared" ref="M180:M189" si="44">L180*25</f>
        <v>0</v>
      </c>
      <c r="N180" s="3">
        <f t="shared" ref="N180:N189" si="45">M180*10^4</f>
        <v>0</v>
      </c>
      <c r="O180" s="3"/>
      <c r="P180" s="3"/>
      <c r="Q180" s="3"/>
      <c r="R180" s="3"/>
      <c r="S180" s="3"/>
    </row>
    <row r="181" spans="1:19" x14ac:dyDescent="0.15">
      <c r="A181" s="3" t="s">
        <v>42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f t="shared" si="43"/>
        <v>0</v>
      </c>
      <c r="M181" s="3">
        <f t="shared" si="44"/>
        <v>0</v>
      </c>
      <c r="N181" s="3">
        <f t="shared" si="45"/>
        <v>0</v>
      </c>
      <c r="O181" s="3"/>
      <c r="P181" s="3"/>
      <c r="Q181" s="3"/>
      <c r="R181" s="3"/>
      <c r="S181" s="3"/>
    </row>
    <row r="182" spans="1:19" x14ac:dyDescent="0.15">
      <c r="A182" s="3" t="s">
        <v>43</v>
      </c>
      <c r="B182" s="3">
        <v>0</v>
      </c>
      <c r="C182" s="3">
        <v>3</v>
      </c>
      <c r="D182" s="3">
        <v>1</v>
      </c>
      <c r="E182" s="3">
        <v>1</v>
      </c>
      <c r="F182" s="3">
        <v>2</v>
      </c>
      <c r="G182" s="3">
        <v>1</v>
      </c>
      <c r="H182" s="3">
        <v>2</v>
      </c>
      <c r="I182" s="3">
        <v>0</v>
      </c>
      <c r="J182" s="3">
        <v>3</v>
      </c>
      <c r="K182" s="3">
        <v>3</v>
      </c>
      <c r="L182" s="3">
        <f>AVERAGE(B182:K182)</f>
        <v>1.6</v>
      </c>
      <c r="M182" s="3">
        <f t="shared" si="44"/>
        <v>40</v>
      </c>
      <c r="N182" s="3">
        <f>M182*10^4</f>
        <v>400000</v>
      </c>
      <c r="O182" s="3"/>
      <c r="P182" s="3"/>
      <c r="Q182" s="3"/>
      <c r="R182" s="3"/>
      <c r="S182" s="3"/>
    </row>
    <row r="183" spans="1:19" x14ac:dyDescent="0.15">
      <c r="A183" s="3" t="s">
        <v>44</v>
      </c>
      <c r="B183" s="3">
        <v>4</v>
      </c>
      <c r="C183" s="3">
        <v>0</v>
      </c>
      <c r="D183" s="3">
        <v>1</v>
      </c>
      <c r="E183" s="3">
        <v>1</v>
      </c>
      <c r="F183" s="3">
        <v>1</v>
      </c>
      <c r="G183" s="3">
        <v>6</v>
      </c>
      <c r="H183" s="3">
        <v>3</v>
      </c>
      <c r="I183" s="3">
        <v>3</v>
      </c>
      <c r="J183" s="3">
        <v>0</v>
      </c>
      <c r="K183" s="3">
        <v>2</v>
      </c>
      <c r="L183" s="3">
        <f t="shared" ref="L183:L187" si="46">AVERAGE(B183:K183)</f>
        <v>2.1</v>
      </c>
      <c r="M183" s="3">
        <f t="shared" si="44"/>
        <v>52.5</v>
      </c>
      <c r="N183" s="3">
        <f t="shared" si="45"/>
        <v>525000</v>
      </c>
      <c r="O183" s="3"/>
      <c r="P183" s="3"/>
      <c r="Q183" s="3"/>
      <c r="R183" s="3"/>
      <c r="S183" s="3"/>
    </row>
    <row r="184" spans="1:19" x14ac:dyDescent="0.15">
      <c r="A184" s="3" t="s">
        <v>45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1</v>
      </c>
      <c r="I184" s="3">
        <v>0</v>
      </c>
      <c r="J184" s="3">
        <v>0</v>
      </c>
      <c r="K184" s="3">
        <v>0</v>
      </c>
      <c r="L184" s="3">
        <f t="shared" si="46"/>
        <v>0.1</v>
      </c>
      <c r="M184" s="3">
        <f t="shared" si="44"/>
        <v>2.5</v>
      </c>
      <c r="N184" s="3">
        <f t="shared" si="45"/>
        <v>25000</v>
      </c>
      <c r="O184" s="3"/>
      <c r="P184" s="3"/>
      <c r="Q184" s="3"/>
      <c r="R184" s="3"/>
      <c r="S184" s="3"/>
    </row>
    <row r="185" spans="1:19" x14ac:dyDescent="0.15">
      <c r="A185" s="3" t="s">
        <v>46</v>
      </c>
      <c r="B185" s="3" t="s">
        <v>143</v>
      </c>
      <c r="C185" s="3" t="s">
        <v>143</v>
      </c>
      <c r="D185" s="3" t="s">
        <v>143</v>
      </c>
      <c r="E185" s="3" t="s">
        <v>143</v>
      </c>
      <c r="F185" s="3" t="s">
        <v>143</v>
      </c>
      <c r="G185" s="3" t="s">
        <v>143</v>
      </c>
      <c r="H185" s="3" t="s">
        <v>143</v>
      </c>
      <c r="I185" s="3" t="s">
        <v>143</v>
      </c>
      <c r="J185" s="3" t="s">
        <v>143</v>
      </c>
      <c r="K185" s="3" t="s">
        <v>143</v>
      </c>
      <c r="L185" s="3" t="s">
        <v>143</v>
      </c>
      <c r="M185" s="3" t="s">
        <v>143</v>
      </c>
      <c r="N185" s="3"/>
      <c r="O185" s="3" t="s">
        <v>144</v>
      </c>
      <c r="P185" s="3"/>
      <c r="Q185" s="3"/>
      <c r="R185" s="3"/>
      <c r="S185" s="3"/>
    </row>
    <row r="186" spans="1:19" x14ac:dyDescent="0.15">
      <c r="A186" s="3" t="s">
        <v>47</v>
      </c>
      <c r="B186" s="3">
        <v>16</v>
      </c>
      <c r="C186" s="3">
        <v>6</v>
      </c>
      <c r="D186" s="3">
        <v>10</v>
      </c>
      <c r="E186" s="3">
        <v>16</v>
      </c>
      <c r="F186" s="3">
        <v>11</v>
      </c>
      <c r="G186" s="3">
        <v>11</v>
      </c>
      <c r="H186" s="3">
        <v>10</v>
      </c>
      <c r="I186" s="3">
        <v>9</v>
      </c>
      <c r="J186" s="3">
        <v>8</v>
      </c>
      <c r="K186" s="3">
        <v>9</v>
      </c>
      <c r="L186" s="3">
        <f t="shared" si="46"/>
        <v>10.6</v>
      </c>
      <c r="M186" s="3">
        <f t="shared" si="44"/>
        <v>265</v>
      </c>
      <c r="N186" s="3">
        <f t="shared" si="45"/>
        <v>2650000</v>
      </c>
      <c r="O186" s="3"/>
      <c r="P186" s="3"/>
      <c r="Q186" s="3"/>
      <c r="R186" s="3"/>
      <c r="S186" s="3"/>
    </row>
    <row r="187" spans="1:19" x14ac:dyDescent="0.15">
      <c r="A187" s="3" t="s">
        <v>48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  <c r="K187" s="3">
        <v>0</v>
      </c>
      <c r="L187" s="3">
        <f t="shared" si="46"/>
        <v>0.1</v>
      </c>
      <c r="M187" s="3">
        <f t="shared" si="44"/>
        <v>2.5</v>
      </c>
      <c r="N187" s="3">
        <f t="shared" si="45"/>
        <v>25000</v>
      </c>
      <c r="O187" s="3"/>
      <c r="P187" s="3"/>
      <c r="Q187" s="3"/>
      <c r="R187" s="3"/>
      <c r="S187" s="3"/>
    </row>
    <row r="188" spans="1:19" x14ac:dyDescent="0.15">
      <c r="A188" s="3" t="s">
        <v>49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f t="shared" si="44"/>
        <v>0</v>
      </c>
      <c r="N188" s="3">
        <f t="shared" si="45"/>
        <v>0</v>
      </c>
      <c r="O188" s="3"/>
      <c r="P188" s="3"/>
      <c r="Q188" s="3"/>
      <c r="R188" s="3"/>
      <c r="S188" s="3"/>
    </row>
    <row r="189" spans="1:19" x14ac:dyDescent="0.15">
      <c r="A189" s="3" t="s">
        <v>50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f t="shared" ref="L189" si="47">AVERAGE(B189:K189)</f>
        <v>0</v>
      </c>
      <c r="M189" s="3">
        <f t="shared" si="44"/>
        <v>0</v>
      </c>
      <c r="N189" s="3">
        <f t="shared" si="45"/>
        <v>0</v>
      </c>
      <c r="O189" s="3"/>
      <c r="P189" s="3"/>
      <c r="Q189" s="3"/>
      <c r="R189" s="3"/>
      <c r="S189" s="3"/>
    </row>
    <row r="190" spans="1:19" x14ac:dyDescent="0.15">
      <c r="A190" s="3" t="s">
        <v>77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">
        <f>AVERAGE(N180:N189)</f>
        <v>402777.77777777775</v>
      </c>
      <c r="O190" s="3"/>
      <c r="P190" s="3"/>
      <c r="Q190" s="3"/>
      <c r="R190" s="3"/>
      <c r="S190" s="3"/>
    </row>
    <row r="191" spans="1:19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15">
      <c r="A193" s="3" t="s">
        <v>51</v>
      </c>
      <c r="B193" s="3">
        <v>5</v>
      </c>
      <c r="C193" s="3">
        <v>10</v>
      </c>
      <c r="D193" s="3">
        <v>11</v>
      </c>
      <c r="E193" s="3">
        <v>14</v>
      </c>
      <c r="F193" s="3">
        <v>18</v>
      </c>
      <c r="G193" s="3">
        <v>18</v>
      </c>
      <c r="H193" s="3">
        <v>13</v>
      </c>
      <c r="I193" s="3">
        <v>13</v>
      </c>
      <c r="J193" s="3">
        <v>13</v>
      </c>
      <c r="K193" s="3">
        <v>16</v>
      </c>
      <c r="L193" s="3">
        <f t="shared" ref="L193" si="48">AVERAGE(B193:K193)</f>
        <v>13.1</v>
      </c>
      <c r="M193" s="3">
        <f t="shared" ref="M193" si="49">L193*25</f>
        <v>327.5</v>
      </c>
      <c r="N193" s="3">
        <f t="shared" ref="N193" si="50">M193*10^4</f>
        <v>3275000</v>
      </c>
      <c r="O193" s="3"/>
      <c r="P193" s="3"/>
      <c r="Q193" s="3"/>
      <c r="R193" s="3"/>
      <c r="S193" s="3"/>
    </row>
    <row r="194" spans="1:19" x14ac:dyDescent="0.15">
      <c r="A194" s="3" t="s">
        <v>52</v>
      </c>
      <c r="B194" s="3" t="s">
        <v>105</v>
      </c>
      <c r="C194" s="3" t="s">
        <v>105</v>
      </c>
      <c r="D194" s="3" t="s">
        <v>105</v>
      </c>
      <c r="E194" s="3" t="s">
        <v>105</v>
      </c>
      <c r="F194" s="3" t="s">
        <v>105</v>
      </c>
      <c r="G194" s="3" t="s">
        <v>105</v>
      </c>
      <c r="H194" s="3" t="s">
        <v>105</v>
      </c>
      <c r="I194" s="3" t="s">
        <v>105</v>
      </c>
      <c r="J194" s="3" t="s">
        <v>105</v>
      </c>
      <c r="K194" s="3" t="s">
        <v>105</v>
      </c>
      <c r="L194" s="3" t="s">
        <v>105</v>
      </c>
      <c r="M194" s="3" t="s">
        <v>105</v>
      </c>
      <c r="N194" s="3" t="s">
        <v>105</v>
      </c>
      <c r="O194" s="3" t="s">
        <v>85</v>
      </c>
      <c r="P194" s="3"/>
      <c r="Q194" s="3"/>
      <c r="R194" s="3"/>
      <c r="S194" s="3"/>
    </row>
    <row r="195" spans="1:19" x14ac:dyDescent="0.15">
      <c r="A195" s="3" t="s">
        <v>53</v>
      </c>
      <c r="B195" s="3">
        <v>14</v>
      </c>
      <c r="C195" s="3">
        <v>8</v>
      </c>
      <c r="D195" s="3">
        <v>12</v>
      </c>
      <c r="E195" s="3">
        <v>13</v>
      </c>
      <c r="F195" s="3">
        <v>6</v>
      </c>
      <c r="G195" s="3">
        <v>11</v>
      </c>
      <c r="H195" s="3">
        <v>10</v>
      </c>
      <c r="I195" s="3">
        <v>8</v>
      </c>
      <c r="J195" s="3">
        <v>7</v>
      </c>
      <c r="K195" s="3">
        <v>13</v>
      </c>
      <c r="L195" s="3">
        <f t="shared" ref="L195:L196" si="51">AVERAGE(B195:K195)</f>
        <v>10.199999999999999</v>
      </c>
      <c r="M195" s="3">
        <f>L195*25</f>
        <v>254.99999999999997</v>
      </c>
      <c r="N195" s="3">
        <f t="shared" ref="N195:N196" si="52">M195*10^4</f>
        <v>2549999.9999999995</v>
      </c>
      <c r="O195" s="3"/>
      <c r="P195" s="3"/>
      <c r="Q195" s="3"/>
      <c r="R195" s="3"/>
      <c r="S195" s="3"/>
    </row>
    <row r="196" spans="1:19" x14ac:dyDescent="0.15">
      <c r="A196" s="3" t="s">
        <v>54</v>
      </c>
      <c r="B196" s="3">
        <v>4</v>
      </c>
      <c r="C196" s="3">
        <v>2</v>
      </c>
      <c r="D196" s="3">
        <v>4</v>
      </c>
      <c r="E196" s="3">
        <v>7</v>
      </c>
      <c r="F196" s="3">
        <v>2</v>
      </c>
      <c r="G196" s="3">
        <v>5</v>
      </c>
      <c r="H196" s="3">
        <v>6</v>
      </c>
      <c r="I196" s="3">
        <v>8</v>
      </c>
      <c r="J196" s="3">
        <v>6</v>
      </c>
      <c r="K196" s="3">
        <v>8</v>
      </c>
      <c r="L196" s="3">
        <f t="shared" si="51"/>
        <v>5.2</v>
      </c>
      <c r="M196" s="3">
        <f t="shared" ref="M196" si="53">L196*25</f>
        <v>130</v>
      </c>
      <c r="N196" s="3">
        <f t="shared" si="52"/>
        <v>1300000</v>
      </c>
      <c r="O196" s="3"/>
      <c r="P196" s="3"/>
      <c r="Q196" s="3"/>
      <c r="R196" s="3"/>
      <c r="S196" s="3"/>
    </row>
    <row r="197" spans="1:19" x14ac:dyDescent="0.15">
      <c r="A197" s="3" t="s">
        <v>55</v>
      </c>
      <c r="B197" s="3" t="s">
        <v>104</v>
      </c>
      <c r="C197" s="3" t="s">
        <v>104</v>
      </c>
      <c r="D197" s="3" t="s">
        <v>104</v>
      </c>
      <c r="E197" s="3" t="s">
        <v>104</v>
      </c>
      <c r="F197" s="3" t="s">
        <v>104</v>
      </c>
      <c r="G197" s="3" t="s">
        <v>104</v>
      </c>
      <c r="H197" s="3" t="s">
        <v>104</v>
      </c>
      <c r="I197" s="3" t="s">
        <v>104</v>
      </c>
      <c r="J197" s="3" t="s">
        <v>104</v>
      </c>
      <c r="K197" s="3" t="s">
        <v>104</v>
      </c>
      <c r="L197" s="3" t="s">
        <v>105</v>
      </c>
      <c r="M197" s="3" t="s">
        <v>105</v>
      </c>
      <c r="N197" s="3" t="s">
        <v>105</v>
      </c>
      <c r="O197" s="3" t="s">
        <v>145</v>
      </c>
      <c r="P197" s="3"/>
      <c r="Q197" s="3"/>
      <c r="R197" s="3"/>
      <c r="S197" s="3"/>
    </row>
    <row r="198" spans="1:19" x14ac:dyDescent="0.15">
      <c r="A198" s="3" t="s">
        <v>56</v>
      </c>
      <c r="B198" s="3" t="s">
        <v>143</v>
      </c>
      <c r="C198" s="3" t="s">
        <v>143</v>
      </c>
      <c r="D198" s="3" t="s">
        <v>143</v>
      </c>
      <c r="E198" s="3" t="s">
        <v>143</v>
      </c>
      <c r="F198" s="3" t="s">
        <v>143</v>
      </c>
      <c r="G198" s="3" t="s">
        <v>143</v>
      </c>
      <c r="H198" s="3" t="s">
        <v>143</v>
      </c>
      <c r="I198" s="3" t="s">
        <v>143</v>
      </c>
      <c r="J198" s="3" t="s">
        <v>143</v>
      </c>
      <c r="K198" s="3" t="s">
        <v>143</v>
      </c>
      <c r="L198" s="3" t="s">
        <v>143</v>
      </c>
      <c r="M198" s="3" t="s">
        <v>143</v>
      </c>
      <c r="N198" s="3"/>
      <c r="O198" s="3" t="s">
        <v>144</v>
      </c>
      <c r="P198" s="3"/>
      <c r="Q198" s="3"/>
      <c r="R198" s="3"/>
      <c r="S198" s="3"/>
    </row>
    <row r="199" spans="1:19" x14ac:dyDescent="0.15">
      <c r="A199" s="3" t="s">
        <v>57</v>
      </c>
      <c r="B199" s="3">
        <v>6</v>
      </c>
      <c r="C199" s="3">
        <v>9</v>
      </c>
      <c r="D199" s="3">
        <v>11</v>
      </c>
      <c r="E199" s="3">
        <v>7</v>
      </c>
      <c r="F199" s="3">
        <v>7</v>
      </c>
      <c r="G199" s="3">
        <v>12</v>
      </c>
      <c r="H199" s="3">
        <v>8</v>
      </c>
      <c r="I199" s="3">
        <v>12</v>
      </c>
      <c r="J199" s="3">
        <v>14</v>
      </c>
      <c r="K199" s="3">
        <v>6</v>
      </c>
      <c r="L199" s="3">
        <f t="shared" ref="L199:L202" si="54">AVERAGE(B199:K199)</f>
        <v>9.1999999999999993</v>
      </c>
      <c r="M199" s="3">
        <f t="shared" ref="M199:M202" si="55">L199*25</f>
        <v>229.99999999999997</v>
      </c>
      <c r="N199" s="3">
        <f t="shared" ref="N199:N202" si="56">M199*10^4</f>
        <v>2299999.9999999995</v>
      </c>
      <c r="O199" s="3"/>
      <c r="P199" s="3"/>
      <c r="Q199" s="3"/>
      <c r="R199" s="3"/>
      <c r="S199" s="3"/>
    </row>
    <row r="200" spans="1:19" x14ac:dyDescent="0.15">
      <c r="A200" s="3" t="s">
        <v>58</v>
      </c>
      <c r="B200" s="3" t="s">
        <v>143</v>
      </c>
      <c r="C200" s="3" t="s">
        <v>143</v>
      </c>
      <c r="D200" s="3" t="s">
        <v>143</v>
      </c>
      <c r="E200" s="3" t="s">
        <v>143</v>
      </c>
      <c r="F200" s="3" t="s">
        <v>143</v>
      </c>
      <c r="G200" s="3" t="s">
        <v>143</v>
      </c>
      <c r="H200" s="3" t="s">
        <v>143</v>
      </c>
      <c r="I200" s="3" t="s">
        <v>143</v>
      </c>
      <c r="J200" s="3" t="s">
        <v>143</v>
      </c>
      <c r="K200" s="3" t="s">
        <v>143</v>
      </c>
      <c r="L200" s="3" t="s">
        <v>143</v>
      </c>
      <c r="M200" s="3" t="s">
        <v>143</v>
      </c>
      <c r="N200" s="3"/>
      <c r="O200" s="3" t="s">
        <v>144</v>
      </c>
      <c r="P200" s="3"/>
      <c r="Q200" s="3"/>
      <c r="R200" s="3"/>
      <c r="S200" s="3"/>
    </row>
    <row r="201" spans="1:19" x14ac:dyDescent="0.15">
      <c r="A201" s="3" t="s">
        <v>59</v>
      </c>
      <c r="B201" s="3" t="s">
        <v>143</v>
      </c>
      <c r="C201" s="3" t="s">
        <v>143</v>
      </c>
      <c r="D201" s="3" t="s">
        <v>143</v>
      </c>
      <c r="E201" s="3" t="s">
        <v>143</v>
      </c>
      <c r="F201" s="3" t="s">
        <v>143</v>
      </c>
      <c r="G201" s="3" t="s">
        <v>143</v>
      </c>
      <c r="H201" s="3" t="s">
        <v>143</v>
      </c>
      <c r="I201" s="3" t="s">
        <v>143</v>
      </c>
      <c r="J201" s="3" t="s">
        <v>143</v>
      </c>
      <c r="K201" s="3" t="s">
        <v>143</v>
      </c>
      <c r="L201" s="3" t="s">
        <v>143</v>
      </c>
      <c r="M201" s="3" t="s">
        <v>143</v>
      </c>
      <c r="N201" s="3"/>
      <c r="O201" s="3" t="s">
        <v>144</v>
      </c>
      <c r="P201" s="3"/>
      <c r="Q201" s="3"/>
      <c r="R201" s="3"/>
      <c r="S201" s="3"/>
    </row>
    <row r="202" spans="1:19" x14ac:dyDescent="0.15">
      <c r="A202" s="3" t="s">
        <v>60</v>
      </c>
      <c r="B202" s="3">
        <v>11</v>
      </c>
      <c r="C202" s="3">
        <v>6</v>
      </c>
      <c r="D202" s="3">
        <v>11</v>
      </c>
      <c r="E202" s="3">
        <v>12</v>
      </c>
      <c r="F202" s="3">
        <v>7</v>
      </c>
      <c r="G202" s="3">
        <v>6</v>
      </c>
      <c r="H202" s="3">
        <v>9</v>
      </c>
      <c r="I202" s="3">
        <v>6</v>
      </c>
      <c r="J202" s="3">
        <v>8</v>
      </c>
      <c r="K202" s="3">
        <v>12</v>
      </c>
      <c r="L202" s="3">
        <f t="shared" si="54"/>
        <v>8.8000000000000007</v>
      </c>
      <c r="M202" s="3">
        <f t="shared" si="55"/>
        <v>220.00000000000003</v>
      </c>
      <c r="N202" s="3">
        <f t="shared" si="56"/>
        <v>2200000.0000000005</v>
      </c>
      <c r="O202" s="3"/>
      <c r="P202" s="3"/>
      <c r="Q202" s="3"/>
      <c r="R202" s="3"/>
      <c r="S202" s="3"/>
    </row>
    <row r="203" spans="1:19" x14ac:dyDescent="0.15">
      <c r="A203" s="3" t="s">
        <v>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">
        <f>AVERAGE(N193,N195:N196,N198:N202)</f>
        <v>2325000</v>
      </c>
      <c r="O203" s="3"/>
      <c r="P203" s="3"/>
      <c r="Q203" s="3"/>
      <c r="R203" s="3"/>
      <c r="S203" s="3"/>
    </row>
    <row r="204" spans="1:19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15">
      <c r="A206" s="3" t="s">
        <v>61</v>
      </c>
      <c r="B206" s="3" t="s">
        <v>105</v>
      </c>
      <c r="C206" s="3" t="s">
        <v>105</v>
      </c>
      <c r="D206" s="3" t="s">
        <v>105</v>
      </c>
      <c r="E206" s="3" t="s">
        <v>105</v>
      </c>
      <c r="F206" s="3" t="s">
        <v>105</v>
      </c>
      <c r="G206" s="3" t="s">
        <v>105</v>
      </c>
      <c r="H206" s="3" t="s">
        <v>105</v>
      </c>
      <c r="I206" s="3" t="s">
        <v>105</v>
      </c>
      <c r="J206" s="3" t="s">
        <v>105</v>
      </c>
      <c r="K206" s="3" t="s">
        <v>118</v>
      </c>
      <c r="L206" s="3" t="s">
        <v>105</v>
      </c>
      <c r="M206" s="3" t="s">
        <v>105</v>
      </c>
      <c r="N206" s="3" t="s">
        <v>105</v>
      </c>
      <c r="O206" s="3" t="s">
        <v>85</v>
      </c>
      <c r="P206" s="3"/>
      <c r="Q206" s="3"/>
      <c r="R206" s="3"/>
      <c r="S206" s="3"/>
    </row>
    <row r="207" spans="1:19" x14ac:dyDescent="0.15">
      <c r="A207" s="3" t="s">
        <v>62</v>
      </c>
      <c r="B207" s="3" t="s">
        <v>104</v>
      </c>
      <c r="C207" s="3" t="s">
        <v>104</v>
      </c>
      <c r="D207" s="3" t="s">
        <v>104</v>
      </c>
      <c r="E207" s="3" t="s">
        <v>104</v>
      </c>
      <c r="F207" s="3" t="s">
        <v>104</v>
      </c>
      <c r="G207" s="3" t="s">
        <v>104</v>
      </c>
      <c r="H207" s="3" t="s">
        <v>104</v>
      </c>
      <c r="I207" s="3" t="s">
        <v>104</v>
      </c>
      <c r="J207" s="3" t="s">
        <v>104</v>
      </c>
      <c r="K207" s="3" t="s">
        <v>104</v>
      </c>
      <c r="L207" s="3" t="s">
        <v>105</v>
      </c>
      <c r="M207" s="3" t="s">
        <v>105</v>
      </c>
      <c r="N207" s="3" t="s">
        <v>105</v>
      </c>
      <c r="O207" s="3" t="s">
        <v>85</v>
      </c>
      <c r="P207" s="3"/>
      <c r="Q207" s="3"/>
      <c r="R207" s="3"/>
      <c r="S207" s="3"/>
    </row>
    <row r="208" spans="1:19" x14ac:dyDescent="0.15">
      <c r="A208" s="3" t="s">
        <v>63</v>
      </c>
      <c r="B208" s="3" t="s">
        <v>105</v>
      </c>
      <c r="C208" s="3" t="s">
        <v>105</v>
      </c>
      <c r="D208" s="3" t="s">
        <v>105</v>
      </c>
      <c r="E208" s="3" t="s">
        <v>105</v>
      </c>
      <c r="F208" s="3" t="s">
        <v>105</v>
      </c>
      <c r="G208" s="3" t="s">
        <v>105</v>
      </c>
      <c r="H208" s="3" t="s">
        <v>105</v>
      </c>
      <c r="I208" s="3" t="s">
        <v>105</v>
      </c>
      <c r="J208" s="3" t="s">
        <v>105</v>
      </c>
      <c r="K208" s="3" t="s">
        <v>105</v>
      </c>
      <c r="L208" s="3" t="s">
        <v>105</v>
      </c>
      <c r="M208" s="3" t="s">
        <v>105</v>
      </c>
      <c r="N208" s="3" t="s">
        <v>105</v>
      </c>
      <c r="O208" s="3" t="s">
        <v>85</v>
      </c>
      <c r="P208" s="3"/>
      <c r="Q208" s="3"/>
      <c r="R208" s="3"/>
      <c r="S208" s="3"/>
    </row>
    <row r="209" spans="1:19" x14ac:dyDescent="0.15">
      <c r="A209" s="3" t="s">
        <v>64</v>
      </c>
      <c r="B209" s="3">
        <v>2</v>
      </c>
      <c r="C209" s="3">
        <v>1</v>
      </c>
      <c r="D209" s="3">
        <v>1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1</v>
      </c>
      <c r="L209" s="3">
        <f t="shared" ref="L209" si="57">AVERAGE(B209:K209)</f>
        <v>0.5</v>
      </c>
      <c r="M209" s="3">
        <f t="shared" ref="M209" si="58">L209*25</f>
        <v>12.5</v>
      </c>
      <c r="N209" s="3">
        <f t="shared" ref="N209" si="59">M209*10^4</f>
        <v>125000</v>
      </c>
      <c r="O209" s="3"/>
      <c r="P209" s="3"/>
      <c r="Q209" s="3"/>
      <c r="R209" s="3"/>
      <c r="S209" s="3"/>
    </row>
    <row r="210" spans="1:19" x14ac:dyDescent="0.15">
      <c r="A210" s="3" t="s">
        <v>77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">
        <f>AVERAGE(N206,N208:N209)</f>
        <v>125000</v>
      </c>
      <c r="O210" s="3"/>
      <c r="P210" s="3"/>
      <c r="Q210" s="3"/>
      <c r="R210" s="3"/>
      <c r="S210" s="3"/>
    </row>
    <row r="211" spans="1:19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</sheetData>
  <mergeCells count="1">
    <mergeCell ref="S59:T59"/>
  </mergeCells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Burnham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Burnham</dc:creator>
  <cp:lastModifiedBy>Microsoft Office User</cp:lastModifiedBy>
  <dcterms:created xsi:type="dcterms:W3CDTF">2016-06-26T16:50:51Z</dcterms:created>
  <dcterms:modified xsi:type="dcterms:W3CDTF">2016-11-23T18:19:42Z</dcterms:modified>
</cp:coreProperties>
</file>