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hillipburnham/Dissertation/Documents/qPCR_Setup_Files/"/>
    </mc:Choice>
  </mc:AlternateContent>
  <bookViews>
    <workbookView xWindow="0" yWindow="460" windowWidth="25520" windowHeight="15600" tabRatio="872" firstSheet="1" activeTab="1"/>
  </bookViews>
  <sheets>
    <sheet name="Sample Calculations From Sweden" sheetId="1" r:id="rId1"/>
    <sheet name="Bumble Bee Sample Dilutions" sheetId="12" r:id="rId2"/>
    <sheet name="Bumble Bee Log" sheetId="18" r:id="rId3"/>
    <sheet name="Worksheet to Print From" sheetId="13" r:id="rId4"/>
    <sheet name="Worksheet to Import" sheetId="15" r:id="rId5"/>
    <sheet name="Control Dilution Factors" sheetId="17" r:id="rId6"/>
    <sheet name="pollen" sheetId="19" r:id="rId7"/>
    <sheet name="Master Mix" sheetId="20" r:id="rId8"/>
  </sheets>
  <definedNames>
    <definedName name="_20150128_USDABombus" localSheetId="4">'Worksheet to Import'!#REF!</definedName>
    <definedName name="_20150614_nanodrop_Bostwich_Nordic_apis" localSheetId="1">'Bumble Bee Sample Dilutions'!$A$1:$F$1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2" l="1"/>
  <c r="N8" i="12"/>
  <c r="N9" i="12"/>
  <c r="N6" i="12"/>
  <c r="N3" i="12"/>
  <c r="N4" i="12"/>
  <c r="N5" i="12"/>
  <c r="N2" i="12"/>
  <c r="M3" i="12"/>
  <c r="M4" i="12"/>
  <c r="M5" i="12"/>
  <c r="M6" i="12"/>
  <c r="M7" i="12"/>
  <c r="M8" i="12"/>
  <c r="M9" i="12"/>
  <c r="M2" i="12"/>
  <c r="L2" i="12"/>
  <c r="L3" i="12"/>
  <c r="L4" i="12"/>
  <c r="L5" i="12"/>
  <c r="L6" i="12"/>
  <c r="L7" i="12"/>
  <c r="L9" i="12"/>
  <c r="L8" i="12"/>
  <c r="H9" i="12"/>
  <c r="H8" i="12"/>
  <c r="H7" i="12"/>
  <c r="H6" i="12"/>
  <c r="I6" i="12"/>
  <c r="J6" i="12"/>
  <c r="I7" i="12"/>
  <c r="J7" i="12"/>
  <c r="I8" i="12"/>
  <c r="J8" i="12"/>
  <c r="I9" i="12"/>
  <c r="J9" i="12"/>
  <c r="H2" i="12"/>
  <c r="I2" i="12"/>
  <c r="J2" i="12"/>
  <c r="H3" i="12"/>
  <c r="I3" i="12"/>
  <c r="J3" i="12"/>
  <c r="H4" i="12"/>
  <c r="I4" i="12"/>
  <c r="J4" i="12"/>
  <c r="H5" i="12"/>
  <c r="I5" i="12"/>
  <c r="J5" i="12"/>
  <c r="I11" i="13"/>
  <c r="K11" i="13"/>
  <c r="J11" i="13"/>
  <c r="I10" i="13"/>
  <c r="K10" i="13"/>
  <c r="J10" i="13"/>
  <c r="I9" i="13"/>
  <c r="K9" i="13"/>
  <c r="J9" i="13"/>
  <c r="I8" i="13"/>
  <c r="K8" i="13"/>
  <c r="J8" i="13"/>
  <c r="I7" i="13"/>
  <c r="K7" i="13"/>
  <c r="J7" i="13"/>
  <c r="I6" i="13"/>
  <c r="K6" i="13"/>
  <c r="J6" i="13"/>
  <c r="I5" i="13"/>
  <c r="K5" i="13"/>
  <c r="J5" i="13"/>
  <c r="I4" i="13"/>
  <c r="K4" i="13"/>
  <c r="J4" i="13"/>
  <c r="I3" i="13"/>
  <c r="K3" i="13"/>
  <c r="J3" i="13"/>
  <c r="I2" i="13"/>
  <c r="K2" i="13"/>
  <c r="J2" i="13"/>
  <c r="G2" i="20"/>
  <c r="G3" i="20"/>
  <c r="G4" i="20"/>
  <c r="G5" i="20"/>
  <c r="G6" i="20"/>
  <c r="G7" i="20"/>
  <c r="G9" i="20"/>
  <c r="I4" i="20"/>
  <c r="I5" i="20"/>
  <c r="I2" i="20"/>
  <c r="I3" i="20"/>
  <c r="H6" i="20"/>
  <c r="I6" i="20"/>
  <c r="I7" i="20"/>
  <c r="I9" i="20"/>
  <c r="D2" i="1"/>
  <c r="D3" i="1"/>
  <c r="D10" i="1"/>
  <c r="F10" i="1"/>
  <c r="D11" i="1"/>
  <c r="E11" i="1"/>
  <c r="F11" i="1"/>
  <c r="D12" i="1"/>
  <c r="F12" i="1"/>
  <c r="D13" i="1"/>
  <c r="E13" i="1"/>
  <c r="D14" i="1"/>
  <c r="F14" i="1"/>
  <c r="D15" i="1"/>
  <c r="E15" i="1"/>
  <c r="D16" i="1"/>
  <c r="E16" i="1"/>
  <c r="F16" i="1"/>
  <c r="D17" i="1"/>
  <c r="E17" i="1"/>
  <c r="D18" i="1"/>
  <c r="F18" i="1"/>
  <c r="D19" i="1"/>
  <c r="F19" i="1"/>
  <c r="E19" i="1"/>
  <c r="D20" i="1"/>
  <c r="E20" i="1"/>
  <c r="F20" i="1"/>
  <c r="D21" i="1"/>
  <c r="E21" i="1"/>
  <c r="D22" i="1"/>
  <c r="F22" i="1"/>
  <c r="E22" i="1"/>
  <c r="D23" i="1"/>
  <c r="F23" i="1"/>
  <c r="D24" i="1"/>
  <c r="F24" i="1"/>
  <c r="D25" i="1"/>
  <c r="E25" i="1"/>
  <c r="D26" i="1"/>
  <c r="F26" i="1"/>
  <c r="D27" i="1"/>
  <c r="E27" i="1"/>
  <c r="D28" i="1"/>
  <c r="F28" i="1"/>
  <c r="D29" i="1"/>
  <c r="E29" i="1"/>
  <c r="D30" i="1"/>
  <c r="F30" i="1"/>
  <c r="D31" i="1"/>
  <c r="E31" i="1"/>
  <c r="D32" i="1"/>
  <c r="E32" i="1"/>
  <c r="D33" i="1"/>
  <c r="E33" i="1"/>
  <c r="D34" i="1"/>
  <c r="F34" i="1"/>
  <c r="D35" i="1"/>
  <c r="F35" i="1"/>
  <c r="D36" i="1"/>
  <c r="E36" i="1"/>
  <c r="F36" i="1"/>
  <c r="D37" i="1"/>
  <c r="E37" i="1"/>
  <c r="D38" i="1"/>
  <c r="F38" i="1"/>
  <c r="D39" i="1"/>
  <c r="F39" i="1"/>
  <c r="D40" i="1"/>
  <c r="F40" i="1"/>
  <c r="D41" i="1"/>
  <c r="E41" i="1"/>
  <c r="D42" i="1"/>
  <c r="F42" i="1"/>
  <c r="E42" i="1"/>
  <c r="D43" i="1"/>
  <c r="E43" i="1"/>
  <c r="D44" i="1"/>
  <c r="F44" i="1"/>
  <c r="D45" i="1"/>
  <c r="E45" i="1"/>
  <c r="D46" i="1"/>
  <c r="F46" i="1"/>
  <c r="D47" i="1"/>
  <c r="E47" i="1"/>
  <c r="F47" i="1"/>
  <c r="D48" i="1"/>
  <c r="E48" i="1"/>
  <c r="D49" i="1"/>
  <c r="E49" i="1"/>
  <c r="D50" i="1"/>
  <c r="F50" i="1"/>
  <c r="E50" i="1"/>
  <c r="D51" i="1"/>
  <c r="F51" i="1"/>
  <c r="D52" i="1"/>
  <c r="E52" i="1"/>
  <c r="D53" i="1"/>
  <c r="E53" i="1"/>
  <c r="D54" i="1"/>
  <c r="F54" i="1"/>
  <c r="D55" i="1"/>
  <c r="F55" i="1"/>
  <c r="D56" i="1"/>
  <c r="F56" i="1"/>
  <c r="E56" i="1"/>
  <c r="D57" i="1"/>
  <c r="E57" i="1"/>
  <c r="D58" i="1"/>
  <c r="F58" i="1"/>
  <c r="E58" i="1"/>
  <c r="D59" i="1"/>
  <c r="E59" i="1"/>
  <c r="F59" i="1"/>
  <c r="D60" i="1"/>
  <c r="E60" i="1"/>
  <c r="D61" i="1"/>
  <c r="E61" i="1"/>
  <c r="D62" i="1"/>
  <c r="F62" i="1"/>
  <c r="D63" i="1"/>
  <c r="E63" i="1"/>
  <c r="F63" i="1"/>
  <c r="D64" i="1"/>
  <c r="E64" i="1"/>
  <c r="F64" i="1"/>
  <c r="D65" i="1"/>
  <c r="E65" i="1"/>
  <c r="D66" i="1"/>
  <c r="F66" i="1"/>
  <c r="E66" i="1"/>
  <c r="D67" i="1"/>
  <c r="F67" i="1"/>
  <c r="E67" i="1"/>
  <c r="D68" i="1"/>
  <c r="E68" i="1"/>
  <c r="D69" i="1"/>
  <c r="E69" i="1"/>
  <c r="D70" i="1"/>
  <c r="F70" i="1"/>
  <c r="E70" i="1"/>
  <c r="D71" i="1"/>
  <c r="F71" i="1"/>
  <c r="D72" i="1"/>
  <c r="F72" i="1"/>
  <c r="E72" i="1"/>
  <c r="D73" i="1"/>
  <c r="E73" i="1"/>
  <c r="D74" i="1"/>
  <c r="F74" i="1"/>
  <c r="D75" i="1"/>
  <c r="E75" i="1"/>
  <c r="F75" i="1"/>
  <c r="D76" i="1"/>
  <c r="E76" i="1"/>
  <c r="D77" i="1"/>
  <c r="E77" i="1"/>
  <c r="D78" i="1"/>
  <c r="F78" i="1"/>
  <c r="D79" i="1"/>
  <c r="E79" i="1"/>
  <c r="D80" i="1"/>
  <c r="F80" i="1"/>
  <c r="E80" i="1"/>
  <c r="D81" i="1"/>
  <c r="E81" i="1"/>
  <c r="D82" i="1"/>
  <c r="F82" i="1"/>
  <c r="E83" i="1"/>
  <c r="F83" i="1"/>
  <c r="D84" i="1"/>
  <c r="E84" i="1"/>
  <c r="D85" i="1"/>
  <c r="E85" i="1"/>
  <c r="F85" i="1"/>
  <c r="D86" i="1"/>
  <c r="E86" i="1"/>
  <c r="E87" i="1"/>
  <c r="F87" i="1"/>
  <c r="D88" i="1"/>
  <c r="F88" i="1"/>
  <c r="E88" i="1"/>
  <c r="D89" i="1"/>
  <c r="F89" i="1"/>
  <c r="E89" i="1"/>
  <c r="E90" i="1"/>
  <c r="F90" i="1"/>
  <c r="D91" i="1"/>
  <c r="F91" i="1"/>
  <c r="D92" i="1"/>
  <c r="E92" i="1"/>
  <c r="D93" i="1"/>
  <c r="F93" i="1"/>
  <c r="E93" i="1"/>
  <c r="D94" i="1"/>
  <c r="E94" i="1"/>
  <c r="D95" i="1"/>
  <c r="F95" i="1"/>
  <c r="D96" i="1"/>
  <c r="E96" i="1"/>
  <c r="F96" i="1"/>
  <c r="D97" i="1"/>
  <c r="E97" i="1"/>
  <c r="F97" i="1"/>
  <c r="D98" i="1"/>
  <c r="E98" i="1"/>
  <c r="D99" i="1"/>
  <c r="E99" i="1"/>
  <c r="F99" i="1"/>
  <c r="D100" i="1"/>
  <c r="F100" i="1"/>
  <c r="D101" i="1"/>
  <c r="F101" i="1"/>
  <c r="D102" i="1"/>
  <c r="E102" i="1"/>
  <c r="D103" i="1"/>
  <c r="F103" i="1"/>
  <c r="E103" i="1"/>
  <c r="D104" i="1"/>
  <c r="E104" i="1"/>
  <c r="D105" i="1"/>
  <c r="E105" i="1"/>
  <c r="D106" i="1"/>
  <c r="E106" i="1"/>
  <c r="D107" i="1"/>
  <c r="E107" i="1"/>
  <c r="F107" i="1"/>
  <c r="D108" i="1"/>
  <c r="E108" i="1"/>
  <c r="F108" i="1"/>
  <c r="D109" i="1"/>
  <c r="E109" i="1"/>
  <c r="D110" i="1"/>
  <c r="E110" i="1"/>
  <c r="D111" i="1"/>
  <c r="F111" i="1"/>
  <c r="E111" i="1"/>
  <c r="D112" i="1"/>
  <c r="F112" i="1"/>
  <c r="D113" i="1"/>
  <c r="F113" i="1"/>
  <c r="E113" i="1"/>
  <c r="D114" i="1"/>
  <c r="E114" i="1"/>
  <c r="F105" i="1"/>
  <c r="F86" i="1"/>
  <c r="F76" i="1"/>
  <c r="F60" i="1"/>
  <c r="E91" i="1"/>
  <c r="E78" i="1"/>
  <c r="E71" i="1"/>
  <c r="E62" i="1"/>
  <c r="E44" i="1"/>
  <c r="E39" i="1"/>
  <c r="E30" i="1"/>
  <c r="E28" i="1"/>
  <c r="E23" i="1"/>
  <c r="E14" i="1"/>
  <c r="E12" i="1"/>
  <c r="F110" i="1"/>
  <c r="F98" i="1"/>
  <c r="F84" i="1"/>
  <c r="F81" i="1"/>
  <c r="F73" i="1"/>
  <c r="F65" i="1"/>
  <c r="F61" i="1"/>
  <c r="F57" i="1"/>
  <c r="F53" i="1"/>
  <c r="F45" i="1"/>
  <c r="F41" i="1"/>
  <c r="F37" i="1"/>
  <c r="F33" i="1"/>
  <c r="F29" i="1"/>
  <c r="F25" i="1"/>
  <c r="F21" i="1"/>
  <c r="F17" i="1"/>
  <c r="F114" i="1"/>
  <c r="F106" i="1"/>
  <c r="F102" i="1"/>
  <c r="F94" i="1"/>
  <c r="D4" i="1"/>
  <c r="F4" i="1"/>
  <c r="D5" i="1"/>
  <c r="D6" i="1"/>
  <c r="D7" i="1"/>
  <c r="F7" i="1"/>
  <c r="D8" i="1"/>
  <c r="E8" i="1"/>
  <c r="D9" i="1"/>
  <c r="E6" i="1"/>
  <c r="F6" i="1"/>
  <c r="E2" i="1"/>
  <c r="F2" i="1"/>
  <c r="E9" i="1"/>
  <c r="F9" i="1"/>
  <c r="E7" i="1"/>
  <c r="E5" i="1"/>
  <c r="F5" i="1"/>
  <c r="E3" i="1"/>
  <c r="F3" i="1"/>
  <c r="F13" i="1"/>
  <c r="F77" i="1"/>
  <c r="E46" i="1"/>
  <c r="E100" i="1"/>
  <c r="F68" i="1"/>
  <c r="E54" i="1"/>
  <c r="E51" i="1"/>
  <c r="F48" i="1"/>
  <c r="F43" i="1"/>
  <c r="E40" i="1"/>
  <c r="E34" i="1"/>
  <c r="F31" i="1"/>
  <c r="E26" i="1"/>
  <c r="F8" i="1"/>
  <c r="E112" i="1"/>
  <c r="F109" i="1"/>
  <c r="F104" i="1"/>
  <c r="E101" i="1"/>
  <c r="E95" i="1"/>
  <c r="F92" i="1"/>
  <c r="E82" i="1"/>
  <c r="F79" i="1"/>
  <c r="E74" i="1"/>
  <c r="F52" i="1"/>
  <c r="E38" i="1"/>
  <c r="E35" i="1"/>
  <c r="F32" i="1"/>
  <c r="F27" i="1"/>
  <c r="E24" i="1"/>
  <c r="E18" i="1"/>
  <c r="F15" i="1"/>
  <c r="E10" i="1"/>
  <c r="E4" i="1"/>
  <c r="F49" i="1"/>
  <c r="E55" i="1"/>
  <c r="F69" i="1"/>
</calcChain>
</file>

<file path=xl/connections.xml><?xml version="1.0" encoding="utf-8"?>
<connections xmlns="http://schemas.openxmlformats.org/spreadsheetml/2006/main">
  <connection id="1" name="20150614_nanodrop_Bostwich_Nordic_apis.txt" type="6" refreshedVersion="0" background="1" saveData="1">
    <textPr fileType="mac" sourceFile="SAMANTHA:Sam_Alger:20150614_nanodrop_Bostwich_Nordic_api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<sst xmlns="http://schemas.openxmlformats.org/spreadsheetml/2006/main" count="222" uniqueCount="177">
  <si>
    <t>Samples</t>
  </si>
  <si>
    <t>ng/µL</t>
  </si>
  <si>
    <t>RNA</t>
  </si>
  <si>
    <t>H2O</t>
  </si>
  <si>
    <t>Sample ID</t>
  </si>
  <si>
    <t xml:space="preserve">ng/ul </t>
  </si>
  <si>
    <t xml:space="preserve">260/280 </t>
  </si>
  <si>
    <t xml:space="preserve">260/230 </t>
  </si>
  <si>
    <t>15/8 1-1</t>
  </si>
  <si>
    <t>15/8 1-2</t>
  </si>
  <si>
    <t>15/8 1-3</t>
  </si>
  <si>
    <t>15/8 1-4</t>
  </si>
  <si>
    <t>15/8 2-1</t>
  </si>
  <si>
    <t>15/8 2-2</t>
  </si>
  <si>
    <t>15/8 2-3</t>
  </si>
  <si>
    <t>15/8 2-4</t>
  </si>
  <si>
    <t>15/8 3-1</t>
  </si>
  <si>
    <t>15/8 3-2</t>
  </si>
  <si>
    <t>15/8 3-3</t>
  </si>
  <si>
    <t>15/8 3-4</t>
  </si>
  <si>
    <t>15/8 4-1</t>
  </si>
  <si>
    <t>15/8 4-2</t>
  </si>
  <si>
    <t>15/8 4-3</t>
  </si>
  <si>
    <t>15/8 4-4</t>
  </si>
  <si>
    <t>22/8 1-1</t>
  </si>
  <si>
    <t>22/8 1-2</t>
  </si>
  <si>
    <t>22/8 1-3</t>
  </si>
  <si>
    <t>22/8 1-4</t>
  </si>
  <si>
    <t>22/8 2-1</t>
  </si>
  <si>
    <t>22/8 2-2</t>
  </si>
  <si>
    <t>22/8 2-3</t>
  </si>
  <si>
    <t>22/8 2-4</t>
  </si>
  <si>
    <t>22/8 3-1</t>
  </si>
  <si>
    <t>22/8 3-2</t>
  </si>
  <si>
    <t>22/8 3-3</t>
  </si>
  <si>
    <t>22/8 3-4</t>
  </si>
  <si>
    <t>22/8 4-1</t>
  </si>
  <si>
    <t>22/8 4-2</t>
  </si>
  <si>
    <t>22/8 4-3</t>
  </si>
  <si>
    <t>22/8 4-4</t>
  </si>
  <si>
    <t>3: 1-1</t>
  </si>
  <si>
    <t>3: 1-2</t>
  </si>
  <si>
    <t>3: 1-3</t>
  </si>
  <si>
    <t>3: 1-4</t>
  </si>
  <si>
    <t>3: 2-1</t>
  </si>
  <si>
    <t>3: 2-2</t>
  </si>
  <si>
    <t>3: 2-3</t>
  </si>
  <si>
    <t>3: 2-4</t>
  </si>
  <si>
    <t>3: 3-1</t>
  </si>
  <si>
    <t>3: 3-2</t>
  </si>
  <si>
    <t>3: 3-3</t>
  </si>
  <si>
    <t>3: 3-4</t>
  </si>
  <si>
    <t>3: 4-1</t>
  </si>
  <si>
    <t>3: 4-2</t>
  </si>
  <si>
    <t>3: 4-3</t>
  </si>
  <si>
    <t>3: 4-4</t>
  </si>
  <si>
    <t>4: 1-1</t>
  </si>
  <si>
    <t>4: 1-2</t>
  </si>
  <si>
    <t>4: 1-3</t>
  </si>
  <si>
    <t>4: 1-4</t>
  </si>
  <si>
    <t>4: 2-1</t>
  </si>
  <si>
    <t>4: 2-2</t>
  </si>
  <si>
    <t>4: 2-3</t>
  </si>
  <si>
    <t>4: 2-4</t>
  </si>
  <si>
    <t>4: 3-1</t>
  </si>
  <si>
    <t>4: 3-2</t>
  </si>
  <si>
    <t>4: 3-3</t>
  </si>
  <si>
    <t>4: 3-4</t>
  </si>
  <si>
    <t>4: 4-1</t>
  </si>
  <si>
    <t>4: 4-2</t>
  </si>
  <si>
    <t>4: 4-3</t>
  </si>
  <si>
    <t>4: 4-4</t>
  </si>
  <si>
    <t>5: 1-1</t>
  </si>
  <si>
    <t>5: 3-2</t>
  </si>
  <si>
    <t>5: 3-3</t>
  </si>
  <si>
    <t>5: 3-4</t>
  </si>
  <si>
    <t>5: 4-1</t>
  </si>
  <si>
    <t>5: 2-2</t>
  </si>
  <si>
    <t>5: 2-3</t>
  </si>
  <si>
    <t>5: 2-4</t>
  </si>
  <si>
    <t>5: 3-1</t>
  </si>
  <si>
    <t>5: 1-4</t>
  </si>
  <si>
    <t>5: 2-1</t>
  </si>
  <si>
    <t>5: 1-3</t>
  </si>
  <si>
    <t>5:1-2</t>
  </si>
  <si>
    <t>5:4-2</t>
  </si>
  <si>
    <t>5:4-3</t>
  </si>
  <si>
    <t>5:4-4</t>
  </si>
  <si>
    <t>6:1-1</t>
  </si>
  <si>
    <t>6:1-2</t>
  </si>
  <si>
    <t>6:1-3</t>
  </si>
  <si>
    <t>6:1-4</t>
  </si>
  <si>
    <t>6:2-1</t>
  </si>
  <si>
    <t>6:2-2</t>
  </si>
  <si>
    <t>6:2-3</t>
  </si>
  <si>
    <t>6:2-4</t>
  </si>
  <si>
    <t>blank12</t>
  </si>
  <si>
    <t>6:3-2</t>
  </si>
  <si>
    <t>6:3-3</t>
  </si>
  <si>
    <t>6:3-4</t>
  </si>
  <si>
    <t>6:4-1</t>
  </si>
  <si>
    <t>6:4-2</t>
  </si>
  <si>
    <t>6:4-3</t>
  </si>
  <si>
    <t>6:4-4</t>
  </si>
  <si>
    <t>7:1-1</t>
  </si>
  <si>
    <t>7:1-2</t>
  </si>
  <si>
    <t>7:1-3</t>
  </si>
  <si>
    <t>7:1-4</t>
  </si>
  <si>
    <t>7:2-1</t>
  </si>
  <si>
    <t>6:3-1</t>
  </si>
  <si>
    <t>7:2-2</t>
  </si>
  <si>
    <t>7:2-3</t>
  </si>
  <si>
    <t>7:2-4</t>
  </si>
  <si>
    <t>7:3-1</t>
  </si>
  <si>
    <t>7:3-2</t>
  </si>
  <si>
    <t>7:3-3</t>
  </si>
  <si>
    <t>7:3-4</t>
  </si>
  <si>
    <t>7:4-1</t>
  </si>
  <si>
    <t>7:4-2</t>
  </si>
  <si>
    <t>7:4-3</t>
  </si>
  <si>
    <t>7: 4-4</t>
  </si>
  <si>
    <t>dil.factor</t>
  </si>
  <si>
    <t xml:space="preserve">Well </t>
  </si>
  <si>
    <t xml:space="preserve">Date </t>
  </si>
  <si>
    <t xml:space="preserve">Constant </t>
  </si>
  <si>
    <t>final vol</t>
  </si>
  <si>
    <t>RNA for Dilution</t>
  </si>
  <si>
    <t>Lab ID #</t>
  </si>
  <si>
    <t>Crude Extraction Date</t>
  </si>
  <si>
    <t xml:space="preserve">RNA Extraction Date </t>
  </si>
  <si>
    <t>Post Mark Date</t>
  </si>
  <si>
    <t>Received Date</t>
  </si>
  <si>
    <t>Sub-Sample Date</t>
  </si>
  <si>
    <t>Percent Alive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</si>
  <si>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</si>
  <si>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</si>
  <si>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</si>
  <si>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</si>
  <si>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</si>
  <si>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</si>
  <si>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</si>
  <si>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</si>
  <si>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</si>
  <si>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GMC 19 P</t>
  </si>
  <si>
    <t>Sample ID #</t>
  </si>
  <si>
    <t>Sampled Date</t>
  </si>
  <si>
    <t>LAB ID #</t>
  </si>
  <si>
    <t>21-1</t>
  </si>
  <si>
    <t>22-1</t>
  </si>
  <si>
    <t>23-1</t>
  </si>
  <si>
    <t>24-1</t>
  </si>
  <si>
    <t>25-1</t>
  </si>
  <si>
    <t>26-1</t>
  </si>
  <si>
    <t>27-1</t>
  </si>
  <si>
    <t>28-1</t>
  </si>
  <si>
    <t>control-1</t>
  </si>
  <si>
    <t>c1</t>
  </si>
  <si>
    <t>Stock</t>
  </si>
  <si>
    <t>Final konc</t>
  </si>
  <si>
    <t>20 µl</t>
  </si>
  <si>
    <t>10 µl</t>
  </si>
  <si>
    <r>
      <t>H</t>
    </r>
    <r>
      <rPr>
        <b/>
        <vertAlign val="subscript"/>
        <sz val="8"/>
        <color theme="1"/>
        <rFont val="Calibri"/>
        <scheme val="minor"/>
      </rPr>
      <t>2</t>
    </r>
    <r>
      <rPr>
        <b/>
        <sz val="8"/>
        <color theme="1"/>
        <rFont val="Calibri"/>
        <scheme val="minor"/>
      </rPr>
      <t>O</t>
    </r>
  </si>
  <si>
    <t>iTaq Universal SYBR Green mix</t>
  </si>
  <si>
    <t>2x</t>
  </si>
  <si>
    <t>1x</t>
  </si>
  <si>
    <t>Primer 1</t>
  </si>
  <si>
    <t>10 μM</t>
  </si>
  <si>
    <t>0.2 μM</t>
  </si>
  <si>
    <t>Primer 2</t>
  </si>
  <si>
    <t>iScript reverse transcriptase</t>
  </si>
  <si>
    <t>Template RNA</t>
  </si>
  <si>
    <t>* 80%</t>
  </si>
  <si>
    <t>DWV</t>
  </si>
  <si>
    <t>Lab ID</t>
  </si>
  <si>
    <t>notes</t>
  </si>
  <si>
    <t>48 ng/ul concentration</t>
  </si>
  <si>
    <t>100 ng/ul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</si>
</sst>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b/>
      <vertAlign val="subscript"/>
      <sz val="8"/>
      <color theme="1"/>
      <name val="Calibri"/>
      <scheme val="minor"/>
    </font>
    <font>
      <sz val="8"/>
      <color rgb="FFFF0000"/>
      <name val="Calibri"/>
      <scheme val="minor"/>
    </font>
    <font>
      <sz val="7"/>
      <color theme="1"/>
      <name val="Calibri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dashed">
        <color auto="1"/>
      </left>
      <right/>
      <top style="hair">
        <color auto="1"/>
      </top>
      <bottom style="thin">
        <color auto="1"/>
      </bottom>
      <diagonal/>
    </border>
    <border>
      <left style="dashed">
        <color auto="1"/>
      </left>
      <right/>
      <top/>
      <bottom style="hair">
        <color auto="1"/>
      </bottom>
      <diagonal/>
    </border>
    <border>
      <left style="dashed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dashed">
        <color auto="1"/>
      </left>
      <right/>
      <top style="hair">
        <color auto="1"/>
      </top>
      <bottom/>
      <diagonal/>
    </border>
    <border>
      <left style="dashed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29">
    <xf numFmtId="0" fontId="0" fillId="0" borderId="0"/>
    <xf numFmtId="0" fontId="3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11" xfId="0" applyBorder="1"/>
    <xf numFmtId="164" fontId="0" fillId="0" borderId="0" xfId="0" applyNumberFormat="1" applyFill="1" applyBorder="1" applyAlignment="1">
      <alignment horizontal="center"/>
    </xf>
    <xf numFmtId="164" fontId="2" fillId="2" borderId="5" xfId="2" applyNumberFormat="1" applyBorder="1" applyAlignment="1">
      <alignment horizontal="center"/>
    </xf>
    <xf numFmtId="164" fontId="2" fillId="2" borderId="1" xfId="2" applyNumberFormat="1" applyBorder="1" applyAlignment="1">
      <alignment horizontal="center"/>
    </xf>
    <xf numFmtId="164" fontId="2" fillId="2" borderId="11" xfId="2" applyNumberFormat="1" applyBorder="1" applyAlignment="1">
      <alignment horizontal="center"/>
    </xf>
    <xf numFmtId="164" fontId="2" fillId="2" borderId="12" xfId="2" applyNumberFormat="1" applyBorder="1" applyAlignment="1">
      <alignment horizontal="center"/>
    </xf>
    <xf numFmtId="164" fontId="2" fillId="2" borderId="4" xfId="2" applyNumberFormat="1" applyBorder="1" applyAlignment="1">
      <alignment horizontal="center"/>
    </xf>
    <xf numFmtId="0" fontId="2" fillId="2" borderId="1" xfId="2" applyBorder="1" applyAlignment="1"/>
    <xf numFmtId="0" fontId="2" fillId="2" borderId="1" xfId="2" applyBorder="1" applyAlignment="1">
      <alignment horizontal="center"/>
    </xf>
    <xf numFmtId="0" fontId="3" fillId="0" borderId="1" xfId="1" applyBorder="1" applyAlignment="1"/>
    <xf numFmtId="0" fontId="3" fillId="0" borderId="5" xfId="1" applyBorder="1" applyAlignment="1">
      <alignment horizontal="center"/>
    </xf>
    <xf numFmtId="0" fontId="3" fillId="0" borderId="6" xfId="1" applyBorder="1" applyAlignment="1">
      <alignment horizontal="center"/>
    </xf>
    <xf numFmtId="164" fontId="3" fillId="0" borderId="7" xfId="1" applyNumberFormat="1" applyFill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2" xfId="1" applyBorder="1" applyAlignment="1">
      <alignment horizontal="center"/>
    </xf>
    <xf numFmtId="164" fontId="3" fillId="0" borderId="3" xfId="1" applyNumberFormat="1" applyFill="1" applyBorder="1" applyAlignment="1">
      <alignment horizontal="center"/>
    </xf>
    <xf numFmtId="0" fontId="3" fillId="0" borderId="11" xfId="1" applyBorder="1" applyAlignment="1">
      <alignment horizontal="center"/>
    </xf>
    <xf numFmtId="0" fontId="3" fillId="0" borderId="16" xfId="1" applyBorder="1" applyAlignment="1">
      <alignment horizontal="center"/>
    </xf>
    <xf numFmtId="164" fontId="3" fillId="0" borderId="17" xfId="1" applyNumberFormat="1" applyFill="1" applyBorder="1" applyAlignment="1">
      <alignment horizontal="center"/>
    </xf>
    <xf numFmtId="0" fontId="3" fillId="0" borderId="12" xfId="1" applyBorder="1" applyAlignment="1">
      <alignment horizontal="center"/>
    </xf>
    <xf numFmtId="0" fontId="3" fillId="0" borderId="13" xfId="1" applyBorder="1" applyAlignment="1">
      <alignment horizontal="center"/>
    </xf>
    <xf numFmtId="164" fontId="3" fillId="0" borderId="14" xfId="1" applyNumberFormat="1" applyFill="1" applyBorder="1" applyAlignment="1">
      <alignment horizontal="center"/>
    </xf>
    <xf numFmtId="0" fontId="3" fillId="0" borderId="4" xfId="1" applyBorder="1" applyAlignment="1">
      <alignment horizontal="center"/>
    </xf>
    <xf numFmtId="0" fontId="3" fillId="0" borderId="8" xfId="1" applyBorder="1" applyAlignment="1">
      <alignment horizontal="center"/>
    </xf>
    <xf numFmtId="164" fontId="3" fillId="0" borderId="9" xfId="1" applyNumberFormat="1" applyFill="1" applyBorder="1" applyAlignment="1">
      <alignment horizontal="center"/>
    </xf>
    <xf numFmtId="164" fontId="3" fillId="0" borderId="7" xfId="1" applyNumberFormat="1" applyBorder="1" applyAlignment="1">
      <alignment horizontal="center"/>
    </xf>
    <xf numFmtId="164" fontId="3" fillId="0" borderId="3" xfId="1" applyNumberFormat="1" applyBorder="1" applyAlignment="1">
      <alignment horizontal="center"/>
    </xf>
    <xf numFmtId="164" fontId="3" fillId="0" borderId="17" xfId="1" applyNumberFormat="1" applyBorder="1" applyAlignment="1">
      <alignment horizontal="center"/>
    </xf>
    <xf numFmtId="164" fontId="3" fillId="0" borderId="14" xfId="1" applyNumberFormat="1" applyBorder="1" applyAlignment="1">
      <alignment horizontal="center"/>
    </xf>
    <xf numFmtId="164" fontId="3" fillId="0" borderId="9" xfId="1" applyNumberFormat="1" applyBorder="1" applyAlignment="1">
      <alignment horizontal="center"/>
    </xf>
    <xf numFmtId="0" fontId="2" fillId="3" borderId="19" xfId="3" applyBorder="1" applyAlignment="1"/>
    <xf numFmtId="0" fontId="2" fillId="3" borderId="20" xfId="3" applyBorder="1" applyAlignment="1"/>
    <xf numFmtId="0" fontId="2" fillId="3" borderId="22" xfId="3" applyBorder="1" applyAlignment="1"/>
    <xf numFmtId="0" fontId="2" fillId="3" borderId="23" xfId="3" applyBorder="1" applyAlignment="1"/>
    <xf numFmtId="0" fontId="2" fillId="3" borderId="18" xfId="3" applyBorder="1" applyAlignment="1"/>
    <xf numFmtId="0" fontId="1" fillId="3" borderId="24" xfId="3" applyFont="1" applyBorder="1" applyAlignment="1"/>
    <xf numFmtId="0" fontId="4" fillId="0" borderId="25" xfId="1" applyFont="1" applyBorder="1" applyAlignment="1">
      <alignment horizontal="center"/>
    </xf>
    <xf numFmtId="0" fontId="1" fillId="2" borderId="25" xfId="2" applyFont="1" applyBorder="1" applyAlignment="1">
      <alignment horizontal="center"/>
    </xf>
    <xf numFmtId="14" fontId="2" fillId="3" borderId="1" xfId="3" applyNumberFormat="1" applyBorder="1"/>
    <xf numFmtId="164" fontId="2" fillId="2" borderId="10" xfId="2" applyNumberFormat="1" applyBorder="1" applyAlignment="1">
      <alignment horizontal="center"/>
    </xf>
    <xf numFmtId="164" fontId="2" fillId="2" borderId="15" xfId="2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3" borderId="1" xfId="3" applyBorder="1"/>
    <xf numFmtId="0" fontId="2" fillId="3" borderId="0" xfId="3"/>
    <xf numFmtId="0" fontId="4" fillId="0" borderId="27" xfId="1" applyFont="1" applyBorder="1" applyAlignment="1">
      <alignment horizontal="center"/>
    </xf>
    <xf numFmtId="0" fontId="4" fillId="0" borderId="28" xfId="1" applyFont="1" applyBorder="1" applyAlignment="1">
      <alignment horizontal="center"/>
    </xf>
    <xf numFmtId="164" fontId="2" fillId="2" borderId="21" xfId="2" applyNumberFormat="1" applyBorder="1" applyAlignment="1">
      <alignment horizontal="center"/>
    </xf>
    <xf numFmtId="164" fontId="2" fillId="2" borderId="30" xfId="2" applyNumberFormat="1" applyBorder="1" applyAlignment="1">
      <alignment horizontal="center"/>
    </xf>
    <xf numFmtId="0" fontId="1" fillId="2" borderId="26" xfId="2" applyFont="1" applyBorder="1" applyAlignment="1">
      <alignment horizontal="center"/>
    </xf>
    <xf numFmtId="164" fontId="2" fillId="2" borderId="29" xfId="2" applyNumberFormat="1" applyBorder="1" applyAlignment="1">
      <alignment horizontal="center"/>
    </xf>
    <xf numFmtId="0" fontId="2" fillId="2" borderId="15" xfId="2" applyBorder="1" applyAlignment="1"/>
    <xf numFmtId="0" fontId="2" fillId="2" borderId="15" xfId="2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2" borderId="0" xfId="2" applyFont="1" applyBorder="1" applyAlignment="1">
      <alignment horizontal="center"/>
    </xf>
    <xf numFmtId="164" fontId="3" fillId="0" borderId="0" xfId="1" applyNumberFormat="1" applyFill="1" applyBorder="1" applyAlignment="1">
      <alignment horizontal="center"/>
    </xf>
    <xf numFmtId="164" fontId="2" fillId="2" borderId="0" xfId="2" applyNumberFormat="1" applyBorder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 applyFill="1"/>
    <xf numFmtId="0" fontId="1" fillId="0" borderId="0" xfId="0" applyFont="1" applyFill="1"/>
    <xf numFmtId="0" fontId="1" fillId="0" borderId="0" xfId="0" applyNumberFormat="1" applyFont="1" applyFill="1"/>
    <xf numFmtId="0" fontId="0" fillId="0" borderId="0" xfId="0" applyFill="1"/>
    <xf numFmtId="0" fontId="0" fillId="0" borderId="0" xfId="0" applyNumberFormat="1" applyFill="1"/>
    <xf numFmtId="0" fontId="1" fillId="0" borderId="0" xfId="0" applyFont="1" applyAlignment="1">
      <alignment horizontal="left"/>
    </xf>
    <xf numFmtId="14" fontId="0" fillId="0" borderId="0" xfId="0" applyNumberFormat="1" applyFill="1" applyAlignment="1">
      <alignment horizontal="right"/>
    </xf>
    <xf numFmtId="18" fontId="0" fillId="0" borderId="0" xfId="0" applyNumberFormat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Alignment="1">
      <alignment horizontal="right"/>
    </xf>
    <xf numFmtId="0" fontId="11" fillId="0" borderId="3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6" xfId="0" applyFont="1" applyBorder="1" applyAlignment="1">
      <alignment vertical="center" wrapText="1"/>
    </xf>
    <xf numFmtId="0" fontId="13" fillId="0" borderId="32" xfId="0" applyFont="1" applyBorder="1" applyAlignment="1">
      <alignment horizontal="center" vertical="center" wrapText="1"/>
    </xf>
    <xf numFmtId="0" fontId="0" fillId="0" borderId="32" xfId="0" applyBorder="1"/>
    <xf numFmtId="0" fontId="0" fillId="0" borderId="40" xfId="0" applyBorder="1"/>
    <xf numFmtId="0" fontId="0" fillId="0" borderId="31" xfId="0" applyNumberFormat="1" applyBorder="1"/>
    <xf numFmtId="9" fontId="11" fillId="0" borderId="35" xfId="0" applyNumberFormat="1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1" fillId="0" borderId="31" xfId="0" applyNumberFormat="1" applyFont="1" applyBorder="1"/>
    <xf numFmtId="0" fontId="1" fillId="0" borderId="37" xfId="0" applyFont="1" applyBorder="1" applyAlignment="1">
      <alignment horizontal="center" vertical="center" wrapText="1"/>
    </xf>
    <xf numFmtId="0" fontId="2" fillId="0" borderId="0" xfId="192"/>
    <xf numFmtId="164" fontId="3" fillId="0" borderId="0" xfId="193" applyNumberFormat="1" applyFill="1" applyBorder="1" applyAlignment="1">
      <alignment horizontal="center"/>
    </xf>
    <xf numFmtId="164" fontId="2" fillId="2" borderId="0" xfId="194" applyNumberFormat="1" applyBorder="1" applyAlignment="1">
      <alignment horizontal="center"/>
    </xf>
    <xf numFmtId="0" fontId="15" fillId="0" borderId="0" xfId="0" applyFont="1"/>
  </cellXfs>
  <cellStyles count="229">
    <cellStyle name="20% - Accent1" xfId="2" builtinId="30"/>
    <cellStyle name="20% - Accent1 2" xfId="194"/>
    <cellStyle name="40% - Accent1" xfId="3" builtinId="31"/>
    <cellStyle name="Explanatory Text" xfId="1" builtinId="53"/>
    <cellStyle name="Explanatory Text 2" xfId="19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  <cellStyle name="Normal 2" xfId="19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3300"/>
      <color rgb="FFFFFF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0150614_nanodrop_Bostwich_Nordic_api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zoomScaleSheetLayoutView="70" workbookViewId="0">
      <pane ySplit="1" topLeftCell="A2" activePane="bottomLeft" state="frozen"/>
      <selection pane="bottomLeft" activeCell="G26" sqref="G26"/>
    </sheetView>
  </sheetViews>
  <sheetFormatPr baseColWidth="10" defaultColWidth="8.83203125" defaultRowHeight="15" x14ac:dyDescent="0.2"/>
  <cols>
    <col min="1" max="1" width="8.5" style="40" bestFit="1" customWidth="1"/>
    <col min="2" max="2" width="7.5" style="22" bestFit="1" customWidth="1"/>
    <col min="3" max="3" width="5.5" style="22" bestFit="1" customWidth="1"/>
    <col min="4" max="4" width="12" style="22" bestFit="1" customWidth="1"/>
    <col min="5" max="5" width="4.6640625" style="17" bestFit="1" customWidth="1"/>
    <col min="6" max="6" width="11.1640625" style="60" bestFit="1" customWidth="1"/>
    <col min="7" max="16384" width="8.83203125" style="3"/>
  </cols>
  <sheetData>
    <row r="1" spans="1:13" s="1" customFormat="1" ht="16" thickBot="1" x14ac:dyDescent="0.25">
      <c r="A1" s="44" t="s">
        <v>0</v>
      </c>
      <c r="B1" s="45" t="s">
        <v>1</v>
      </c>
      <c r="C1" s="53" t="s">
        <v>2</v>
      </c>
      <c r="D1" s="54" t="s">
        <v>125</v>
      </c>
      <c r="E1" s="46" t="s">
        <v>3</v>
      </c>
      <c r="F1" s="57" t="s">
        <v>121</v>
      </c>
    </row>
    <row r="2" spans="1:13" x14ac:dyDescent="0.2">
      <c r="A2" s="39" t="s">
        <v>8</v>
      </c>
      <c r="B2" s="19">
        <v>106.35</v>
      </c>
      <c r="C2" s="20">
        <v>5</v>
      </c>
      <c r="D2" s="21">
        <f>((B2*C2)/20)</f>
        <v>26.587499999999999</v>
      </c>
      <c r="E2" s="11">
        <f t="shared" ref="E2:E33" si="0">(D2-C2)</f>
        <v>21.587499999999999</v>
      </c>
      <c r="F2" s="55">
        <f>(D2/C2)</f>
        <v>5.3174999999999999</v>
      </c>
    </row>
    <row r="3" spans="1:13" x14ac:dyDescent="0.2">
      <c r="A3" s="40" t="s">
        <v>9</v>
      </c>
      <c r="B3" s="22">
        <v>277.18</v>
      </c>
      <c r="C3" s="23">
        <v>5</v>
      </c>
      <c r="D3" s="24">
        <f t="shared" ref="D3:D13" si="1">((B3*C3)/20)</f>
        <v>69.295000000000002</v>
      </c>
      <c r="E3" s="12">
        <f t="shared" si="0"/>
        <v>64.295000000000002</v>
      </c>
      <c r="F3" s="55">
        <f t="shared" ref="F3:F66" si="2">(D3/C3)</f>
        <v>13.859</v>
      </c>
    </row>
    <row r="4" spans="1:13" x14ac:dyDescent="0.2">
      <c r="A4" s="40" t="s">
        <v>10</v>
      </c>
      <c r="B4" s="22">
        <v>144.21</v>
      </c>
      <c r="C4" s="23">
        <v>5</v>
      </c>
      <c r="D4" s="24">
        <f t="shared" si="1"/>
        <v>36.052500000000002</v>
      </c>
      <c r="E4" s="12">
        <f t="shared" si="0"/>
        <v>31.052500000000002</v>
      </c>
      <c r="F4" s="55">
        <f t="shared" si="2"/>
        <v>7.2105000000000006</v>
      </c>
    </row>
    <row r="5" spans="1:13" x14ac:dyDescent="0.2">
      <c r="A5" s="40" t="s">
        <v>11</v>
      </c>
      <c r="B5" s="22">
        <v>180.47</v>
      </c>
      <c r="C5" s="23">
        <v>5</v>
      </c>
      <c r="D5" s="24">
        <f t="shared" si="1"/>
        <v>45.1175</v>
      </c>
      <c r="E5" s="12">
        <f t="shared" si="0"/>
        <v>40.1175</v>
      </c>
      <c r="F5" s="55">
        <f t="shared" si="2"/>
        <v>9.0235000000000003</v>
      </c>
    </row>
    <row r="6" spans="1:13" x14ac:dyDescent="0.2">
      <c r="A6" s="40" t="s">
        <v>12</v>
      </c>
      <c r="B6" s="22">
        <v>254.96</v>
      </c>
      <c r="C6" s="23">
        <v>5</v>
      </c>
      <c r="D6" s="24">
        <f t="shared" si="1"/>
        <v>63.739999999999995</v>
      </c>
      <c r="E6" s="12">
        <f t="shared" si="0"/>
        <v>58.739999999999995</v>
      </c>
      <c r="F6" s="55">
        <f t="shared" si="2"/>
        <v>12.747999999999999</v>
      </c>
    </row>
    <row r="7" spans="1:13" x14ac:dyDescent="0.2">
      <c r="A7" s="40" t="s">
        <v>13</v>
      </c>
      <c r="B7" s="22">
        <v>290.5</v>
      </c>
      <c r="C7" s="23">
        <v>5</v>
      </c>
      <c r="D7" s="24">
        <f t="shared" si="1"/>
        <v>72.625</v>
      </c>
      <c r="E7" s="12">
        <f t="shared" si="0"/>
        <v>67.625</v>
      </c>
      <c r="F7" s="55">
        <f t="shared" si="2"/>
        <v>14.525</v>
      </c>
    </row>
    <row r="8" spans="1:13" x14ac:dyDescent="0.2">
      <c r="A8" s="40" t="s">
        <v>14</v>
      </c>
      <c r="B8" s="22">
        <v>197.9</v>
      </c>
      <c r="C8" s="23">
        <v>5</v>
      </c>
      <c r="D8" s="24">
        <f t="shared" si="1"/>
        <v>49.475000000000001</v>
      </c>
      <c r="E8" s="12">
        <f t="shared" si="0"/>
        <v>44.475000000000001</v>
      </c>
      <c r="F8" s="55">
        <f t="shared" si="2"/>
        <v>9.8949999999999996</v>
      </c>
    </row>
    <row r="9" spans="1:13" x14ac:dyDescent="0.2">
      <c r="A9" s="41" t="s">
        <v>15</v>
      </c>
      <c r="B9" s="25">
        <v>367.2</v>
      </c>
      <c r="C9" s="26">
        <v>2</v>
      </c>
      <c r="D9" s="27">
        <f t="shared" si="1"/>
        <v>36.72</v>
      </c>
      <c r="E9" s="13">
        <f t="shared" si="0"/>
        <v>34.72</v>
      </c>
      <c r="F9" s="58">
        <f t="shared" si="2"/>
        <v>18.36</v>
      </c>
    </row>
    <row r="10" spans="1:13" x14ac:dyDescent="0.2">
      <c r="A10" s="42" t="s">
        <v>16</v>
      </c>
      <c r="B10" s="28">
        <v>172.86</v>
      </c>
      <c r="C10" s="29">
        <v>5</v>
      </c>
      <c r="D10" s="30">
        <f t="shared" si="1"/>
        <v>43.215000000000003</v>
      </c>
      <c r="E10" s="14">
        <f t="shared" si="0"/>
        <v>38.215000000000003</v>
      </c>
      <c r="F10" s="48">
        <f t="shared" si="2"/>
        <v>8.6430000000000007</v>
      </c>
    </row>
    <row r="11" spans="1:13" x14ac:dyDescent="0.2">
      <c r="A11" s="40" t="s">
        <v>17</v>
      </c>
      <c r="B11" s="22">
        <v>118.88</v>
      </c>
      <c r="C11" s="23">
        <v>5</v>
      </c>
      <c r="D11" s="24">
        <f t="shared" si="1"/>
        <v>29.72</v>
      </c>
      <c r="E11" s="12">
        <f t="shared" si="0"/>
        <v>24.72</v>
      </c>
      <c r="F11" s="55">
        <f t="shared" si="2"/>
        <v>5.944</v>
      </c>
      <c r="K11" s="9"/>
      <c r="L11" s="9"/>
      <c r="M11" s="9"/>
    </row>
    <row r="12" spans="1:13" x14ac:dyDescent="0.2">
      <c r="A12" s="40" t="s">
        <v>18</v>
      </c>
      <c r="B12" s="22">
        <v>404.95</v>
      </c>
      <c r="C12" s="23">
        <v>2</v>
      </c>
      <c r="D12" s="24">
        <f t="shared" si="1"/>
        <v>40.494999999999997</v>
      </c>
      <c r="E12" s="12">
        <f t="shared" si="0"/>
        <v>38.494999999999997</v>
      </c>
      <c r="F12" s="55">
        <f t="shared" si="2"/>
        <v>20.247499999999999</v>
      </c>
      <c r="L12" s="10"/>
      <c r="M12" s="7"/>
    </row>
    <row r="13" spans="1:13" x14ac:dyDescent="0.2">
      <c r="A13" s="40" t="s">
        <v>19</v>
      </c>
      <c r="B13" s="22">
        <v>66.94</v>
      </c>
      <c r="C13" s="23">
        <v>10</v>
      </c>
      <c r="D13" s="24">
        <f t="shared" si="1"/>
        <v>33.47</v>
      </c>
      <c r="E13" s="12">
        <f t="shared" si="0"/>
        <v>23.47</v>
      </c>
      <c r="F13" s="55">
        <f t="shared" si="2"/>
        <v>3.347</v>
      </c>
      <c r="L13" s="10"/>
      <c r="M13" s="7"/>
    </row>
    <row r="14" spans="1:13" x14ac:dyDescent="0.2">
      <c r="A14" s="40" t="s">
        <v>20</v>
      </c>
      <c r="B14" s="22">
        <v>155.49</v>
      </c>
      <c r="C14" s="23">
        <v>5</v>
      </c>
      <c r="D14" s="24">
        <f t="shared" ref="D14:D54" si="3">((B14*C14)/20)</f>
        <v>38.872500000000002</v>
      </c>
      <c r="E14" s="12">
        <f t="shared" si="0"/>
        <v>33.872500000000002</v>
      </c>
      <c r="F14" s="55">
        <f t="shared" si="2"/>
        <v>7.7745000000000006</v>
      </c>
      <c r="L14" s="10"/>
      <c r="M14" s="7"/>
    </row>
    <row r="15" spans="1:13" x14ac:dyDescent="0.2">
      <c r="A15" s="40" t="s">
        <v>21</v>
      </c>
      <c r="B15" s="22">
        <v>138.07</v>
      </c>
      <c r="C15" s="23">
        <v>5</v>
      </c>
      <c r="D15" s="24">
        <f t="shared" si="3"/>
        <v>34.517499999999998</v>
      </c>
      <c r="E15" s="12">
        <f t="shared" si="0"/>
        <v>29.517499999999998</v>
      </c>
      <c r="F15" s="55">
        <f t="shared" si="2"/>
        <v>6.9034999999999993</v>
      </c>
      <c r="L15" s="6"/>
      <c r="M15" s="6"/>
    </row>
    <row r="16" spans="1:13" x14ac:dyDescent="0.2">
      <c r="A16" s="40" t="s">
        <v>22</v>
      </c>
      <c r="B16" s="22">
        <v>64.81</v>
      </c>
      <c r="C16" s="23">
        <v>10</v>
      </c>
      <c r="D16" s="24">
        <f t="shared" si="3"/>
        <v>32.405000000000001</v>
      </c>
      <c r="E16" s="12">
        <f t="shared" si="0"/>
        <v>22.405000000000001</v>
      </c>
      <c r="F16" s="55">
        <f t="shared" si="2"/>
        <v>3.2404999999999999</v>
      </c>
      <c r="L16" s="7"/>
      <c r="M16" s="7"/>
    </row>
    <row r="17" spans="1:13" x14ac:dyDescent="0.2">
      <c r="A17" s="43" t="s">
        <v>23</v>
      </c>
      <c r="B17" s="31">
        <v>107.81</v>
      </c>
      <c r="C17" s="32">
        <v>5</v>
      </c>
      <c r="D17" s="33">
        <f t="shared" si="3"/>
        <v>26.952499999999997</v>
      </c>
      <c r="E17" s="15">
        <f t="shared" si="0"/>
        <v>21.952499999999997</v>
      </c>
      <c r="F17" s="56">
        <f t="shared" si="2"/>
        <v>5.3904999999999994</v>
      </c>
      <c r="L17" s="7"/>
      <c r="M17" s="8"/>
    </row>
    <row r="18" spans="1:13" x14ac:dyDescent="0.2">
      <c r="A18" s="39" t="s">
        <v>24</v>
      </c>
      <c r="B18" s="19">
        <v>149.44999999999999</v>
      </c>
      <c r="C18" s="20">
        <v>5</v>
      </c>
      <c r="D18" s="21">
        <f t="shared" si="3"/>
        <v>37.362499999999997</v>
      </c>
      <c r="E18" s="11">
        <f t="shared" si="0"/>
        <v>32.362499999999997</v>
      </c>
      <c r="F18" s="55">
        <f t="shared" si="2"/>
        <v>7.4724999999999993</v>
      </c>
      <c r="L18" s="7"/>
      <c r="M18" s="8"/>
    </row>
    <row r="19" spans="1:13" x14ac:dyDescent="0.2">
      <c r="A19" s="40" t="s">
        <v>25</v>
      </c>
      <c r="B19" s="22">
        <v>274.19</v>
      </c>
      <c r="C19" s="23">
        <v>5</v>
      </c>
      <c r="D19" s="24">
        <f t="shared" si="3"/>
        <v>68.547499999999999</v>
      </c>
      <c r="E19" s="12">
        <f t="shared" si="0"/>
        <v>63.547499999999999</v>
      </c>
      <c r="F19" s="55">
        <f t="shared" si="2"/>
        <v>13.7095</v>
      </c>
      <c r="L19" s="7"/>
      <c r="M19" s="8"/>
    </row>
    <row r="20" spans="1:13" x14ac:dyDescent="0.2">
      <c r="A20" s="40" t="s">
        <v>26</v>
      </c>
      <c r="B20" s="22">
        <v>139.15</v>
      </c>
      <c r="C20" s="23">
        <v>5</v>
      </c>
      <c r="D20" s="24">
        <f t="shared" si="3"/>
        <v>34.787500000000001</v>
      </c>
      <c r="E20" s="12">
        <f t="shared" si="0"/>
        <v>29.787500000000001</v>
      </c>
      <c r="F20" s="55">
        <f t="shared" si="2"/>
        <v>6.9575000000000005</v>
      </c>
      <c r="I20" s="4"/>
      <c r="J20" s="4"/>
      <c r="K20" s="4"/>
      <c r="L20" s="4"/>
      <c r="M20" s="4"/>
    </row>
    <row r="21" spans="1:13" x14ac:dyDescent="0.2">
      <c r="A21" s="40" t="s">
        <v>27</v>
      </c>
      <c r="B21" s="22">
        <v>118.57</v>
      </c>
      <c r="C21" s="23">
        <v>5</v>
      </c>
      <c r="D21" s="24">
        <f t="shared" si="3"/>
        <v>29.642499999999995</v>
      </c>
      <c r="E21" s="12">
        <f t="shared" si="0"/>
        <v>24.642499999999995</v>
      </c>
      <c r="F21" s="55">
        <f t="shared" si="2"/>
        <v>5.9284999999999988</v>
      </c>
    </row>
    <row r="22" spans="1:13" x14ac:dyDescent="0.2">
      <c r="A22" s="40" t="s">
        <v>28</v>
      </c>
      <c r="B22" s="22">
        <v>346.95</v>
      </c>
      <c r="C22" s="23">
        <v>5</v>
      </c>
      <c r="D22" s="24">
        <f t="shared" si="3"/>
        <v>86.737499999999997</v>
      </c>
      <c r="E22" s="12">
        <f t="shared" si="0"/>
        <v>81.737499999999997</v>
      </c>
      <c r="F22" s="55">
        <f t="shared" si="2"/>
        <v>17.3475</v>
      </c>
    </row>
    <row r="23" spans="1:13" x14ac:dyDescent="0.2">
      <c r="A23" s="40" t="s">
        <v>29</v>
      </c>
      <c r="B23" s="22">
        <v>165.53</v>
      </c>
      <c r="C23" s="23">
        <v>5</v>
      </c>
      <c r="D23" s="24">
        <f t="shared" si="3"/>
        <v>41.3825</v>
      </c>
      <c r="E23" s="12">
        <f t="shared" si="0"/>
        <v>36.3825</v>
      </c>
      <c r="F23" s="55">
        <f t="shared" si="2"/>
        <v>8.2765000000000004</v>
      </c>
    </row>
    <row r="24" spans="1:13" x14ac:dyDescent="0.2">
      <c r="A24" s="40" t="s">
        <v>30</v>
      </c>
      <c r="B24" s="22">
        <v>193.3</v>
      </c>
      <c r="C24" s="23">
        <v>5</v>
      </c>
      <c r="D24" s="24">
        <f t="shared" si="3"/>
        <v>48.325000000000003</v>
      </c>
      <c r="E24" s="12">
        <f t="shared" si="0"/>
        <v>43.325000000000003</v>
      </c>
      <c r="F24" s="55">
        <f t="shared" si="2"/>
        <v>9.6650000000000009</v>
      </c>
    </row>
    <row r="25" spans="1:13" x14ac:dyDescent="0.2">
      <c r="A25" s="41" t="s">
        <v>31</v>
      </c>
      <c r="B25" s="25">
        <v>221.49</v>
      </c>
      <c r="C25" s="26">
        <v>5</v>
      </c>
      <c r="D25" s="27">
        <f t="shared" si="3"/>
        <v>55.372500000000002</v>
      </c>
      <c r="E25" s="13">
        <f t="shared" si="0"/>
        <v>50.372500000000002</v>
      </c>
      <c r="F25" s="58">
        <f t="shared" si="2"/>
        <v>11.0745</v>
      </c>
    </row>
    <row r="26" spans="1:13" x14ac:dyDescent="0.2">
      <c r="A26" s="42" t="s">
        <v>32</v>
      </c>
      <c r="B26" s="28">
        <v>243.06</v>
      </c>
      <c r="C26" s="29">
        <v>5</v>
      </c>
      <c r="D26" s="30">
        <f t="shared" si="3"/>
        <v>60.765000000000001</v>
      </c>
      <c r="E26" s="14">
        <f t="shared" si="0"/>
        <v>55.765000000000001</v>
      </c>
      <c r="F26" s="48">
        <f t="shared" si="2"/>
        <v>12.153</v>
      </c>
    </row>
    <row r="27" spans="1:13" x14ac:dyDescent="0.2">
      <c r="A27" s="40" t="s">
        <v>33</v>
      </c>
      <c r="B27" s="22">
        <v>143.36000000000001</v>
      </c>
      <c r="C27" s="23">
        <v>5</v>
      </c>
      <c r="D27" s="24">
        <f t="shared" si="3"/>
        <v>35.840000000000003</v>
      </c>
      <c r="E27" s="12">
        <f t="shared" si="0"/>
        <v>30.840000000000003</v>
      </c>
      <c r="F27" s="55">
        <f t="shared" si="2"/>
        <v>7.168000000000001</v>
      </c>
    </row>
    <row r="28" spans="1:13" x14ac:dyDescent="0.2">
      <c r="A28" s="40" t="s">
        <v>34</v>
      </c>
      <c r="B28" s="22">
        <v>199.37</v>
      </c>
      <c r="C28" s="23">
        <v>5</v>
      </c>
      <c r="D28" s="24">
        <f t="shared" si="3"/>
        <v>49.842500000000001</v>
      </c>
      <c r="E28" s="12">
        <f t="shared" si="0"/>
        <v>44.842500000000001</v>
      </c>
      <c r="F28" s="55">
        <f t="shared" si="2"/>
        <v>9.9685000000000006</v>
      </c>
    </row>
    <row r="29" spans="1:13" x14ac:dyDescent="0.2">
      <c r="A29" s="40" t="s">
        <v>35</v>
      </c>
      <c r="B29" s="22">
        <v>186.51</v>
      </c>
      <c r="C29" s="23">
        <v>5</v>
      </c>
      <c r="D29" s="24">
        <f t="shared" si="3"/>
        <v>46.627499999999998</v>
      </c>
      <c r="E29" s="12">
        <f t="shared" si="0"/>
        <v>41.627499999999998</v>
      </c>
      <c r="F29" s="55">
        <f t="shared" si="2"/>
        <v>9.3254999999999999</v>
      </c>
    </row>
    <row r="30" spans="1:13" x14ac:dyDescent="0.2">
      <c r="A30" s="40" t="s">
        <v>36</v>
      </c>
      <c r="B30" s="22">
        <v>167.97</v>
      </c>
      <c r="C30" s="23">
        <v>5</v>
      </c>
      <c r="D30" s="24">
        <f t="shared" si="3"/>
        <v>41.9925</v>
      </c>
      <c r="E30" s="12">
        <f t="shared" si="0"/>
        <v>36.9925</v>
      </c>
      <c r="F30" s="55">
        <f t="shared" si="2"/>
        <v>8.3985000000000003</v>
      </c>
    </row>
    <row r="31" spans="1:13" x14ac:dyDescent="0.2">
      <c r="A31" s="40" t="s">
        <v>37</v>
      </c>
      <c r="B31" s="22">
        <v>91.34</v>
      </c>
      <c r="C31" s="23">
        <v>5</v>
      </c>
      <c r="D31" s="24">
        <f t="shared" si="3"/>
        <v>22.835000000000001</v>
      </c>
      <c r="E31" s="12">
        <f t="shared" si="0"/>
        <v>17.835000000000001</v>
      </c>
      <c r="F31" s="55">
        <f t="shared" si="2"/>
        <v>4.5670000000000002</v>
      </c>
    </row>
    <row r="32" spans="1:13" x14ac:dyDescent="0.2">
      <c r="A32" s="40" t="s">
        <v>38</v>
      </c>
      <c r="B32" s="22">
        <v>82.85</v>
      </c>
      <c r="C32" s="23">
        <v>10</v>
      </c>
      <c r="D32" s="24">
        <f t="shared" si="3"/>
        <v>41.424999999999997</v>
      </c>
      <c r="E32" s="12">
        <f t="shared" si="0"/>
        <v>31.424999999999997</v>
      </c>
      <c r="F32" s="55">
        <f t="shared" si="2"/>
        <v>4.1425000000000001</v>
      </c>
    </row>
    <row r="33" spans="1:6" x14ac:dyDescent="0.2">
      <c r="A33" s="43" t="s">
        <v>39</v>
      </c>
      <c r="B33" s="31">
        <v>195.24</v>
      </c>
      <c r="C33" s="32">
        <v>5</v>
      </c>
      <c r="D33" s="33">
        <f t="shared" si="3"/>
        <v>48.81</v>
      </c>
      <c r="E33" s="15">
        <f t="shared" si="0"/>
        <v>43.81</v>
      </c>
      <c r="F33" s="56">
        <f t="shared" si="2"/>
        <v>9.7620000000000005</v>
      </c>
    </row>
    <row r="34" spans="1:6" x14ac:dyDescent="0.2">
      <c r="A34" s="39" t="s">
        <v>40</v>
      </c>
      <c r="B34" s="19">
        <v>254.93</v>
      </c>
      <c r="C34" s="20">
        <v>5</v>
      </c>
      <c r="D34" s="34">
        <f t="shared" si="3"/>
        <v>63.732500000000002</v>
      </c>
      <c r="E34" s="11">
        <f t="shared" ref="E34:E65" si="4">(D34-C34)</f>
        <v>58.732500000000002</v>
      </c>
      <c r="F34" s="55">
        <f t="shared" si="2"/>
        <v>12.746500000000001</v>
      </c>
    </row>
    <row r="35" spans="1:6" x14ac:dyDescent="0.2">
      <c r="A35" s="40" t="s">
        <v>41</v>
      </c>
      <c r="B35" s="22">
        <v>155.69999999999999</v>
      </c>
      <c r="C35" s="23">
        <v>5</v>
      </c>
      <c r="D35" s="35">
        <f t="shared" si="3"/>
        <v>38.924999999999997</v>
      </c>
      <c r="E35" s="12">
        <f t="shared" si="4"/>
        <v>33.924999999999997</v>
      </c>
      <c r="F35" s="55">
        <f t="shared" si="2"/>
        <v>7.7849999999999993</v>
      </c>
    </row>
    <row r="36" spans="1:6" x14ac:dyDescent="0.2">
      <c r="A36" s="40" t="s">
        <v>42</v>
      </c>
      <c r="B36" s="22">
        <v>254.63</v>
      </c>
      <c r="C36" s="23">
        <v>5</v>
      </c>
      <c r="D36" s="35">
        <f t="shared" si="3"/>
        <v>63.657500000000006</v>
      </c>
      <c r="E36" s="12">
        <f t="shared" si="4"/>
        <v>58.657500000000006</v>
      </c>
      <c r="F36" s="55">
        <f t="shared" si="2"/>
        <v>12.7315</v>
      </c>
    </row>
    <row r="37" spans="1:6" x14ac:dyDescent="0.2">
      <c r="A37" s="40" t="s">
        <v>43</v>
      </c>
      <c r="B37" s="22">
        <v>137.59</v>
      </c>
      <c r="C37" s="23">
        <v>5</v>
      </c>
      <c r="D37" s="35">
        <f t="shared" si="3"/>
        <v>34.397500000000001</v>
      </c>
      <c r="E37" s="12">
        <f t="shared" si="4"/>
        <v>29.397500000000001</v>
      </c>
      <c r="F37" s="49">
        <f t="shared" si="2"/>
        <v>6.8795000000000002</v>
      </c>
    </row>
    <row r="38" spans="1:6" x14ac:dyDescent="0.2">
      <c r="A38" s="39" t="s">
        <v>44</v>
      </c>
      <c r="B38" s="19">
        <v>185.77</v>
      </c>
      <c r="C38" s="20">
        <v>5</v>
      </c>
      <c r="D38" s="34">
        <f t="shared" si="3"/>
        <v>46.442500000000003</v>
      </c>
      <c r="E38" s="11">
        <f t="shared" si="4"/>
        <v>41.442500000000003</v>
      </c>
      <c r="F38" s="55">
        <f t="shared" si="2"/>
        <v>9.2885000000000009</v>
      </c>
    </row>
    <row r="39" spans="1:6" x14ac:dyDescent="0.2">
      <c r="A39" s="40" t="s">
        <v>45</v>
      </c>
      <c r="B39" s="22">
        <v>62.1</v>
      </c>
      <c r="C39" s="23">
        <v>10</v>
      </c>
      <c r="D39" s="35">
        <f t="shared" si="3"/>
        <v>31.05</v>
      </c>
      <c r="E39" s="12">
        <f t="shared" si="4"/>
        <v>21.05</v>
      </c>
      <c r="F39" s="55">
        <f t="shared" si="2"/>
        <v>3.105</v>
      </c>
    </row>
    <row r="40" spans="1:6" x14ac:dyDescent="0.2">
      <c r="A40" s="40" t="s">
        <v>46</v>
      </c>
      <c r="B40" s="22">
        <v>124.82</v>
      </c>
      <c r="C40" s="23">
        <v>5</v>
      </c>
      <c r="D40" s="35">
        <f t="shared" si="3"/>
        <v>31.204999999999995</v>
      </c>
      <c r="E40" s="12">
        <f t="shared" si="4"/>
        <v>26.204999999999995</v>
      </c>
      <c r="F40" s="55">
        <f t="shared" si="2"/>
        <v>6.2409999999999988</v>
      </c>
    </row>
    <row r="41" spans="1:6" x14ac:dyDescent="0.2">
      <c r="A41" s="41" t="s">
        <v>47</v>
      </c>
      <c r="B41" s="25">
        <v>127.76</v>
      </c>
      <c r="C41" s="26">
        <v>5</v>
      </c>
      <c r="D41" s="36">
        <f t="shared" si="3"/>
        <v>31.940000000000005</v>
      </c>
      <c r="E41" s="13">
        <f t="shared" si="4"/>
        <v>26.940000000000005</v>
      </c>
      <c r="F41" s="58">
        <f t="shared" si="2"/>
        <v>6.3880000000000008</v>
      </c>
    </row>
    <row r="42" spans="1:6" x14ac:dyDescent="0.2">
      <c r="A42" s="42" t="s">
        <v>48</v>
      </c>
      <c r="B42" s="28">
        <v>252.47</v>
      </c>
      <c r="C42" s="29">
        <v>5</v>
      </c>
      <c r="D42" s="37">
        <f t="shared" si="3"/>
        <v>63.117499999999993</v>
      </c>
      <c r="E42" s="14">
        <f t="shared" si="4"/>
        <v>58.117499999999993</v>
      </c>
      <c r="F42" s="48">
        <f t="shared" si="2"/>
        <v>12.623499999999998</v>
      </c>
    </row>
    <row r="43" spans="1:6" x14ac:dyDescent="0.2">
      <c r="A43" s="40" t="s">
        <v>49</v>
      </c>
      <c r="B43" s="22">
        <v>179.48</v>
      </c>
      <c r="C43" s="23">
        <v>5</v>
      </c>
      <c r="D43" s="35">
        <f t="shared" si="3"/>
        <v>44.87</v>
      </c>
      <c r="E43" s="12">
        <f t="shared" si="4"/>
        <v>39.869999999999997</v>
      </c>
      <c r="F43" s="55">
        <f t="shared" si="2"/>
        <v>8.9740000000000002</v>
      </c>
    </row>
    <row r="44" spans="1:6" x14ac:dyDescent="0.2">
      <c r="A44" s="40" t="s">
        <v>50</v>
      </c>
      <c r="B44" s="22">
        <v>349.32</v>
      </c>
      <c r="C44" s="23">
        <v>3</v>
      </c>
      <c r="D44" s="35">
        <f t="shared" si="3"/>
        <v>52.398000000000003</v>
      </c>
      <c r="E44" s="12">
        <f t="shared" si="4"/>
        <v>49.398000000000003</v>
      </c>
      <c r="F44" s="55">
        <f t="shared" si="2"/>
        <v>17.466000000000001</v>
      </c>
    </row>
    <row r="45" spans="1:6" x14ac:dyDescent="0.2">
      <c r="A45" s="40" t="s">
        <v>51</v>
      </c>
      <c r="B45" s="22">
        <v>206.63</v>
      </c>
      <c r="C45" s="23">
        <v>5</v>
      </c>
      <c r="D45" s="35">
        <f t="shared" si="3"/>
        <v>51.657500000000006</v>
      </c>
      <c r="E45" s="12">
        <f t="shared" si="4"/>
        <v>46.657500000000006</v>
      </c>
      <c r="F45" s="55">
        <f t="shared" si="2"/>
        <v>10.331500000000002</v>
      </c>
    </row>
    <row r="46" spans="1:6" x14ac:dyDescent="0.2">
      <c r="A46" s="40" t="s">
        <v>52</v>
      </c>
      <c r="B46" s="22">
        <v>378.07</v>
      </c>
      <c r="C46" s="23">
        <v>3</v>
      </c>
      <c r="D46" s="35">
        <f t="shared" si="3"/>
        <v>56.710500000000003</v>
      </c>
      <c r="E46" s="12">
        <f t="shared" si="4"/>
        <v>53.710500000000003</v>
      </c>
      <c r="F46" s="55">
        <f t="shared" si="2"/>
        <v>18.903500000000001</v>
      </c>
    </row>
    <row r="47" spans="1:6" x14ac:dyDescent="0.2">
      <c r="A47" s="40" t="s">
        <v>53</v>
      </c>
      <c r="B47" s="22">
        <v>161.75</v>
      </c>
      <c r="C47" s="23">
        <v>5</v>
      </c>
      <c r="D47" s="35">
        <f t="shared" si="3"/>
        <v>40.4375</v>
      </c>
      <c r="E47" s="12">
        <f t="shared" si="4"/>
        <v>35.4375</v>
      </c>
      <c r="F47" s="55">
        <f t="shared" si="2"/>
        <v>8.0875000000000004</v>
      </c>
    </row>
    <row r="48" spans="1:6" x14ac:dyDescent="0.2">
      <c r="A48" s="40" t="s">
        <v>54</v>
      </c>
      <c r="B48" s="22">
        <v>139.43</v>
      </c>
      <c r="C48" s="23">
        <v>5</v>
      </c>
      <c r="D48" s="35">
        <f t="shared" si="3"/>
        <v>34.857500000000002</v>
      </c>
      <c r="E48" s="12">
        <f t="shared" si="4"/>
        <v>29.857500000000002</v>
      </c>
      <c r="F48" s="55">
        <f t="shared" si="2"/>
        <v>6.9715000000000007</v>
      </c>
    </row>
    <row r="49" spans="1:6" x14ac:dyDescent="0.2">
      <c r="A49" s="43" t="s">
        <v>55</v>
      </c>
      <c r="B49" s="31">
        <v>181.91</v>
      </c>
      <c r="C49" s="32">
        <v>5</v>
      </c>
      <c r="D49" s="38">
        <f t="shared" si="3"/>
        <v>45.477499999999999</v>
      </c>
      <c r="E49" s="15">
        <f t="shared" si="4"/>
        <v>40.477499999999999</v>
      </c>
      <c r="F49" s="56">
        <f t="shared" si="2"/>
        <v>9.0954999999999995</v>
      </c>
    </row>
    <row r="50" spans="1:6" x14ac:dyDescent="0.2">
      <c r="A50" s="39" t="s">
        <v>56</v>
      </c>
      <c r="B50" s="19">
        <v>276.67</v>
      </c>
      <c r="C50" s="20">
        <v>3</v>
      </c>
      <c r="D50" s="34">
        <f t="shared" si="3"/>
        <v>41.500500000000002</v>
      </c>
      <c r="E50" s="11">
        <f t="shared" si="4"/>
        <v>38.500500000000002</v>
      </c>
      <c r="F50" s="55">
        <f t="shared" si="2"/>
        <v>13.833500000000001</v>
      </c>
    </row>
    <row r="51" spans="1:6" x14ac:dyDescent="0.2">
      <c r="A51" s="40" t="s">
        <v>57</v>
      </c>
      <c r="B51" s="22">
        <v>382.39</v>
      </c>
      <c r="C51" s="23">
        <v>3</v>
      </c>
      <c r="D51" s="35">
        <f t="shared" si="3"/>
        <v>57.358500000000006</v>
      </c>
      <c r="E51" s="12">
        <f t="shared" si="4"/>
        <v>54.358500000000006</v>
      </c>
      <c r="F51" s="55">
        <f t="shared" si="2"/>
        <v>19.119500000000002</v>
      </c>
    </row>
    <row r="52" spans="1:6" x14ac:dyDescent="0.2">
      <c r="A52" s="40" t="s">
        <v>58</v>
      </c>
      <c r="B52" s="22">
        <v>302.61</v>
      </c>
      <c r="C52" s="23">
        <v>3</v>
      </c>
      <c r="D52" s="35">
        <f t="shared" si="3"/>
        <v>45.391500000000001</v>
      </c>
      <c r="E52" s="12">
        <f t="shared" si="4"/>
        <v>42.391500000000001</v>
      </c>
      <c r="F52" s="55">
        <f t="shared" si="2"/>
        <v>15.1305</v>
      </c>
    </row>
    <row r="53" spans="1:6" x14ac:dyDescent="0.2">
      <c r="A53" s="40" t="s">
        <v>59</v>
      </c>
      <c r="B53" s="22">
        <v>271.64</v>
      </c>
      <c r="C53" s="23">
        <v>3</v>
      </c>
      <c r="D53" s="35">
        <f t="shared" si="3"/>
        <v>40.745999999999995</v>
      </c>
      <c r="E53" s="12">
        <f t="shared" si="4"/>
        <v>37.745999999999995</v>
      </c>
      <c r="F53" s="55">
        <f t="shared" si="2"/>
        <v>13.581999999999999</v>
      </c>
    </row>
    <row r="54" spans="1:6" x14ac:dyDescent="0.2">
      <c r="A54" s="40" t="s">
        <v>60</v>
      </c>
      <c r="B54" s="22">
        <v>320.72000000000003</v>
      </c>
      <c r="C54" s="23">
        <v>3</v>
      </c>
      <c r="D54" s="35">
        <f t="shared" si="3"/>
        <v>48.108000000000004</v>
      </c>
      <c r="E54" s="12">
        <f t="shared" si="4"/>
        <v>45.108000000000004</v>
      </c>
      <c r="F54" s="55">
        <f t="shared" si="2"/>
        <v>16.036000000000001</v>
      </c>
    </row>
    <row r="55" spans="1:6" x14ac:dyDescent="0.2">
      <c r="A55" s="40" t="s">
        <v>61</v>
      </c>
      <c r="B55" s="22">
        <v>399.1</v>
      </c>
      <c r="C55" s="23">
        <v>3</v>
      </c>
      <c r="D55" s="35">
        <f t="shared" ref="D55:D66" si="5">((B55*C55)/20)</f>
        <v>59.865000000000009</v>
      </c>
      <c r="E55" s="12">
        <f t="shared" si="4"/>
        <v>56.865000000000009</v>
      </c>
      <c r="F55" s="55">
        <f t="shared" si="2"/>
        <v>19.955000000000002</v>
      </c>
    </row>
    <row r="56" spans="1:6" x14ac:dyDescent="0.2">
      <c r="A56" s="40" t="s">
        <v>62</v>
      </c>
      <c r="B56" s="22">
        <v>209.68</v>
      </c>
      <c r="C56" s="23">
        <v>5</v>
      </c>
      <c r="D56" s="35">
        <f t="shared" si="5"/>
        <v>52.42</v>
      </c>
      <c r="E56" s="12">
        <f t="shared" si="4"/>
        <v>47.42</v>
      </c>
      <c r="F56" s="55">
        <f t="shared" si="2"/>
        <v>10.484</v>
      </c>
    </row>
    <row r="57" spans="1:6" x14ac:dyDescent="0.2">
      <c r="A57" s="41" t="s">
        <v>63</v>
      </c>
      <c r="B57" s="25">
        <v>151.47</v>
      </c>
      <c r="C57" s="26">
        <v>5</v>
      </c>
      <c r="D57" s="36">
        <f t="shared" si="5"/>
        <v>37.8675</v>
      </c>
      <c r="E57" s="13">
        <f t="shared" si="4"/>
        <v>32.8675</v>
      </c>
      <c r="F57" s="58">
        <f t="shared" si="2"/>
        <v>7.5735000000000001</v>
      </c>
    </row>
    <row r="58" spans="1:6" x14ac:dyDescent="0.2">
      <c r="A58" s="42" t="s">
        <v>64</v>
      </c>
      <c r="B58" s="28">
        <v>346.5</v>
      </c>
      <c r="C58" s="29">
        <v>3</v>
      </c>
      <c r="D58" s="37">
        <f t="shared" si="5"/>
        <v>51.975000000000001</v>
      </c>
      <c r="E58" s="14">
        <f t="shared" si="4"/>
        <v>48.975000000000001</v>
      </c>
      <c r="F58" s="48">
        <f t="shared" si="2"/>
        <v>17.324999999999999</v>
      </c>
    </row>
    <row r="59" spans="1:6" x14ac:dyDescent="0.2">
      <c r="A59" s="40" t="s">
        <v>65</v>
      </c>
      <c r="B59" s="22">
        <v>329.2</v>
      </c>
      <c r="C59" s="23">
        <v>3</v>
      </c>
      <c r="D59" s="35">
        <f t="shared" si="5"/>
        <v>49.379999999999995</v>
      </c>
      <c r="E59" s="12">
        <f t="shared" si="4"/>
        <v>46.379999999999995</v>
      </c>
      <c r="F59" s="55">
        <f t="shared" si="2"/>
        <v>16.459999999999997</v>
      </c>
    </row>
    <row r="60" spans="1:6" x14ac:dyDescent="0.2">
      <c r="A60" s="40" t="s">
        <v>66</v>
      </c>
      <c r="B60" s="22">
        <v>275.02999999999997</v>
      </c>
      <c r="C60" s="23">
        <v>5</v>
      </c>
      <c r="D60" s="35">
        <f t="shared" si="5"/>
        <v>68.757499999999993</v>
      </c>
      <c r="E60" s="12">
        <f t="shared" si="4"/>
        <v>63.757499999999993</v>
      </c>
      <c r="F60" s="55">
        <f t="shared" si="2"/>
        <v>13.751499999999998</v>
      </c>
    </row>
    <row r="61" spans="1:6" x14ac:dyDescent="0.2">
      <c r="A61" s="40" t="s">
        <v>67</v>
      </c>
      <c r="B61" s="22">
        <v>363.61</v>
      </c>
      <c r="C61" s="23">
        <v>3</v>
      </c>
      <c r="D61" s="35">
        <f t="shared" si="5"/>
        <v>54.541499999999999</v>
      </c>
      <c r="E61" s="12">
        <f t="shared" si="4"/>
        <v>51.541499999999999</v>
      </c>
      <c r="F61" s="55">
        <f t="shared" si="2"/>
        <v>18.180499999999999</v>
      </c>
    </row>
    <row r="62" spans="1:6" x14ac:dyDescent="0.2">
      <c r="A62" s="40" t="s">
        <v>68</v>
      </c>
      <c r="B62" s="22">
        <v>319.39</v>
      </c>
      <c r="C62" s="23">
        <v>3</v>
      </c>
      <c r="D62" s="35">
        <f t="shared" si="5"/>
        <v>47.908499999999997</v>
      </c>
      <c r="E62" s="12">
        <f t="shared" si="4"/>
        <v>44.908499999999997</v>
      </c>
      <c r="F62" s="55">
        <f t="shared" si="2"/>
        <v>15.969499999999998</v>
      </c>
    </row>
    <row r="63" spans="1:6" x14ac:dyDescent="0.2">
      <c r="A63" s="40" t="s">
        <v>69</v>
      </c>
      <c r="B63" s="22">
        <v>94.03</v>
      </c>
      <c r="C63" s="23">
        <v>10</v>
      </c>
      <c r="D63" s="35">
        <f t="shared" si="5"/>
        <v>47.015000000000001</v>
      </c>
      <c r="E63" s="12">
        <f t="shared" si="4"/>
        <v>37.015000000000001</v>
      </c>
      <c r="F63" s="55">
        <f t="shared" si="2"/>
        <v>4.7015000000000002</v>
      </c>
    </row>
    <row r="64" spans="1:6" x14ac:dyDescent="0.2">
      <c r="A64" s="40" t="s">
        <v>70</v>
      </c>
      <c r="B64" s="22">
        <v>324.79000000000002</v>
      </c>
      <c r="C64" s="23">
        <v>3</v>
      </c>
      <c r="D64" s="35">
        <f t="shared" si="5"/>
        <v>48.718500000000006</v>
      </c>
      <c r="E64" s="12">
        <f t="shared" si="4"/>
        <v>45.718500000000006</v>
      </c>
      <c r="F64" s="55">
        <f t="shared" si="2"/>
        <v>16.239500000000003</v>
      </c>
    </row>
    <row r="65" spans="1:6" x14ac:dyDescent="0.2">
      <c r="A65" s="40" t="s">
        <v>71</v>
      </c>
      <c r="B65" s="22">
        <v>164.56</v>
      </c>
      <c r="C65" s="23">
        <v>5</v>
      </c>
      <c r="D65" s="35">
        <f t="shared" si="5"/>
        <v>41.14</v>
      </c>
      <c r="E65" s="12">
        <f t="shared" si="4"/>
        <v>36.14</v>
      </c>
      <c r="F65" s="55">
        <f t="shared" si="2"/>
        <v>8.2279999999999998</v>
      </c>
    </row>
    <row r="66" spans="1:6" x14ac:dyDescent="0.2">
      <c r="A66" s="43" t="s">
        <v>72</v>
      </c>
      <c r="B66" s="31">
        <v>70.239999999999995</v>
      </c>
      <c r="C66" s="32">
        <v>10</v>
      </c>
      <c r="D66" s="38">
        <f t="shared" si="5"/>
        <v>35.119999999999997</v>
      </c>
      <c r="E66" s="15">
        <f t="shared" ref="E66:E97" si="6">(D66-C66)</f>
        <v>25.119999999999997</v>
      </c>
      <c r="F66" s="56">
        <f t="shared" si="2"/>
        <v>3.5119999999999996</v>
      </c>
    </row>
    <row r="67" spans="1:6" x14ac:dyDescent="0.2">
      <c r="A67" s="47" t="s">
        <v>73</v>
      </c>
      <c r="B67" s="50">
        <v>175.52</v>
      </c>
      <c r="C67" s="29">
        <v>5</v>
      </c>
      <c r="D67" s="37">
        <f t="shared" ref="D67" si="7">((B67*C67)/20)</f>
        <v>43.88</v>
      </c>
      <c r="E67" s="14">
        <f t="shared" si="6"/>
        <v>38.880000000000003</v>
      </c>
      <c r="F67" s="55">
        <f t="shared" ref="F67:F114" si="8">(D67/C67)</f>
        <v>8.7759999999999998</v>
      </c>
    </row>
    <row r="68" spans="1:6" x14ac:dyDescent="0.2">
      <c r="A68" s="47" t="s">
        <v>74</v>
      </c>
      <c r="B68" s="50">
        <v>159.24</v>
      </c>
      <c r="C68" s="23">
        <v>5</v>
      </c>
      <c r="D68" s="35">
        <f t="shared" ref="D68:D78" si="9">((B68*C68)/20)</f>
        <v>39.81</v>
      </c>
      <c r="E68" s="12">
        <f t="shared" si="6"/>
        <v>34.81</v>
      </c>
      <c r="F68" s="55">
        <f t="shared" si="8"/>
        <v>7.9620000000000006</v>
      </c>
    </row>
    <row r="69" spans="1:6" x14ac:dyDescent="0.2">
      <c r="A69" s="47" t="s">
        <v>75</v>
      </c>
      <c r="B69" s="50">
        <v>59.25</v>
      </c>
      <c r="C69" s="23">
        <v>20</v>
      </c>
      <c r="D69" s="35">
        <f t="shared" si="9"/>
        <v>59.25</v>
      </c>
      <c r="E69" s="12">
        <f t="shared" si="6"/>
        <v>39.25</v>
      </c>
      <c r="F69" s="55">
        <f t="shared" si="8"/>
        <v>2.9624999999999999</v>
      </c>
    </row>
    <row r="70" spans="1:6" x14ac:dyDescent="0.2">
      <c r="A70" s="47" t="s">
        <v>76</v>
      </c>
      <c r="B70" s="50">
        <v>125.9</v>
      </c>
      <c r="C70" s="23">
        <v>10</v>
      </c>
      <c r="D70" s="35">
        <f t="shared" si="9"/>
        <v>62.95</v>
      </c>
      <c r="E70" s="12">
        <f t="shared" si="6"/>
        <v>52.95</v>
      </c>
      <c r="F70" s="55">
        <f t="shared" si="8"/>
        <v>6.2949999999999999</v>
      </c>
    </row>
    <row r="71" spans="1:6" x14ac:dyDescent="0.2">
      <c r="A71" s="47" t="s">
        <v>77</v>
      </c>
      <c r="B71" s="50">
        <v>53.23</v>
      </c>
      <c r="C71" s="23">
        <v>20</v>
      </c>
      <c r="D71" s="35">
        <f t="shared" si="9"/>
        <v>53.23</v>
      </c>
      <c r="E71" s="12">
        <f t="shared" si="6"/>
        <v>33.229999999999997</v>
      </c>
      <c r="F71" s="55">
        <f t="shared" si="8"/>
        <v>2.6614999999999998</v>
      </c>
    </row>
    <row r="72" spans="1:6" x14ac:dyDescent="0.2">
      <c r="A72" s="47" t="s">
        <v>78</v>
      </c>
      <c r="B72" s="50">
        <v>53.97</v>
      </c>
      <c r="C72" s="23">
        <v>20</v>
      </c>
      <c r="D72" s="35">
        <f t="shared" si="9"/>
        <v>53.970000000000006</v>
      </c>
      <c r="E72" s="12">
        <f t="shared" si="6"/>
        <v>33.970000000000006</v>
      </c>
      <c r="F72" s="55">
        <f t="shared" si="8"/>
        <v>2.6985000000000001</v>
      </c>
    </row>
    <row r="73" spans="1:6" x14ac:dyDescent="0.2">
      <c r="A73" s="47" t="s">
        <v>79</v>
      </c>
      <c r="B73" s="50">
        <v>92.7</v>
      </c>
      <c r="C73" s="23">
        <v>10</v>
      </c>
      <c r="D73" s="35">
        <f t="shared" si="9"/>
        <v>46.35</v>
      </c>
      <c r="E73" s="12">
        <f t="shared" si="6"/>
        <v>36.35</v>
      </c>
      <c r="F73" s="55">
        <f t="shared" si="8"/>
        <v>4.6349999999999998</v>
      </c>
    </row>
    <row r="74" spans="1:6" x14ac:dyDescent="0.2">
      <c r="A74" s="47" t="s">
        <v>80</v>
      </c>
      <c r="B74" s="50">
        <v>184.29</v>
      </c>
      <c r="C74" s="23">
        <v>5</v>
      </c>
      <c r="D74" s="35">
        <f t="shared" si="9"/>
        <v>46.072499999999998</v>
      </c>
      <c r="E74" s="12">
        <f t="shared" si="6"/>
        <v>41.072499999999998</v>
      </c>
      <c r="F74" s="55">
        <f t="shared" si="8"/>
        <v>9.2144999999999992</v>
      </c>
    </row>
    <row r="75" spans="1:6" x14ac:dyDescent="0.2">
      <c r="A75" s="47" t="s">
        <v>81</v>
      </c>
      <c r="B75" s="50">
        <v>187.01</v>
      </c>
      <c r="C75" s="23">
        <v>5</v>
      </c>
      <c r="D75" s="35">
        <f t="shared" si="9"/>
        <v>46.752499999999998</v>
      </c>
      <c r="E75" s="12">
        <f t="shared" si="6"/>
        <v>41.752499999999998</v>
      </c>
      <c r="F75" s="55">
        <f t="shared" si="8"/>
        <v>9.3505000000000003</v>
      </c>
    </row>
    <row r="76" spans="1:6" x14ac:dyDescent="0.2">
      <c r="A76" s="47" t="s">
        <v>82</v>
      </c>
      <c r="B76" s="50">
        <v>65.25</v>
      </c>
      <c r="C76" s="23">
        <v>10</v>
      </c>
      <c r="D76" s="35">
        <f t="shared" si="9"/>
        <v>32.625</v>
      </c>
      <c r="E76" s="12">
        <f t="shared" si="6"/>
        <v>22.625</v>
      </c>
      <c r="F76" s="55">
        <f t="shared" si="8"/>
        <v>3.2625000000000002</v>
      </c>
    </row>
    <row r="77" spans="1:6" x14ac:dyDescent="0.2">
      <c r="A77" s="47" t="s">
        <v>83</v>
      </c>
      <c r="B77" s="50">
        <v>72.67</v>
      </c>
      <c r="C77" s="23">
        <v>10</v>
      </c>
      <c r="D77" s="35">
        <f t="shared" si="9"/>
        <v>36.335000000000001</v>
      </c>
      <c r="E77" s="12">
        <f t="shared" si="6"/>
        <v>26.335000000000001</v>
      </c>
      <c r="F77" s="55">
        <f t="shared" si="8"/>
        <v>3.6335000000000002</v>
      </c>
    </row>
    <row r="78" spans="1:6" x14ac:dyDescent="0.2">
      <c r="A78" s="47" t="s">
        <v>84</v>
      </c>
      <c r="B78" s="50">
        <v>51.78</v>
      </c>
      <c r="C78" s="23">
        <v>20</v>
      </c>
      <c r="D78" s="35">
        <f t="shared" si="9"/>
        <v>51.779999999999994</v>
      </c>
      <c r="E78" s="12">
        <f t="shared" si="6"/>
        <v>31.779999999999994</v>
      </c>
      <c r="F78" s="55">
        <f t="shared" si="8"/>
        <v>2.5889999999999995</v>
      </c>
    </row>
    <row r="79" spans="1:6" x14ac:dyDescent="0.2">
      <c r="A79" s="47" t="s">
        <v>85</v>
      </c>
      <c r="B79" s="50">
        <v>192.02</v>
      </c>
      <c r="C79" s="23">
        <v>5</v>
      </c>
      <c r="D79" s="35">
        <f t="shared" ref="D79:D89" si="10">((B79*C79)/20)</f>
        <v>48.005000000000003</v>
      </c>
      <c r="E79" s="12">
        <f t="shared" si="6"/>
        <v>43.005000000000003</v>
      </c>
      <c r="F79" s="55">
        <f t="shared" si="8"/>
        <v>9.6010000000000009</v>
      </c>
    </row>
    <row r="80" spans="1:6" x14ac:dyDescent="0.2">
      <c r="A80" s="47" t="s">
        <v>86</v>
      </c>
      <c r="B80" s="50">
        <v>138.08000000000001</v>
      </c>
      <c r="C80" s="23">
        <v>10</v>
      </c>
      <c r="D80" s="35">
        <f t="shared" si="10"/>
        <v>69.040000000000006</v>
      </c>
      <c r="E80" s="12">
        <f t="shared" si="6"/>
        <v>59.040000000000006</v>
      </c>
      <c r="F80" s="55">
        <f t="shared" si="8"/>
        <v>6.9040000000000008</v>
      </c>
    </row>
    <row r="81" spans="1:6" x14ac:dyDescent="0.2">
      <c r="A81" s="47" t="s">
        <v>87</v>
      </c>
      <c r="B81" s="50">
        <v>70.83</v>
      </c>
      <c r="C81" s="23">
        <v>10</v>
      </c>
      <c r="D81" s="35">
        <f t="shared" si="10"/>
        <v>35.414999999999999</v>
      </c>
      <c r="E81" s="12">
        <f t="shared" si="6"/>
        <v>25.414999999999999</v>
      </c>
      <c r="F81" s="55">
        <f t="shared" si="8"/>
        <v>3.5415000000000001</v>
      </c>
    </row>
    <row r="82" spans="1:6" x14ac:dyDescent="0.2">
      <c r="A82" s="47" t="s">
        <v>88</v>
      </c>
      <c r="B82" s="50">
        <v>52.22</v>
      </c>
      <c r="C82" s="23">
        <v>15</v>
      </c>
      <c r="D82" s="35">
        <f t="shared" si="10"/>
        <v>39.164999999999999</v>
      </c>
      <c r="E82" s="12">
        <f t="shared" si="6"/>
        <v>24.164999999999999</v>
      </c>
      <c r="F82" s="55">
        <f t="shared" si="8"/>
        <v>2.6109999999999998</v>
      </c>
    </row>
    <row r="83" spans="1:6" x14ac:dyDescent="0.2">
      <c r="A83" s="47" t="s">
        <v>89</v>
      </c>
      <c r="B83" s="50">
        <v>8.23</v>
      </c>
      <c r="C83" s="23">
        <v>20</v>
      </c>
      <c r="D83" s="35">
        <v>20</v>
      </c>
      <c r="E83" s="12">
        <f t="shared" si="6"/>
        <v>0</v>
      </c>
      <c r="F83" s="55">
        <f t="shared" si="8"/>
        <v>1</v>
      </c>
    </row>
    <row r="84" spans="1:6" x14ac:dyDescent="0.2">
      <c r="A84" s="47" t="s">
        <v>90</v>
      </c>
      <c r="B84" s="50">
        <v>31.33</v>
      </c>
      <c r="C84" s="23">
        <v>20</v>
      </c>
      <c r="D84" s="35">
        <f t="shared" si="10"/>
        <v>31.329999999999995</v>
      </c>
      <c r="E84" s="12">
        <f t="shared" si="6"/>
        <v>11.329999999999995</v>
      </c>
      <c r="F84" s="55">
        <f t="shared" si="8"/>
        <v>1.5664999999999998</v>
      </c>
    </row>
    <row r="85" spans="1:6" x14ac:dyDescent="0.2">
      <c r="A85" s="47" t="s">
        <v>91</v>
      </c>
      <c r="B85" s="50">
        <v>100.69</v>
      </c>
      <c r="C85" s="23">
        <v>10</v>
      </c>
      <c r="D85" s="35">
        <f t="shared" si="10"/>
        <v>50.344999999999999</v>
      </c>
      <c r="E85" s="12">
        <f t="shared" si="6"/>
        <v>40.344999999999999</v>
      </c>
      <c r="F85" s="55">
        <f t="shared" si="8"/>
        <v>5.0344999999999995</v>
      </c>
    </row>
    <row r="86" spans="1:6" x14ac:dyDescent="0.2">
      <c r="A86" s="47" t="s">
        <v>92</v>
      </c>
      <c r="B86" s="50">
        <v>39.15</v>
      </c>
      <c r="C86" s="23">
        <v>20</v>
      </c>
      <c r="D86" s="35">
        <f t="shared" si="10"/>
        <v>39.15</v>
      </c>
      <c r="E86" s="12">
        <f t="shared" si="6"/>
        <v>19.149999999999999</v>
      </c>
      <c r="F86" s="55">
        <f t="shared" si="8"/>
        <v>1.9575</v>
      </c>
    </row>
    <row r="87" spans="1:6" x14ac:dyDescent="0.2">
      <c r="A87" s="47" t="s">
        <v>93</v>
      </c>
      <c r="B87" s="50">
        <v>17.02</v>
      </c>
      <c r="C87" s="23">
        <v>20</v>
      </c>
      <c r="D87" s="35">
        <v>20</v>
      </c>
      <c r="E87" s="12">
        <f t="shared" si="6"/>
        <v>0</v>
      </c>
      <c r="F87" s="55">
        <f t="shared" si="8"/>
        <v>1</v>
      </c>
    </row>
    <row r="88" spans="1:6" x14ac:dyDescent="0.2">
      <c r="A88" s="47" t="s">
        <v>94</v>
      </c>
      <c r="B88" s="50">
        <v>41.78</v>
      </c>
      <c r="C88" s="23">
        <v>20</v>
      </c>
      <c r="D88" s="35">
        <f t="shared" si="10"/>
        <v>41.78</v>
      </c>
      <c r="E88" s="12">
        <f t="shared" si="6"/>
        <v>21.78</v>
      </c>
      <c r="F88" s="55">
        <f t="shared" si="8"/>
        <v>2.089</v>
      </c>
    </row>
    <row r="89" spans="1:6" x14ac:dyDescent="0.2">
      <c r="A89" s="47" t="s">
        <v>95</v>
      </c>
      <c r="B89" s="50">
        <v>33.96</v>
      </c>
      <c r="C89" s="23">
        <v>20</v>
      </c>
      <c r="D89" s="35">
        <f t="shared" si="10"/>
        <v>33.96</v>
      </c>
      <c r="E89" s="12">
        <f t="shared" si="6"/>
        <v>13.96</v>
      </c>
      <c r="F89" s="55">
        <f t="shared" si="8"/>
        <v>1.698</v>
      </c>
    </row>
    <row r="90" spans="1:6" x14ac:dyDescent="0.2">
      <c r="A90" s="47" t="s">
        <v>96</v>
      </c>
      <c r="B90" s="50">
        <v>2.2799999999999998</v>
      </c>
      <c r="C90" s="23">
        <v>20</v>
      </c>
      <c r="D90" s="35">
        <v>20</v>
      </c>
      <c r="E90" s="12">
        <f t="shared" si="6"/>
        <v>0</v>
      </c>
      <c r="F90" s="55">
        <f t="shared" si="8"/>
        <v>1</v>
      </c>
    </row>
    <row r="91" spans="1:6" x14ac:dyDescent="0.2">
      <c r="A91" s="51" t="s">
        <v>97</v>
      </c>
      <c r="B91" s="2">
        <v>88.55</v>
      </c>
      <c r="C91" s="23">
        <v>10</v>
      </c>
      <c r="D91" s="35">
        <f t="shared" ref="D91:D102" si="11">((B91*C91)/20)</f>
        <v>44.274999999999999</v>
      </c>
      <c r="E91" s="12">
        <f t="shared" si="6"/>
        <v>34.274999999999999</v>
      </c>
      <c r="F91" s="55">
        <f t="shared" si="8"/>
        <v>4.4275000000000002</v>
      </c>
    </row>
    <row r="92" spans="1:6" x14ac:dyDescent="0.2">
      <c r="A92" s="51" t="s">
        <v>98</v>
      </c>
      <c r="B92" s="2">
        <v>206.8</v>
      </c>
      <c r="C92" s="23">
        <v>5</v>
      </c>
      <c r="D92" s="35">
        <f t="shared" si="11"/>
        <v>51.7</v>
      </c>
      <c r="E92" s="12">
        <f t="shared" si="6"/>
        <v>46.7</v>
      </c>
      <c r="F92" s="55">
        <f t="shared" si="8"/>
        <v>10.34</v>
      </c>
    </row>
    <row r="93" spans="1:6" x14ac:dyDescent="0.2">
      <c r="A93" s="51" t="s">
        <v>99</v>
      </c>
      <c r="B93" s="2">
        <v>129.56</v>
      </c>
      <c r="C93" s="23">
        <v>10</v>
      </c>
      <c r="D93" s="35">
        <f t="shared" si="11"/>
        <v>64.78</v>
      </c>
      <c r="E93" s="12">
        <f t="shared" si="6"/>
        <v>54.78</v>
      </c>
      <c r="F93" s="55">
        <f t="shared" si="8"/>
        <v>6.4779999999999998</v>
      </c>
    </row>
    <row r="94" spans="1:6" x14ac:dyDescent="0.2">
      <c r="A94" s="51" t="s">
        <v>100</v>
      </c>
      <c r="B94" s="2">
        <v>99.15</v>
      </c>
      <c r="C94" s="23">
        <v>10</v>
      </c>
      <c r="D94" s="35">
        <f t="shared" si="11"/>
        <v>49.575000000000003</v>
      </c>
      <c r="E94" s="12">
        <f t="shared" si="6"/>
        <v>39.575000000000003</v>
      </c>
      <c r="F94" s="55">
        <f t="shared" si="8"/>
        <v>4.9575000000000005</v>
      </c>
    </row>
    <row r="95" spans="1:6" x14ac:dyDescent="0.2">
      <c r="A95" s="51" t="s">
        <v>101</v>
      </c>
      <c r="B95" s="2">
        <v>113.37</v>
      </c>
      <c r="C95" s="23">
        <v>10</v>
      </c>
      <c r="D95" s="35">
        <f t="shared" si="11"/>
        <v>56.685000000000002</v>
      </c>
      <c r="E95" s="12">
        <f t="shared" si="6"/>
        <v>46.685000000000002</v>
      </c>
      <c r="F95" s="55">
        <f t="shared" si="8"/>
        <v>5.6684999999999999</v>
      </c>
    </row>
    <row r="96" spans="1:6" x14ac:dyDescent="0.2">
      <c r="A96" s="51" t="s">
        <v>102</v>
      </c>
      <c r="B96" s="2">
        <v>88.91</v>
      </c>
      <c r="C96" s="23">
        <v>10</v>
      </c>
      <c r="D96" s="35">
        <f t="shared" si="11"/>
        <v>44.454999999999998</v>
      </c>
      <c r="E96" s="12">
        <f t="shared" si="6"/>
        <v>34.454999999999998</v>
      </c>
      <c r="F96" s="55">
        <f t="shared" si="8"/>
        <v>4.4455</v>
      </c>
    </row>
    <row r="97" spans="1:6" x14ac:dyDescent="0.2">
      <c r="A97" s="51" t="s">
        <v>103</v>
      </c>
      <c r="B97" s="2">
        <v>85.17</v>
      </c>
      <c r="C97" s="23">
        <v>10</v>
      </c>
      <c r="D97" s="35">
        <f t="shared" si="11"/>
        <v>42.585000000000001</v>
      </c>
      <c r="E97" s="12">
        <f t="shared" si="6"/>
        <v>32.585000000000001</v>
      </c>
      <c r="F97" s="55">
        <f t="shared" si="8"/>
        <v>4.2584999999999997</v>
      </c>
    </row>
    <row r="98" spans="1:6" x14ac:dyDescent="0.2">
      <c r="A98" s="51" t="s">
        <v>104</v>
      </c>
      <c r="B98" s="2">
        <v>55.82</v>
      </c>
      <c r="C98" s="23">
        <v>15</v>
      </c>
      <c r="D98" s="35">
        <f t="shared" si="11"/>
        <v>41.864999999999995</v>
      </c>
      <c r="E98" s="12">
        <f t="shared" ref="E98:E113" si="12">(D98-C98)</f>
        <v>26.864999999999995</v>
      </c>
      <c r="F98" s="55">
        <f t="shared" si="8"/>
        <v>2.7909999999999995</v>
      </c>
    </row>
    <row r="99" spans="1:6" x14ac:dyDescent="0.2">
      <c r="A99" s="51" t="s">
        <v>105</v>
      </c>
      <c r="B99" s="2">
        <v>39.29</v>
      </c>
      <c r="C99" s="23">
        <v>20</v>
      </c>
      <c r="D99" s="35">
        <f t="shared" si="11"/>
        <v>39.29</v>
      </c>
      <c r="E99" s="12">
        <f t="shared" si="12"/>
        <v>19.29</v>
      </c>
      <c r="F99" s="55">
        <f t="shared" si="8"/>
        <v>1.9644999999999999</v>
      </c>
    </row>
    <row r="100" spans="1:6" x14ac:dyDescent="0.2">
      <c r="A100" s="51" t="s">
        <v>106</v>
      </c>
      <c r="B100" s="2">
        <v>92.69</v>
      </c>
      <c r="C100" s="23">
        <v>10</v>
      </c>
      <c r="D100" s="35">
        <f t="shared" si="11"/>
        <v>46.344999999999999</v>
      </c>
      <c r="E100" s="12">
        <f t="shared" si="12"/>
        <v>36.344999999999999</v>
      </c>
      <c r="F100" s="55">
        <f t="shared" si="8"/>
        <v>4.6345000000000001</v>
      </c>
    </row>
    <row r="101" spans="1:6" x14ac:dyDescent="0.2">
      <c r="A101" s="51" t="s">
        <v>107</v>
      </c>
      <c r="B101" s="2">
        <v>95.59</v>
      </c>
      <c r="C101" s="23">
        <v>10</v>
      </c>
      <c r="D101" s="35">
        <f t="shared" si="11"/>
        <v>47.795000000000002</v>
      </c>
      <c r="E101" s="12">
        <f t="shared" si="12"/>
        <v>37.795000000000002</v>
      </c>
      <c r="F101" s="55">
        <f t="shared" si="8"/>
        <v>4.7795000000000005</v>
      </c>
    </row>
    <row r="102" spans="1:6" x14ac:dyDescent="0.2">
      <c r="A102" s="51" t="s">
        <v>108</v>
      </c>
      <c r="B102" s="2">
        <v>158.53</v>
      </c>
      <c r="C102" s="23">
        <v>5</v>
      </c>
      <c r="D102" s="35">
        <f t="shared" si="11"/>
        <v>39.6325</v>
      </c>
      <c r="E102" s="12">
        <f t="shared" si="12"/>
        <v>34.6325</v>
      </c>
      <c r="F102" s="55">
        <f t="shared" si="8"/>
        <v>7.9264999999999999</v>
      </c>
    </row>
    <row r="103" spans="1:6" x14ac:dyDescent="0.2">
      <c r="A103" s="51" t="s">
        <v>109</v>
      </c>
      <c r="B103" s="2">
        <v>142.13999999999999</v>
      </c>
      <c r="C103" s="23">
        <v>10</v>
      </c>
      <c r="D103" s="35">
        <f t="shared" ref="D103:D110" si="13">((B103*C103)/20)</f>
        <v>71.069999999999993</v>
      </c>
      <c r="E103" s="12">
        <f t="shared" si="12"/>
        <v>61.069999999999993</v>
      </c>
      <c r="F103" s="55">
        <f t="shared" si="8"/>
        <v>7.1069999999999993</v>
      </c>
    </row>
    <row r="104" spans="1:6" x14ac:dyDescent="0.2">
      <c r="A104" s="51" t="s">
        <v>110</v>
      </c>
      <c r="B104" s="2">
        <v>161.13</v>
      </c>
      <c r="C104" s="23">
        <v>5</v>
      </c>
      <c r="D104" s="35">
        <f t="shared" si="13"/>
        <v>40.282499999999999</v>
      </c>
      <c r="E104" s="12">
        <f t="shared" si="12"/>
        <v>35.282499999999999</v>
      </c>
      <c r="F104" s="55">
        <f t="shared" si="8"/>
        <v>8.0564999999999998</v>
      </c>
    </row>
    <row r="105" spans="1:6" x14ac:dyDescent="0.2">
      <c r="A105" s="51" t="s">
        <v>111</v>
      </c>
      <c r="B105" s="2">
        <v>116.99</v>
      </c>
      <c r="C105" s="23">
        <v>10</v>
      </c>
      <c r="D105" s="35">
        <f t="shared" si="13"/>
        <v>58.49499999999999</v>
      </c>
      <c r="E105" s="12">
        <f t="shared" si="12"/>
        <v>48.49499999999999</v>
      </c>
      <c r="F105" s="55">
        <f t="shared" si="8"/>
        <v>5.849499999999999</v>
      </c>
    </row>
    <row r="106" spans="1:6" x14ac:dyDescent="0.2">
      <c r="A106" s="51" t="s">
        <v>112</v>
      </c>
      <c r="B106" s="2">
        <v>104.65</v>
      </c>
      <c r="C106" s="23">
        <v>10</v>
      </c>
      <c r="D106" s="35">
        <f t="shared" si="13"/>
        <v>52.325000000000003</v>
      </c>
      <c r="E106" s="12">
        <f t="shared" si="12"/>
        <v>42.325000000000003</v>
      </c>
      <c r="F106" s="55">
        <f t="shared" si="8"/>
        <v>5.2324999999999999</v>
      </c>
    </row>
    <row r="107" spans="1:6" x14ac:dyDescent="0.2">
      <c r="A107" s="51" t="s">
        <v>113</v>
      </c>
      <c r="B107" s="2">
        <v>121.16</v>
      </c>
      <c r="C107" s="23">
        <v>10</v>
      </c>
      <c r="D107" s="35">
        <f t="shared" si="13"/>
        <v>60.58</v>
      </c>
      <c r="E107" s="12">
        <f t="shared" si="12"/>
        <v>50.58</v>
      </c>
      <c r="F107" s="55">
        <f t="shared" si="8"/>
        <v>6.0579999999999998</v>
      </c>
    </row>
    <row r="108" spans="1:6" x14ac:dyDescent="0.2">
      <c r="A108" s="51" t="s">
        <v>114</v>
      </c>
      <c r="B108" s="2">
        <v>91.88</v>
      </c>
      <c r="C108" s="23">
        <v>10</v>
      </c>
      <c r="D108" s="35">
        <f t="shared" si="13"/>
        <v>45.94</v>
      </c>
      <c r="E108" s="12">
        <f t="shared" si="12"/>
        <v>35.94</v>
      </c>
      <c r="F108" s="55">
        <f t="shared" si="8"/>
        <v>4.5939999999999994</v>
      </c>
    </row>
    <row r="109" spans="1:6" x14ac:dyDescent="0.2">
      <c r="A109" s="51" t="s">
        <v>115</v>
      </c>
      <c r="B109" s="2">
        <v>193.87</v>
      </c>
      <c r="C109" s="23">
        <v>5</v>
      </c>
      <c r="D109" s="35">
        <f t="shared" si="13"/>
        <v>48.467500000000001</v>
      </c>
      <c r="E109" s="12">
        <f t="shared" si="12"/>
        <v>43.467500000000001</v>
      </c>
      <c r="F109" s="55">
        <f t="shared" si="8"/>
        <v>9.6935000000000002</v>
      </c>
    </row>
    <row r="110" spans="1:6" x14ac:dyDescent="0.2">
      <c r="A110" s="51" t="s">
        <v>116</v>
      </c>
      <c r="B110" s="2">
        <v>76.59</v>
      </c>
      <c r="C110" s="23">
        <v>10</v>
      </c>
      <c r="D110" s="35">
        <f t="shared" si="13"/>
        <v>38.295000000000002</v>
      </c>
      <c r="E110" s="12">
        <f t="shared" si="12"/>
        <v>28.295000000000002</v>
      </c>
      <c r="F110" s="55">
        <f t="shared" si="8"/>
        <v>3.8295000000000003</v>
      </c>
    </row>
    <row r="111" spans="1:6" x14ac:dyDescent="0.2">
      <c r="A111" s="51" t="s">
        <v>117</v>
      </c>
      <c r="B111" s="2">
        <v>123.78</v>
      </c>
      <c r="C111" s="23">
        <v>10</v>
      </c>
      <c r="D111" s="35">
        <f>((B111*C111)/20)</f>
        <v>61.89</v>
      </c>
      <c r="E111" s="12">
        <f t="shared" si="12"/>
        <v>51.89</v>
      </c>
      <c r="F111" s="55">
        <f t="shared" si="8"/>
        <v>6.1890000000000001</v>
      </c>
    </row>
    <row r="112" spans="1:6" x14ac:dyDescent="0.2">
      <c r="A112" s="51" t="s">
        <v>118</v>
      </c>
      <c r="B112" s="2">
        <v>56.32</v>
      </c>
      <c r="C112" s="23">
        <v>15</v>
      </c>
      <c r="D112" s="35">
        <f>((B112*C112)/20)</f>
        <v>42.239999999999995</v>
      </c>
      <c r="E112" s="12">
        <f t="shared" si="12"/>
        <v>27.239999999999995</v>
      </c>
      <c r="F112" s="55">
        <f t="shared" si="8"/>
        <v>2.8159999999999998</v>
      </c>
    </row>
    <row r="113" spans="1:6" x14ac:dyDescent="0.2">
      <c r="A113" s="51" t="s">
        <v>119</v>
      </c>
      <c r="B113" s="2">
        <v>138.69</v>
      </c>
      <c r="C113" s="23">
        <v>10</v>
      </c>
      <c r="D113" s="35">
        <f>((B113*C113)/20)</f>
        <v>69.344999999999999</v>
      </c>
      <c r="E113" s="12">
        <f t="shared" si="12"/>
        <v>59.344999999999999</v>
      </c>
      <c r="F113" s="55">
        <f t="shared" si="8"/>
        <v>6.9344999999999999</v>
      </c>
    </row>
    <row r="114" spans="1:6" x14ac:dyDescent="0.2">
      <c r="A114" s="52" t="s">
        <v>120</v>
      </c>
      <c r="B114" s="5">
        <v>106.74</v>
      </c>
      <c r="C114" s="23">
        <v>11</v>
      </c>
      <c r="D114" s="35">
        <f t="shared" ref="D114" si="14">((B114*C114)/20)</f>
        <v>58.706999999999994</v>
      </c>
      <c r="E114" s="12">
        <f t="shared" ref="E114" si="15">(D114-C114)</f>
        <v>47.706999999999994</v>
      </c>
      <c r="F114" s="55">
        <f t="shared" si="8"/>
        <v>5.3369999999999997</v>
      </c>
    </row>
    <row r="115" spans="1:6" x14ac:dyDescent="0.2">
      <c r="C115" s="5"/>
      <c r="D115" s="5"/>
      <c r="E115" s="16"/>
      <c r="F115" s="59"/>
    </row>
    <row r="116" spans="1:6" x14ac:dyDescent="0.2">
      <c r="B116" s="18"/>
      <c r="C116" s="18"/>
      <c r="D116" s="18"/>
      <c r="E116" s="16"/>
      <c r="F116" s="59"/>
    </row>
    <row r="118" spans="1:6" x14ac:dyDescent="0.2">
      <c r="B118" s="18"/>
      <c r="C118" s="18"/>
      <c r="D118" s="18"/>
      <c r="E118" s="16"/>
      <c r="F118" s="59"/>
    </row>
    <row r="119" spans="1:6" x14ac:dyDescent="0.2">
      <c r="B119" s="18"/>
      <c r="C119" s="18"/>
      <c r="D119" s="18"/>
      <c r="E119" s="16"/>
      <c r="F119" s="59"/>
    </row>
    <row r="120" spans="1:6" x14ac:dyDescent="0.2">
      <c r="B120" s="18"/>
      <c r="C120" s="18"/>
      <c r="D120" s="18"/>
      <c r="E120" s="16"/>
      <c r="F120" s="59"/>
    </row>
    <row r="121" spans="1:6" x14ac:dyDescent="0.2">
      <c r="B121" s="18"/>
      <c r="C121" s="18"/>
      <c r="D121" s="18"/>
      <c r="E121" s="16"/>
      <c r="F121" s="59"/>
    </row>
    <row r="122" spans="1:6" x14ac:dyDescent="0.2">
      <c r="B122" s="18"/>
      <c r="C122" s="18"/>
      <c r="D122" s="18"/>
      <c r="E122" s="16"/>
      <c r="F122" s="59"/>
    </row>
    <row r="123" spans="1:6" x14ac:dyDescent="0.2">
      <c r="B123" s="18"/>
      <c r="C123" s="18"/>
      <c r="D123" s="18"/>
      <c r="E123" s="16"/>
      <c r="F123" s="59"/>
    </row>
    <row r="124" spans="1:6" x14ac:dyDescent="0.2">
      <c r="B124" s="18"/>
      <c r="C124" s="18"/>
      <c r="D124" s="18"/>
      <c r="E124" s="16"/>
      <c r="F124" s="59"/>
    </row>
    <row r="125" spans="1:6" x14ac:dyDescent="0.2">
      <c r="B125" s="18"/>
      <c r="C125" s="18"/>
      <c r="D125" s="18"/>
      <c r="E125" s="16"/>
      <c r="F125" s="59"/>
    </row>
    <row r="126" spans="1:6" x14ac:dyDescent="0.2">
      <c r="B126" s="18"/>
      <c r="C126" s="18"/>
      <c r="D126" s="18"/>
      <c r="E126" s="16"/>
      <c r="F126" s="59"/>
    </row>
    <row r="127" spans="1:6" x14ac:dyDescent="0.2">
      <c r="B127" s="18"/>
      <c r="C127" s="18"/>
      <c r="D127" s="18"/>
      <c r="E127" s="16"/>
      <c r="F127" s="59"/>
    </row>
    <row r="128" spans="1:6" x14ac:dyDescent="0.2">
      <c r="B128" s="18"/>
      <c r="C128" s="18"/>
      <c r="D128" s="18"/>
      <c r="E128" s="16"/>
      <c r="F128" s="59"/>
    </row>
    <row r="129" spans="2:6" s="3" customFormat="1" x14ac:dyDescent="0.2">
      <c r="B129" s="18"/>
      <c r="C129" s="18"/>
      <c r="D129" s="18"/>
      <c r="E129" s="16"/>
      <c r="F129" s="59"/>
    </row>
    <row r="130" spans="2:6" s="3" customFormat="1" x14ac:dyDescent="0.2">
      <c r="B130" s="18"/>
      <c r="C130" s="18"/>
      <c r="D130" s="18"/>
      <c r="E130" s="16"/>
      <c r="F130" s="59"/>
    </row>
    <row r="131" spans="2:6" s="3" customFormat="1" x14ac:dyDescent="0.2">
      <c r="B131" s="18"/>
      <c r="C131" s="18"/>
      <c r="D131" s="18"/>
      <c r="E131" s="16"/>
      <c r="F131" s="59"/>
    </row>
    <row r="132" spans="2:6" s="3" customFormat="1" x14ac:dyDescent="0.2">
      <c r="B132" s="18"/>
      <c r="C132" s="18"/>
      <c r="D132" s="18"/>
      <c r="E132" s="16"/>
      <c r="F132" s="59"/>
    </row>
    <row r="133" spans="2:6" s="3" customFormat="1" x14ac:dyDescent="0.2">
      <c r="B133" s="18"/>
      <c r="C133" s="18"/>
      <c r="D133" s="18"/>
      <c r="E133" s="16"/>
      <c r="F133" s="59"/>
    </row>
    <row r="134" spans="2:6" s="3" customFormat="1" x14ac:dyDescent="0.2">
      <c r="B134" s="18"/>
      <c r="C134" s="18"/>
      <c r="D134" s="18"/>
      <c r="E134" s="16"/>
      <c r="F134" s="59"/>
    </row>
  </sheetData>
  <pageMargins left="0.7" right="0.7" top="0.75" bottom="0.75" header="0.3" footer="0.3"/>
  <pageSetup paperSize="9" scale="91" orientation="landscape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3"/>
  <sheetViews>
    <sheetView tabSelected="1" zoomScale="117" zoomScaleNormal="117" zoomScalePageLayoutView="117" workbookViewId="0">
      <pane ySplit="1" topLeftCell="A2" activePane="bottomLeft" state="frozen"/>
      <selection pane="bottomLeft" activeCell="F17" sqref="F17"/>
    </sheetView>
  </sheetViews>
  <sheetFormatPr baseColWidth="10" defaultColWidth="8.83203125" defaultRowHeight="15" x14ac:dyDescent="0.2"/>
  <cols>
    <col min="1" max="1" width="8.33203125" customWidth="1"/>
    <col min="2" max="2" width="17.6640625" customWidth="1"/>
    <col min="3" max="4" width="8.5" customWidth="1"/>
    <col min="5" max="5" width="9" customWidth="1"/>
    <col min="6" max="6" width="10.5" customWidth="1"/>
    <col min="7" max="7" width="10.33203125" customWidth="1"/>
    <col min="8" max="8" width="7.33203125" customWidth="1"/>
  </cols>
  <sheetData>
    <row r="1" spans="1:14" ht="16" x14ac:dyDescent="0.2">
      <c r="A1" s="68" t="s">
        <v>173</v>
      </c>
      <c r="B1" s="68" t="s">
        <v>174</v>
      </c>
      <c r="C1" s="107" t="s">
        <v>5</v>
      </c>
      <c r="D1" s="107" t="s">
        <v>6</v>
      </c>
      <c r="E1" s="107" t="s">
        <v>7</v>
      </c>
      <c r="F1" s="107" t="s">
        <v>124</v>
      </c>
      <c r="G1" s="68" t="s">
        <v>126</v>
      </c>
      <c r="H1" s="61" t="s">
        <v>125</v>
      </c>
      <c r="I1" s="62" t="s">
        <v>3</v>
      </c>
      <c r="J1" s="62" t="s">
        <v>121</v>
      </c>
    </row>
    <row r="2" spans="1:14" x14ac:dyDescent="0.2">
      <c r="A2" s="69">
        <v>245</v>
      </c>
      <c r="B2" s="65" t="s">
        <v>175</v>
      </c>
      <c r="C2">
        <v>233.68</v>
      </c>
      <c r="G2">
        <v>10</v>
      </c>
      <c r="H2" s="63">
        <f t="shared" ref="H2:H5" si="0">((C2*G2)/48.2)</f>
        <v>48.481327800829874</v>
      </c>
      <c r="I2" s="64">
        <f t="shared" ref="I2:I5" si="1">(H2-G2)</f>
        <v>38.481327800829874</v>
      </c>
      <c r="J2" s="64">
        <f t="shared" ref="J2:J5" si="2">(H2/G2)</f>
        <v>4.8481327800829872</v>
      </c>
      <c r="L2">
        <f t="shared" ref="L2:L4" si="3">48*G2</f>
        <v>480</v>
      </c>
      <c r="M2">
        <f>L2/5</f>
        <v>96</v>
      </c>
      <c r="N2">
        <f>96/48</f>
        <v>2</v>
      </c>
    </row>
    <row r="3" spans="1:14" x14ac:dyDescent="0.2">
      <c r="A3" s="69">
        <v>281</v>
      </c>
      <c r="B3" s="65" t="s">
        <v>175</v>
      </c>
      <c r="C3">
        <v>180.77</v>
      </c>
      <c r="G3">
        <v>10</v>
      </c>
      <c r="H3" s="63">
        <f t="shared" si="0"/>
        <v>37.504149377593357</v>
      </c>
      <c r="I3" s="64">
        <f t="shared" si="1"/>
        <v>27.504149377593357</v>
      </c>
      <c r="J3" s="64">
        <f t="shared" si="2"/>
        <v>3.7504149377593357</v>
      </c>
      <c r="L3">
        <f t="shared" si="3"/>
        <v>480</v>
      </c>
      <c r="M3">
        <f t="shared" ref="M3:M9" si="4">L3/5</f>
        <v>96</v>
      </c>
      <c r="N3">
        <f t="shared" ref="N3:N5" si="5">96/48</f>
        <v>2</v>
      </c>
    </row>
    <row r="4" spans="1:14" x14ac:dyDescent="0.2">
      <c r="A4" s="69">
        <v>283</v>
      </c>
      <c r="B4" s="65" t="s">
        <v>175</v>
      </c>
      <c r="C4">
        <v>200.11</v>
      </c>
      <c r="G4">
        <v>10</v>
      </c>
      <c r="H4" s="63">
        <f t="shared" si="0"/>
        <v>41.516597510373444</v>
      </c>
      <c r="I4" s="64">
        <f t="shared" si="1"/>
        <v>31.516597510373444</v>
      </c>
      <c r="J4" s="64">
        <f t="shared" si="2"/>
        <v>4.1516597510373447</v>
      </c>
      <c r="L4">
        <f t="shared" si="3"/>
        <v>480</v>
      </c>
      <c r="M4">
        <f t="shared" si="4"/>
        <v>96</v>
      </c>
      <c r="N4">
        <f t="shared" si="5"/>
        <v>2</v>
      </c>
    </row>
    <row r="5" spans="1:14" x14ac:dyDescent="0.2">
      <c r="A5" s="67">
        <v>248</v>
      </c>
      <c r="B5" s="65" t="s">
        <v>175</v>
      </c>
      <c r="C5">
        <v>268.52</v>
      </c>
      <c r="G5">
        <v>10</v>
      </c>
      <c r="H5" s="63">
        <f t="shared" si="0"/>
        <v>55.709543568464724</v>
      </c>
      <c r="I5" s="64">
        <f t="shared" si="1"/>
        <v>45.709543568464724</v>
      </c>
      <c r="J5" s="64">
        <f t="shared" si="2"/>
        <v>5.5709543568464728</v>
      </c>
      <c r="L5">
        <f>48*G5</f>
        <v>480</v>
      </c>
      <c r="M5">
        <f t="shared" si="4"/>
        <v>96</v>
      </c>
      <c r="N5">
        <f t="shared" si="5"/>
        <v>2</v>
      </c>
    </row>
    <row r="6" spans="1:14" x14ac:dyDescent="0.2">
      <c r="A6" s="69">
        <v>245</v>
      </c>
      <c r="B6" s="65" t="s">
        <v>176</v>
      </c>
      <c r="C6">
        <v>233.68</v>
      </c>
      <c r="G6">
        <v>25</v>
      </c>
      <c r="H6" s="63">
        <f>((C6*G6)/100)</f>
        <v>58.42</v>
      </c>
      <c r="I6" s="64">
        <f t="shared" ref="I6:I9" si="6">(H6-G6)</f>
        <v>33.42</v>
      </c>
      <c r="J6" s="64">
        <f t="shared" ref="J6:J9" si="7">(H6/G6)</f>
        <v>2.3368000000000002</v>
      </c>
      <c r="L6">
        <f>100*G6</f>
        <v>2500</v>
      </c>
      <c r="M6">
        <f t="shared" si="4"/>
        <v>500</v>
      </c>
      <c r="N6">
        <f>500/100</f>
        <v>5</v>
      </c>
    </row>
    <row r="7" spans="1:14" x14ac:dyDescent="0.2">
      <c r="A7" s="69">
        <v>281</v>
      </c>
      <c r="B7" s="65" t="s">
        <v>176</v>
      </c>
      <c r="C7">
        <v>180.77</v>
      </c>
      <c r="G7">
        <v>25</v>
      </c>
      <c r="H7" s="63">
        <f>((C7*G7)/100)</f>
        <v>45.192500000000003</v>
      </c>
      <c r="I7" s="64">
        <f t="shared" si="6"/>
        <v>20.192500000000003</v>
      </c>
      <c r="J7" s="64">
        <f t="shared" si="7"/>
        <v>1.8077000000000001</v>
      </c>
      <c r="L7">
        <f>100*G7</f>
        <v>2500</v>
      </c>
      <c r="M7">
        <f t="shared" si="4"/>
        <v>500</v>
      </c>
      <c r="N7">
        <f t="shared" ref="N7:N9" si="8">500/100</f>
        <v>5</v>
      </c>
    </row>
    <row r="8" spans="1:14" x14ac:dyDescent="0.2">
      <c r="A8" s="69">
        <v>283</v>
      </c>
      <c r="B8" s="65" t="s">
        <v>176</v>
      </c>
      <c r="C8">
        <v>200.11</v>
      </c>
      <c r="G8">
        <v>25</v>
      </c>
      <c r="H8" s="63">
        <f>((C8*G8)/100)</f>
        <v>50.027500000000003</v>
      </c>
      <c r="I8" s="64">
        <f t="shared" si="6"/>
        <v>25.027500000000003</v>
      </c>
      <c r="J8" s="64">
        <f t="shared" si="7"/>
        <v>2.0011000000000001</v>
      </c>
      <c r="L8">
        <f>100*G8</f>
        <v>2500</v>
      </c>
      <c r="M8">
        <f t="shared" si="4"/>
        <v>500</v>
      </c>
      <c r="N8">
        <f t="shared" si="8"/>
        <v>5</v>
      </c>
    </row>
    <row r="9" spans="1:14" x14ac:dyDescent="0.2">
      <c r="A9" s="67">
        <v>248</v>
      </c>
      <c r="B9" s="65" t="s">
        <v>176</v>
      </c>
      <c r="C9">
        <v>268.52</v>
      </c>
      <c r="G9">
        <v>25</v>
      </c>
      <c r="H9" s="63">
        <f>((C9*G9)/100)</f>
        <v>67.13</v>
      </c>
      <c r="I9" s="64">
        <f t="shared" si="6"/>
        <v>42.129999999999995</v>
      </c>
      <c r="J9" s="64">
        <f t="shared" si="7"/>
        <v>2.6852</v>
      </c>
      <c r="L9">
        <f>100*G9</f>
        <v>2500</v>
      </c>
      <c r="M9">
        <f t="shared" si="4"/>
        <v>500</v>
      </c>
      <c r="N9">
        <f t="shared" si="8"/>
        <v>5</v>
      </c>
    </row>
    <row r="10" spans="1:14" x14ac:dyDescent="0.2">
      <c r="A10" s="67"/>
      <c r="B10" s="65"/>
      <c r="H10" s="63"/>
      <c r="I10" s="64"/>
      <c r="J10" s="64"/>
    </row>
    <row r="11" spans="1:14" x14ac:dyDescent="0.2">
      <c r="A11" s="67"/>
      <c r="B11" s="65"/>
      <c r="H11" s="63"/>
      <c r="I11" s="64"/>
      <c r="J11" s="64"/>
    </row>
    <row r="12" spans="1:14" x14ac:dyDescent="0.2">
      <c r="A12" s="67"/>
      <c r="B12" s="65"/>
      <c r="H12" s="63"/>
      <c r="I12" s="64"/>
      <c r="J12" s="64"/>
    </row>
    <row r="13" spans="1:14" x14ac:dyDescent="0.2">
      <c r="A13" s="67"/>
      <c r="B13" s="65"/>
      <c r="H13" s="63"/>
      <c r="I13" s="64"/>
      <c r="J13" s="64"/>
    </row>
    <row r="14" spans="1:14" x14ac:dyDescent="0.2">
      <c r="A14" s="67"/>
      <c r="B14" s="65"/>
      <c r="H14" s="63"/>
      <c r="I14" s="64"/>
      <c r="J14" s="64"/>
    </row>
    <row r="15" spans="1:14" x14ac:dyDescent="0.2">
      <c r="A15" s="67"/>
      <c r="B15" s="65"/>
      <c r="H15" s="63"/>
      <c r="I15" s="64"/>
      <c r="J15" s="64"/>
    </row>
    <row r="16" spans="1:14" x14ac:dyDescent="0.2">
      <c r="A16" s="67"/>
      <c r="B16" s="65"/>
      <c r="H16" s="63"/>
      <c r="I16" s="64"/>
      <c r="J16" s="64"/>
    </row>
    <row r="17" spans="1:10" x14ac:dyDescent="0.2">
      <c r="A17" s="67"/>
      <c r="B17" s="65"/>
      <c r="H17" s="63"/>
      <c r="I17" s="64"/>
      <c r="J17" s="64"/>
    </row>
    <row r="18" spans="1:10" x14ac:dyDescent="0.2">
      <c r="A18" s="67"/>
      <c r="B18" s="65"/>
      <c r="H18" s="63"/>
      <c r="I18" s="64"/>
      <c r="J18" s="64"/>
    </row>
    <row r="19" spans="1:10" x14ac:dyDescent="0.2">
      <c r="A19" s="67"/>
      <c r="B19" s="65"/>
      <c r="H19" s="63"/>
      <c r="I19" s="64"/>
      <c r="J19" s="64"/>
    </row>
    <row r="20" spans="1:10" x14ac:dyDescent="0.2">
      <c r="A20" s="67"/>
      <c r="B20" s="65"/>
      <c r="H20" s="63"/>
      <c r="I20" s="64"/>
      <c r="J20" s="64"/>
    </row>
    <row r="21" spans="1:10" x14ac:dyDescent="0.2">
      <c r="A21" s="67"/>
      <c r="B21" s="65"/>
      <c r="H21" s="63"/>
      <c r="I21" s="64"/>
      <c r="J21" s="64"/>
    </row>
    <row r="22" spans="1:10" x14ac:dyDescent="0.2">
      <c r="A22" s="67"/>
      <c r="B22" s="65"/>
      <c r="H22" s="63"/>
      <c r="I22" s="64"/>
      <c r="J22" s="64"/>
    </row>
    <row r="23" spans="1:10" x14ac:dyDescent="0.2">
      <c r="A23" s="67"/>
      <c r="B23" s="65"/>
      <c r="H23" s="63"/>
      <c r="I23" s="64"/>
      <c r="J23" s="64"/>
    </row>
    <row r="24" spans="1:10" x14ac:dyDescent="0.2">
      <c r="A24" s="67"/>
      <c r="B24" s="65"/>
      <c r="H24" s="63"/>
      <c r="I24" s="64"/>
      <c r="J24" s="64"/>
    </row>
    <row r="25" spans="1:10" x14ac:dyDescent="0.2">
      <c r="A25" s="67"/>
      <c r="B25" s="65"/>
      <c r="H25" s="63"/>
      <c r="I25" s="64"/>
      <c r="J25" s="64"/>
    </row>
    <row r="26" spans="1:10" x14ac:dyDescent="0.2">
      <c r="A26" s="67"/>
      <c r="B26" s="65"/>
      <c r="H26" s="63"/>
      <c r="I26" s="64"/>
      <c r="J26" s="64"/>
    </row>
    <row r="27" spans="1:10" x14ac:dyDescent="0.2">
      <c r="A27" s="67"/>
      <c r="B27" s="65"/>
      <c r="H27" s="63"/>
      <c r="I27" s="64"/>
      <c r="J27" s="64"/>
    </row>
    <row r="28" spans="1:10" x14ac:dyDescent="0.2">
      <c r="A28" s="67"/>
      <c r="B28" s="65"/>
      <c r="H28" s="63"/>
      <c r="I28" s="64"/>
      <c r="J28" s="64"/>
    </row>
    <row r="29" spans="1:10" x14ac:dyDescent="0.2">
      <c r="A29" s="67"/>
      <c r="B29" s="65"/>
      <c r="H29" s="63"/>
      <c r="I29" s="64"/>
      <c r="J29" s="64"/>
    </row>
    <row r="30" spans="1:10" x14ac:dyDescent="0.2">
      <c r="A30" s="67"/>
      <c r="B30" s="65"/>
      <c r="H30" s="63"/>
      <c r="I30" s="64"/>
      <c r="J30" s="64"/>
    </row>
    <row r="31" spans="1:10" x14ac:dyDescent="0.2">
      <c r="A31" s="67"/>
      <c r="B31" s="65"/>
      <c r="H31" s="63"/>
      <c r="I31" s="64"/>
      <c r="J31" s="64"/>
    </row>
    <row r="32" spans="1:10" x14ac:dyDescent="0.2">
      <c r="A32" s="67"/>
      <c r="B32" s="65"/>
      <c r="H32" s="63"/>
      <c r="I32" s="64"/>
      <c r="J32" s="64"/>
    </row>
    <row r="33" spans="1:10" x14ac:dyDescent="0.2">
      <c r="A33" s="67"/>
      <c r="B33" s="65"/>
      <c r="H33" s="63"/>
      <c r="I33" s="64"/>
      <c r="J33" s="64"/>
    </row>
    <row r="34" spans="1:10" x14ac:dyDescent="0.2">
      <c r="A34" s="67"/>
      <c r="B34" s="65"/>
      <c r="H34" s="63"/>
      <c r="I34" s="64"/>
      <c r="J34" s="64"/>
    </row>
    <row r="35" spans="1:10" x14ac:dyDescent="0.2">
      <c r="A35" s="67"/>
      <c r="B35" s="65"/>
      <c r="H35" s="63"/>
      <c r="I35" s="64"/>
      <c r="J35" s="64"/>
    </row>
    <row r="36" spans="1:10" x14ac:dyDescent="0.2">
      <c r="A36" s="67"/>
      <c r="B36" s="65"/>
      <c r="H36" s="63"/>
      <c r="I36" s="64"/>
      <c r="J36" s="64"/>
    </row>
    <row r="37" spans="1:10" x14ac:dyDescent="0.2">
      <c r="A37" s="66"/>
      <c r="B37" s="65"/>
      <c r="H37" s="63"/>
      <c r="I37" s="64"/>
      <c r="J37" s="64"/>
    </row>
    <row r="38" spans="1:10" x14ac:dyDescent="0.2">
      <c r="A38" s="66"/>
      <c r="B38" s="65"/>
      <c r="H38" s="63"/>
      <c r="I38" s="64"/>
      <c r="J38" s="64"/>
    </row>
    <row r="39" spans="1:10" x14ac:dyDescent="0.2">
      <c r="A39" s="66"/>
      <c r="B39" s="65"/>
      <c r="H39" s="63"/>
      <c r="I39" s="64"/>
      <c r="J39" s="64"/>
    </row>
    <row r="40" spans="1:10" x14ac:dyDescent="0.2">
      <c r="A40" s="66"/>
      <c r="B40" s="65"/>
      <c r="H40" s="63"/>
      <c r="I40" s="64"/>
      <c r="J40" s="64"/>
    </row>
    <row r="41" spans="1:10" x14ac:dyDescent="0.2">
      <c r="A41" s="66"/>
      <c r="B41" s="65"/>
      <c r="H41" s="63"/>
      <c r="I41" s="64"/>
      <c r="J41" s="64"/>
    </row>
    <row r="42" spans="1:10" x14ac:dyDescent="0.2">
      <c r="A42" s="66"/>
      <c r="B42" s="65"/>
      <c r="H42" s="63"/>
      <c r="I42" s="64"/>
      <c r="J42" s="64"/>
    </row>
    <row r="43" spans="1:10" x14ac:dyDescent="0.2">
      <c r="A43" s="66"/>
      <c r="B43" s="65"/>
      <c r="H43" s="63"/>
      <c r="I43" s="64"/>
      <c r="J43" s="64"/>
    </row>
    <row r="44" spans="1:10" x14ac:dyDescent="0.2">
      <c r="A44" s="66"/>
      <c r="B44" s="65"/>
      <c r="H44" s="63"/>
      <c r="I44" s="64"/>
      <c r="J44" s="64"/>
    </row>
    <row r="45" spans="1:10" x14ac:dyDescent="0.2">
      <c r="A45" s="66"/>
      <c r="B45" s="65"/>
      <c r="H45" s="63"/>
      <c r="I45" s="64"/>
      <c r="J45" s="64"/>
    </row>
    <row r="46" spans="1:10" x14ac:dyDescent="0.2">
      <c r="A46" s="66"/>
      <c r="B46" s="65"/>
      <c r="H46" s="63"/>
      <c r="I46" s="64"/>
      <c r="J46" s="64"/>
    </row>
    <row r="47" spans="1:10" x14ac:dyDescent="0.2">
      <c r="A47" s="66"/>
      <c r="B47" s="65"/>
      <c r="H47" s="63"/>
      <c r="I47" s="64"/>
      <c r="J47" s="64"/>
    </row>
    <row r="48" spans="1:10" x14ac:dyDescent="0.2">
      <c r="A48" s="66"/>
      <c r="B48" s="65"/>
      <c r="H48" s="63"/>
      <c r="I48" s="64"/>
      <c r="J48" s="64"/>
    </row>
    <row r="49" spans="1:10" x14ac:dyDescent="0.2">
      <c r="A49" s="66"/>
      <c r="B49" s="65"/>
      <c r="H49" s="63"/>
      <c r="I49" s="64"/>
      <c r="J49" s="64"/>
    </row>
    <row r="50" spans="1:10" x14ac:dyDescent="0.2">
      <c r="A50" s="66"/>
      <c r="B50" s="65"/>
      <c r="H50" s="63"/>
      <c r="I50" s="64"/>
      <c r="J50" s="64"/>
    </row>
    <row r="51" spans="1:10" x14ac:dyDescent="0.2">
      <c r="A51" s="66"/>
      <c r="B51" s="65"/>
      <c r="H51" s="63"/>
      <c r="I51" s="64"/>
      <c r="J51" s="64"/>
    </row>
    <row r="52" spans="1:10" x14ac:dyDescent="0.2">
      <c r="A52" s="66"/>
      <c r="B52" s="65"/>
      <c r="H52" s="63"/>
      <c r="I52" s="64"/>
      <c r="J52" s="64"/>
    </row>
    <row r="53" spans="1:10" x14ac:dyDescent="0.2">
      <c r="A53" s="66"/>
      <c r="B53" s="65"/>
      <c r="H53" s="63"/>
      <c r="I53" s="64"/>
      <c r="J53" s="64"/>
    </row>
    <row r="54" spans="1:10" x14ac:dyDescent="0.2">
      <c r="A54" s="66"/>
      <c r="B54" s="65"/>
      <c r="H54" s="63"/>
      <c r="I54" s="64"/>
      <c r="J54" s="64"/>
    </row>
    <row r="55" spans="1:10" x14ac:dyDescent="0.2">
      <c r="A55" s="66"/>
      <c r="B55" s="65"/>
      <c r="H55" s="63"/>
      <c r="I55" s="64"/>
      <c r="J55" s="64"/>
    </row>
    <row r="56" spans="1:10" x14ac:dyDescent="0.2">
      <c r="A56" s="66"/>
      <c r="B56" s="65"/>
      <c r="H56" s="63"/>
      <c r="I56" s="64"/>
      <c r="J56" s="64"/>
    </row>
    <row r="57" spans="1:10" x14ac:dyDescent="0.2">
      <c r="A57" s="66"/>
      <c r="B57" s="65"/>
      <c r="H57" s="63"/>
      <c r="I57" s="64"/>
      <c r="J57" s="64"/>
    </row>
    <row r="58" spans="1:10" x14ac:dyDescent="0.2">
      <c r="A58" s="66"/>
      <c r="B58" s="65"/>
      <c r="H58" s="63"/>
      <c r="I58" s="64"/>
      <c r="J58" s="64"/>
    </row>
    <row r="59" spans="1:10" x14ac:dyDescent="0.2">
      <c r="A59" s="66"/>
      <c r="B59" s="65"/>
      <c r="H59" s="63"/>
      <c r="I59" s="64"/>
      <c r="J59" s="64"/>
    </row>
    <row r="60" spans="1:10" x14ac:dyDescent="0.2">
      <c r="A60" s="66"/>
      <c r="B60" s="65"/>
      <c r="H60" s="63"/>
      <c r="I60" s="64"/>
      <c r="J60" s="64"/>
    </row>
    <row r="61" spans="1:10" x14ac:dyDescent="0.2">
      <c r="A61" s="66"/>
      <c r="B61" s="65"/>
      <c r="H61" s="63"/>
      <c r="I61" s="64"/>
      <c r="J61" s="64"/>
    </row>
    <row r="62" spans="1:10" x14ac:dyDescent="0.2">
      <c r="A62" s="66"/>
      <c r="B62" s="65"/>
      <c r="H62" s="63"/>
      <c r="I62" s="64"/>
      <c r="J62" s="64"/>
    </row>
    <row r="63" spans="1:10" x14ac:dyDescent="0.2">
      <c r="A63" s="66"/>
      <c r="B63" s="65"/>
      <c r="H63" s="63"/>
      <c r="I63" s="64"/>
      <c r="J63" s="64"/>
    </row>
    <row r="64" spans="1:10" x14ac:dyDescent="0.2">
      <c r="A64" s="66"/>
      <c r="B64" s="65"/>
      <c r="H64" s="63"/>
      <c r="I64" s="64"/>
      <c r="J64" s="64"/>
    </row>
    <row r="65" spans="1:10" x14ac:dyDescent="0.2">
      <c r="A65" s="66"/>
      <c r="B65" s="65"/>
      <c r="H65" s="63"/>
      <c r="I65" s="64"/>
      <c r="J65" s="64"/>
    </row>
    <row r="66" spans="1:10" x14ac:dyDescent="0.2">
      <c r="A66" s="66"/>
      <c r="B66" s="65"/>
      <c r="H66" s="63"/>
      <c r="I66" s="64"/>
      <c r="J66" s="64"/>
    </row>
    <row r="67" spans="1:10" x14ac:dyDescent="0.2">
      <c r="A67" s="66"/>
      <c r="B67" s="65"/>
      <c r="H67" s="63"/>
      <c r="I67" s="64"/>
      <c r="J67" s="64"/>
    </row>
    <row r="68" spans="1:10" x14ac:dyDescent="0.2">
      <c r="A68" s="66"/>
      <c r="B68" s="65"/>
      <c r="H68" s="63"/>
      <c r="I68" s="64"/>
      <c r="J68" s="64"/>
    </row>
    <row r="69" spans="1:10" x14ac:dyDescent="0.2">
      <c r="A69" s="66"/>
      <c r="B69" s="65"/>
      <c r="H69" s="63"/>
      <c r="I69" s="64"/>
      <c r="J69" s="64"/>
    </row>
    <row r="70" spans="1:10" x14ac:dyDescent="0.2">
      <c r="A70" s="66"/>
      <c r="B70" s="65"/>
      <c r="H70" s="63"/>
      <c r="I70" s="64"/>
      <c r="J70" s="64"/>
    </row>
    <row r="71" spans="1:10" x14ac:dyDescent="0.2">
      <c r="A71" s="66"/>
      <c r="B71" s="65"/>
      <c r="H71" s="63"/>
      <c r="I71" s="64"/>
      <c r="J71" s="64"/>
    </row>
    <row r="72" spans="1:10" x14ac:dyDescent="0.2">
      <c r="A72" s="66"/>
      <c r="B72" s="65"/>
      <c r="H72" s="63"/>
      <c r="I72" s="64"/>
      <c r="J72" s="64"/>
    </row>
    <row r="73" spans="1:10" x14ac:dyDescent="0.2">
      <c r="A73" s="66"/>
      <c r="B73" s="65"/>
      <c r="H73" s="63"/>
      <c r="I73" s="64"/>
      <c r="J73" s="64"/>
    </row>
    <row r="74" spans="1:10" x14ac:dyDescent="0.2">
      <c r="A74" s="66"/>
      <c r="B74" s="65"/>
      <c r="H74" s="63"/>
      <c r="I74" s="64"/>
      <c r="J74" s="64"/>
    </row>
    <row r="75" spans="1:10" x14ac:dyDescent="0.2">
      <c r="A75" s="66"/>
      <c r="B75" s="65"/>
      <c r="H75" s="63"/>
      <c r="I75" s="64"/>
      <c r="J75" s="64"/>
    </row>
    <row r="76" spans="1:10" x14ac:dyDescent="0.2">
      <c r="A76" s="66"/>
      <c r="B76" s="65"/>
      <c r="H76" s="63"/>
      <c r="I76" s="64"/>
      <c r="J76" s="64"/>
    </row>
    <row r="77" spans="1:10" x14ac:dyDescent="0.2">
      <c r="A77" s="66"/>
      <c r="B77" s="65"/>
      <c r="H77" s="63"/>
      <c r="I77" s="64"/>
      <c r="J77" s="64"/>
    </row>
    <row r="78" spans="1:10" x14ac:dyDescent="0.2">
      <c r="A78" s="66"/>
      <c r="B78" s="65"/>
      <c r="H78" s="63"/>
      <c r="I78" s="64"/>
      <c r="J78" s="64"/>
    </row>
    <row r="79" spans="1:10" x14ac:dyDescent="0.2">
      <c r="A79" s="66"/>
      <c r="B79" s="65"/>
      <c r="H79" s="63"/>
      <c r="I79" s="64"/>
      <c r="J79" s="64"/>
    </row>
    <row r="80" spans="1:10" x14ac:dyDescent="0.2">
      <c r="A80" s="66"/>
      <c r="B80" s="65"/>
      <c r="H80" s="63"/>
      <c r="I80" s="64"/>
      <c r="J80" s="64"/>
    </row>
    <row r="81" spans="1:10" x14ac:dyDescent="0.2">
      <c r="A81" s="66"/>
      <c r="B81" s="65"/>
      <c r="H81" s="63"/>
      <c r="I81" s="64"/>
      <c r="J81" s="64"/>
    </row>
    <row r="82" spans="1:10" x14ac:dyDescent="0.2">
      <c r="A82" s="66"/>
      <c r="B82" s="65"/>
      <c r="H82" s="63"/>
      <c r="I82" s="64"/>
      <c r="J82" s="64"/>
    </row>
    <row r="83" spans="1:10" x14ac:dyDescent="0.2">
      <c r="A83" s="66"/>
      <c r="B83" s="65"/>
      <c r="H83" s="63"/>
      <c r="I83" s="64"/>
      <c r="J83" s="64"/>
    </row>
    <row r="84" spans="1:10" x14ac:dyDescent="0.2">
      <c r="A84" s="66"/>
      <c r="B84" s="65"/>
      <c r="H84" s="63"/>
      <c r="I84" s="64"/>
      <c r="J84" s="64"/>
    </row>
    <row r="85" spans="1:10" x14ac:dyDescent="0.2">
      <c r="A85" s="66"/>
      <c r="B85" s="65"/>
      <c r="H85" s="63"/>
      <c r="I85" s="64"/>
      <c r="J85" s="64"/>
    </row>
    <row r="86" spans="1:10" x14ac:dyDescent="0.2">
      <c r="A86" s="66"/>
      <c r="B86" s="65"/>
      <c r="H86" s="63"/>
      <c r="I86" s="64"/>
      <c r="J86" s="64"/>
    </row>
    <row r="87" spans="1:10" x14ac:dyDescent="0.2">
      <c r="A87" s="66"/>
      <c r="B87" s="65"/>
      <c r="H87" s="63"/>
      <c r="I87" s="64"/>
      <c r="J87" s="64"/>
    </row>
    <row r="88" spans="1:10" x14ac:dyDescent="0.2">
      <c r="A88" s="66"/>
      <c r="B88" s="65"/>
      <c r="H88" s="63"/>
      <c r="I88" s="64"/>
      <c r="J88" s="64"/>
    </row>
    <row r="89" spans="1:10" x14ac:dyDescent="0.2">
      <c r="A89" s="66"/>
      <c r="B89" s="65"/>
      <c r="H89" s="63"/>
      <c r="I89" s="64"/>
      <c r="J89" s="64"/>
    </row>
    <row r="90" spans="1:10" x14ac:dyDescent="0.2">
      <c r="A90" s="66"/>
      <c r="B90" s="65"/>
      <c r="H90" s="63"/>
      <c r="I90" s="64"/>
      <c r="J90" s="64"/>
    </row>
    <row r="91" spans="1:10" x14ac:dyDescent="0.2">
      <c r="A91" s="66"/>
      <c r="B91" s="65"/>
      <c r="H91" s="63"/>
      <c r="I91" s="64"/>
      <c r="J91" s="64"/>
    </row>
    <row r="92" spans="1:10" x14ac:dyDescent="0.2">
      <c r="A92" s="66"/>
      <c r="B92" s="65"/>
      <c r="H92" s="63"/>
      <c r="I92" s="64"/>
      <c r="J92" s="64"/>
    </row>
    <row r="93" spans="1:10" x14ac:dyDescent="0.2">
      <c r="A93" s="66"/>
      <c r="B93" s="65"/>
      <c r="H93" s="63"/>
      <c r="I93" s="64"/>
      <c r="J93" s="64"/>
    </row>
    <row r="94" spans="1:10" x14ac:dyDescent="0.2">
      <c r="A94" s="66"/>
      <c r="B94" s="65"/>
      <c r="H94" s="63"/>
      <c r="I94" s="64"/>
      <c r="J94" s="64"/>
    </row>
    <row r="95" spans="1:10" x14ac:dyDescent="0.2">
      <c r="A95" s="66"/>
      <c r="B95" s="65"/>
      <c r="H95" s="63"/>
      <c r="I95" s="64"/>
      <c r="J95" s="64"/>
    </row>
    <row r="96" spans="1:10" x14ac:dyDescent="0.2">
      <c r="A96" s="66"/>
      <c r="B96" s="65"/>
      <c r="H96" s="63"/>
      <c r="I96" s="64"/>
      <c r="J96" s="64"/>
    </row>
    <row r="97" spans="1:10" x14ac:dyDescent="0.2">
      <c r="A97" s="66"/>
      <c r="B97" s="65"/>
      <c r="H97" s="63"/>
      <c r="I97" s="64"/>
      <c r="J97" s="64"/>
    </row>
    <row r="98" spans="1:10" x14ac:dyDescent="0.2">
      <c r="A98" s="66"/>
      <c r="B98" s="65"/>
      <c r="H98" s="63"/>
      <c r="I98" s="64"/>
      <c r="J98" s="64"/>
    </row>
    <row r="99" spans="1:10" x14ac:dyDescent="0.2">
      <c r="A99" s="66"/>
      <c r="B99" s="65"/>
      <c r="H99" s="63"/>
      <c r="I99" s="64"/>
      <c r="J99" s="64"/>
    </row>
    <row r="100" spans="1:10" x14ac:dyDescent="0.2">
      <c r="A100" s="66"/>
      <c r="B100" s="65"/>
      <c r="H100" s="63"/>
      <c r="I100" s="64"/>
      <c r="J100" s="64"/>
    </row>
    <row r="101" spans="1:10" x14ac:dyDescent="0.2">
      <c r="A101" s="66"/>
      <c r="B101" s="65"/>
      <c r="H101" s="63"/>
      <c r="I101" s="64"/>
      <c r="J101" s="64"/>
    </row>
    <row r="102" spans="1:10" x14ac:dyDescent="0.2">
      <c r="A102" s="66"/>
      <c r="B102" s="65"/>
      <c r="H102" s="63"/>
      <c r="I102" s="64"/>
      <c r="J102" s="64"/>
    </row>
    <row r="103" spans="1:10" x14ac:dyDescent="0.2">
      <c r="A103" s="66"/>
      <c r="B103" s="65"/>
      <c r="H103" s="63"/>
      <c r="I103" s="64"/>
      <c r="J103" s="64"/>
    </row>
    <row r="104" spans="1:10" x14ac:dyDescent="0.2">
      <c r="A104" s="66"/>
      <c r="B104" s="65"/>
      <c r="H104" s="63"/>
      <c r="I104" s="64"/>
      <c r="J104" s="64"/>
    </row>
    <row r="105" spans="1:10" x14ac:dyDescent="0.2">
      <c r="A105" s="66"/>
      <c r="B105" s="65"/>
      <c r="H105" s="63"/>
      <c r="I105" s="64"/>
      <c r="J105" s="64"/>
    </row>
    <row r="106" spans="1:10" x14ac:dyDescent="0.2">
      <c r="A106" s="66"/>
      <c r="B106" s="65"/>
      <c r="H106" s="63"/>
      <c r="I106" s="64"/>
      <c r="J106" s="64"/>
    </row>
    <row r="107" spans="1:10" x14ac:dyDescent="0.2">
      <c r="A107" s="66"/>
      <c r="B107" s="65"/>
      <c r="H107" s="63"/>
      <c r="I107" s="64"/>
      <c r="J107" s="64"/>
    </row>
    <row r="108" spans="1:10" x14ac:dyDescent="0.2">
      <c r="A108" s="66"/>
      <c r="B108" s="65"/>
      <c r="H108" s="63"/>
      <c r="I108" s="64"/>
      <c r="J108" s="64"/>
    </row>
    <row r="109" spans="1:10" x14ac:dyDescent="0.2">
      <c r="A109" s="66"/>
      <c r="B109" s="65"/>
      <c r="H109" s="63"/>
      <c r="I109" s="64"/>
      <c r="J109" s="64"/>
    </row>
    <row r="110" spans="1:10" x14ac:dyDescent="0.2">
      <c r="A110" s="66"/>
      <c r="B110" s="65"/>
      <c r="H110" s="63"/>
      <c r="I110" s="64"/>
      <c r="J110" s="64"/>
    </row>
    <row r="111" spans="1:10" x14ac:dyDescent="0.2">
      <c r="A111" s="66"/>
      <c r="B111" s="65"/>
      <c r="H111" s="63"/>
      <c r="I111" s="64"/>
      <c r="J111" s="64"/>
    </row>
    <row r="112" spans="1:10" x14ac:dyDescent="0.2">
      <c r="A112" s="66"/>
      <c r="B112" s="65"/>
      <c r="H112" s="63"/>
      <c r="I112" s="64"/>
      <c r="J112" s="64"/>
    </row>
    <row r="113" spans="1:10" x14ac:dyDescent="0.2">
      <c r="A113" s="66"/>
      <c r="B113" s="65"/>
      <c r="H113" s="63"/>
      <c r="I113" s="64"/>
      <c r="J113" s="64"/>
    </row>
    <row r="114" spans="1:10" x14ac:dyDescent="0.2">
      <c r="A114" s="66"/>
      <c r="B114" s="65"/>
      <c r="H114" s="63"/>
      <c r="I114" s="64"/>
      <c r="J114" s="64"/>
    </row>
    <row r="115" spans="1:10" x14ac:dyDescent="0.2">
      <c r="A115" s="66"/>
      <c r="B115" s="65"/>
      <c r="H115" s="63"/>
      <c r="I115" s="64"/>
      <c r="J115" s="64"/>
    </row>
    <row r="116" spans="1:10" x14ac:dyDescent="0.2">
      <c r="A116" s="66"/>
      <c r="B116" s="65"/>
      <c r="H116" s="63"/>
      <c r="I116" s="64"/>
      <c r="J116" s="64"/>
    </row>
    <row r="117" spans="1:10" x14ac:dyDescent="0.2">
      <c r="A117" s="66"/>
      <c r="B117" s="65"/>
      <c r="H117" s="63"/>
      <c r="I117" s="64"/>
      <c r="J117" s="64"/>
    </row>
    <row r="118" spans="1:10" x14ac:dyDescent="0.2">
      <c r="A118" s="66"/>
      <c r="B118" s="65"/>
      <c r="H118" s="63"/>
      <c r="I118" s="64"/>
      <c r="J118" s="64"/>
    </row>
    <row r="119" spans="1:10" x14ac:dyDescent="0.2">
      <c r="A119" s="66"/>
      <c r="B119" s="65"/>
      <c r="H119" s="63"/>
      <c r="I119" s="64"/>
      <c r="J119" s="64"/>
    </row>
    <row r="120" spans="1:10" x14ac:dyDescent="0.2">
      <c r="A120" s="66"/>
      <c r="B120" s="65"/>
      <c r="H120" s="63"/>
      <c r="I120" s="64"/>
      <c r="J120" s="64"/>
    </row>
    <row r="121" spans="1:10" x14ac:dyDescent="0.2">
      <c r="A121" s="66"/>
      <c r="B121" s="65"/>
      <c r="H121" s="63"/>
      <c r="I121" s="64"/>
      <c r="J121" s="64"/>
    </row>
    <row r="122" spans="1:10" x14ac:dyDescent="0.2">
      <c r="A122" s="66"/>
      <c r="B122" s="65"/>
      <c r="H122" s="63"/>
      <c r="I122" s="64"/>
      <c r="J122" s="64"/>
    </row>
    <row r="123" spans="1:10" x14ac:dyDescent="0.2">
      <c r="A123" s="66"/>
      <c r="B123" s="65"/>
      <c r="H123" s="63"/>
      <c r="I123" s="64"/>
      <c r="J123" s="64"/>
    </row>
    <row r="124" spans="1:10" x14ac:dyDescent="0.2">
      <c r="A124" s="66"/>
      <c r="B124" s="65"/>
      <c r="H124" s="63"/>
      <c r="I124" s="64"/>
      <c r="J124" s="64"/>
    </row>
    <row r="125" spans="1:10" x14ac:dyDescent="0.2">
      <c r="A125" s="66"/>
      <c r="B125" s="65"/>
      <c r="H125" s="63"/>
      <c r="I125" s="64"/>
      <c r="J125" s="64"/>
    </row>
    <row r="126" spans="1:10" x14ac:dyDescent="0.2">
      <c r="A126" s="66"/>
      <c r="B126" s="65"/>
      <c r="H126" s="63"/>
      <c r="I126" s="64"/>
      <c r="J126" s="64"/>
    </row>
    <row r="127" spans="1:10" x14ac:dyDescent="0.2">
      <c r="A127" s="66"/>
      <c r="B127" s="65"/>
      <c r="H127" s="63"/>
      <c r="I127" s="64"/>
      <c r="J127" s="64"/>
    </row>
    <row r="128" spans="1:10" x14ac:dyDescent="0.2">
      <c r="A128" s="66"/>
      <c r="B128" s="65"/>
      <c r="H128" s="63"/>
      <c r="I128" s="64"/>
      <c r="J128" s="64"/>
    </row>
    <row r="129" spans="1:10" x14ac:dyDescent="0.2">
      <c r="A129" s="66"/>
      <c r="B129" s="65"/>
      <c r="H129" s="63"/>
      <c r="I129" s="64"/>
      <c r="J129" s="64"/>
    </row>
    <row r="130" spans="1:10" x14ac:dyDescent="0.2">
      <c r="A130" s="66"/>
      <c r="B130" s="65"/>
      <c r="H130" s="63"/>
      <c r="I130" s="64"/>
      <c r="J130" s="64"/>
    </row>
    <row r="131" spans="1:10" x14ac:dyDescent="0.2">
      <c r="A131" s="66"/>
      <c r="B131" s="65"/>
      <c r="H131" s="63"/>
      <c r="I131" s="64"/>
      <c r="J131" s="64"/>
    </row>
    <row r="132" spans="1:10" x14ac:dyDescent="0.2">
      <c r="A132" s="66"/>
      <c r="B132" s="65"/>
      <c r="H132" s="63"/>
      <c r="I132" s="64"/>
      <c r="J132" s="64"/>
    </row>
    <row r="133" spans="1:10" x14ac:dyDescent="0.2">
      <c r="A133" s="66"/>
      <c r="B133" s="65"/>
      <c r="H133" s="63"/>
      <c r="I133" s="64"/>
      <c r="J133" s="64"/>
    </row>
    <row r="134" spans="1:10" x14ac:dyDescent="0.2">
      <c r="A134" s="66"/>
      <c r="B134" s="65"/>
      <c r="H134" s="63"/>
      <c r="I134" s="64"/>
      <c r="J134" s="64"/>
    </row>
    <row r="135" spans="1:10" x14ac:dyDescent="0.2">
      <c r="A135" s="66"/>
      <c r="B135" s="65"/>
      <c r="H135" s="63"/>
      <c r="I135" s="64"/>
      <c r="J135" s="64"/>
    </row>
    <row r="136" spans="1:10" x14ac:dyDescent="0.2">
      <c r="A136" s="66"/>
      <c r="B136" s="65"/>
      <c r="H136" s="63"/>
      <c r="I136" s="64"/>
      <c r="J136" s="64"/>
    </row>
    <row r="137" spans="1:10" x14ac:dyDescent="0.2">
      <c r="A137" s="66"/>
      <c r="B137" s="65"/>
      <c r="H137" s="63"/>
      <c r="I137" s="64"/>
      <c r="J137" s="64"/>
    </row>
    <row r="138" spans="1:10" x14ac:dyDescent="0.2">
      <c r="A138" s="66"/>
      <c r="B138" s="65"/>
      <c r="H138" s="63"/>
      <c r="I138" s="64"/>
      <c r="J138" s="64"/>
    </row>
    <row r="139" spans="1:10" x14ac:dyDescent="0.2">
      <c r="A139" s="66"/>
      <c r="B139" s="65"/>
      <c r="H139" s="63"/>
      <c r="I139" s="64"/>
      <c r="J139" s="64"/>
    </row>
    <row r="140" spans="1:10" x14ac:dyDescent="0.2">
      <c r="A140" s="66"/>
      <c r="B140" s="65"/>
      <c r="H140" s="63"/>
      <c r="I140" s="64"/>
      <c r="J140" s="64"/>
    </row>
    <row r="141" spans="1:10" x14ac:dyDescent="0.2">
      <c r="A141" s="66"/>
      <c r="B141" s="65"/>
      <c r="H141" s="63"/>
      <c r="I141" s="64"/>
      <c r="J141" s="64"/>
    </row>
    <row r="142" spans="1:10" x14ac:dyDescent="0.2">
      <c r="A142" s="66"/>
      <c r="B142" s="65"/>
      <c r="H142" s="63"/>
      <c r="I142" s="64"/>
      <c r="J142" s="64"/>
    </row>
    <row r="143" spans="1:10" x14ac:dyDescent="0.2">
      <c r="A143" s="66"/>
      <c r="B143" s="65"/>
      <c r="H143" s="63"/>
      <c r="I143" s="64"/>
      <c r="J143" s="64"/>
    </row>
    <row r="144" spans="1:10" x14ac:dyDescent="0.2">
      <c r="A144" s="66"/>
      <c r="B144" s="65"/>
      <c r="H144" s="63"/>
      <c r="I144" s="64"/>
      <c r="J144" s="64"/>
    </row>
    <row r="145" spans="1:10" x14ac:dyDescent="0.2">
      <c r="A145" s="66"/>
      <c r="B145" s="65"/>
      <c r="H145" s="63"/>
      <c r="I145" s="64"/>
      <c r="J145" s="64"/>
    </row>
    <row r="146" spans="1:10" x14ac:dyDescent="0.2">
      <c r="A146" s="66"/>
      <c r="B146" s="65"/>
      <c r="H146" s="63"/>
      <c r="I146" s="64"/>
      <c r="J146" s="64"/>
    </row>
    <row r="147" spans="1:10" x14ac:dyDescent="0.2">
      <c r="A147" s="66"/>
      <c r="B147" s="65"/>
      <c r="H147" s="63"/>
      <c r="I147" s="64"/>
      <c r="J147" s="64"/>
    </row>
    <row r="148" spans="1:10" x14ac:dyDescent="0.2">
      <c r="A148" s="66"/>
      <c r="B148" s="65"/>
      <c r="H148" s="63"/>
      <c r="I148" s="64"/>
      <c r="J148" s="64"/>
    </row>
    <row r="149" spans="1:10" x14ac:dyDescent="0.2">
      <c r="A149" s="66"/>
      <c r="B149" s="65"/>
      <c r="H149" s="63"/>
      <c r="I149" s="64"/>
      <c r="J149" s="64"/>
    </row>
    <row r="150" spans="1:10" x14ac:dyDescent="0.2">
      <c r="A150" s="66"/>
      <c r="B150" s="65"/>
      <c r="H150" s="63"/>
      <c r="I150" s="64"/>
      <c r="J150" s="64"/>
    </row>
    <row r="151" spans="1:10" x14ac:dyDescent="0.2">
      <c r="A151" s="66"/>
      <c r="B151" s="65"/>
      <c r="H151" s="63"/>
      <c r="I151" s="64"/>
      <c r="J151" s="64"/>
    </row>
    <row r="152" spans="1:10" x14ac:dyDescent="0.2">
      <c r="A152" s="66"/>
      <c r="B152" s="65"/>
      <c r="H152" s="63"/>
      <c r="I152" s="64"/>
      <c r="J152" s="64"/>
    </row>
    <row r="153" spans="1:10" x14ac:dyDescent="0.2">
      <c r="A153" s="66"/>
      <c r="B153" s="65"/>
      <c r="H153" s="63"/>
      <c r="I153" s="64"/>
      <c r="J153" s="64"/>
    </row>
    <row r="154" spans="1:10" x14ac:dyDescent="0.2">
      <c r="A154" s="66"/>
      <c r="B154" s="65"/>
      <c r="H154" s="63"/>
      <c r="I154" s="64"/>
      <c r="J154" s="64"/>
    </row>
    <row r="155" spans="1:10" x14ac:dyDescent="0.2">
      <c r="A155" s="66"/>
      <c r="B155" s="65"/>
      <c r="H155" s="63"/>
      <c r="I155" s="64"/>
      <c r="J155" s="64"/>
    </row>
    <row r="156" spans="1:10" x14ac:dyDescent="0.2">
      <c r="A156" s="66"/>
      <c r="B156" s="65"/>
      <c r="H156" s="63"/>
      <c r="I156" s="64"/>
      <c r="J156" s="64"/>
    </row>
    <row r="157" spans="1:10" x14ac:dyDescent="0.2">
      <c r="A157" s="66"/>
      <c r="B157" s="65"/>
      <c r="H157" s="63"/>
      <c r="I157" s="64"/>
      <c r="J157" s="64"/>
    </row>
    <row r="158" spans="1:10" x14ac:dyDescent="0.2">
      <c r="A158" s="66"/>
      <c r="B158" s="65"/>
      <c r="H158" s="63"/>
      <c r="I158" s="64"/>
      <c r="J158" s="64"/>
    </row>
    <row r="159" spans="1:10" x14ac:dyDescent="0.2">
      <c r="A159" s="66"/>
      <c r="B159" s="65"/>
      <c r="H159" s="63"/>
      <c r="I159" s="64"/>
      <c r="J159" s="64"/>
    </row>
    <row r="160" spans="1:10" x14ac:dyDescent="0.2">
      <c r="A160" s="66"/>
      <c r="B160" s="65"/>
      <c r="H160" s="63"/>
      <c r="I160" s="64"/>
      <c r="J160" s="64"/>
    </row>
    <row r="161" spans="1:10" x14ac:dyDescent="0.2">
      <c r="A161" s="66"/>
      <c r="B161" s="65"/>
      <c r="H161" s="63"/>
      <c r="I161" s="64"/>
      <c r="J161" s="64"/>
    </row>
    <row r="162" spans="1:10" x14ac:dyDescent="0.2">
      <c r="A162" s="66"/>
      <c r="B162" s="65"/>
      <c r="H162" s="63"/>
      <c r="I162" s="64"/>
      <c r="J162" s="64"/>
    </row>
    <row r="163" spans="1:10" x14ac:dyDescent="0.2">
      <c r="A163" s="66"/>
      <c r="B163" s="65"/>
      <c r="H163" s="63"/>
      <c r="I163" s="64"/>
      <c r="J163" s="64"/>
    </row>
    <row r="164" spans="1:10" x14ac:dyDescent="0.2">
      <c r="A164" s="66"/>
      <c r="B164" s="65"/>
      <c r="H164" s="63"/>
      <c r="I164" s="64"/>
      <c r="J164" s="64"/>
    </row>
    <row r="165" spans="1:10" x14ac:dyDescent="0.2">
      <c r="A165" s="66"/>
      <c r="B165" s="65"/>
      <c r="H165" s="63"/>
      <c r="I165" s="64"/>
      <c r="J165" s="64"/>
    </row>
    <row r="166" spans="1:10" x14ac:dyDescent="0.2">
      <c r="A166" s="66"/>
      <c r="B166" s="65"/>
      <c r="H166" s="63"/>
      <c r="I166" s="64"/>
      <c r="J166" s="64"/>
    </row>
    <row r="167" spans="1:10" x14ac:dyDescent="0.2">
      <c r="A167" s="66"/>
      <c r="B167" s="65"/>
      <c r="H167" s="63"/>
      <c r="I167" s="64"/>
      <c r="J167" s="64"/>
    </row>
    <row r="168" spans="1:10" x14ac:dyDescent="0.2">
      <c r="A168" s="66"/>
      <c r="B168" s="65"/>
      <c r="H168" s="63"/>
      <c r="I168" s="64"/>
      <c r="J168" s="64"/>
    </row>
    <row r="169" spans="1:10" x14ac:dyDescent="0.2">
      <c r="A169" s="66"/>
      <c r="B169" s="65"/>
      <c r="H169" s="63"/>
      <c r="I169" s="64"/>
      <c r="J169" s="64"/>
    </row>
    <row r="170" spans="1:10" x14ac:dyDescent="0.2">
      <c r="A170" s="66"/>
      <c r="B170" s="65"/>
      <c r="H170" s="63"/>
      <c r="I170" s="64"/>
      <c r="J170" s="64"/>
    </row>
    <row r="171" spans="1:10" x14ac:dyDescent="0.2">
      <c r="A171" s="66"/>
      <c r="B171" s="65"/>
      <c r="H171" s="63"/>
      <c r="I171" s="64"/>
      <c r="J171" s="64"/>
    </row>
    <row r="172" spans="1:10" x14ac:dyDescent="0.2">
      <c r="A172" s="66"/>
      <c r="B172" s="65"/>
      <c r="H172" s="63"/>
      <c r="I172" s="64"/>
      <c r="J172" s="64"/>
    </row>
    <row r="173" spans="1:10" x14ac:dyDescent="0.2">
      <c r="A173" s="67"/>
      <c r="B173" s="65"/>
      <c r="H173" s="63"/>
      <c r="I173" s="64"/>
      <c r="J173" s="64"/>
    </row>
    <row r="174" spans="1:10" x14ac:dyDescent="0.2">
      <c r="A174" s="67"/>
      <c r="B174" s="65"/>
      <c r="H174" s="63"/>
      <c r="I174" s="64"/>
      <c r="J174" s="64"/>
    </row>
    <row r="175" spans="1:10" x14ac:dyDescent="0.2">
      <c r="A175" s="67"/>
      <c r="B175" s="65"/>
      <c r="H175" s="63"/>
      <c r="I175" s="64"/>
      <c r="J175" s="64"/>
    </row>
    <row r="176" spans="1:10" x14ac:dyDescent="0.2">
      <c r="A176" s="67"/>
      <c r="B176" s="65"/>
      <c r="H176" s="63"/>
      <c r="I176" s="64"/>
      <c r="J176" s="64"/>
    </row>
    <row r="177" spans="1:10" x14ac:dyDescent="0.2">
      <c r="A177" s="67"/>
      <c r="B177" s="65"/>
      <c r="H177" s="63"/>
      <c r="I177" s="64"/>
      <c r="J177" s="64"/>
    </row>
    <row r="178" spans="1:10" x14ac:dyDescent="0.2">
      <c r="A178" s="67"/>
      <c r="B178" s="65"/>
      <c r="H178" s="63"/>
      <c r="I178" s="64"/>
      <c r="J178" s="64"/>
    </row>
    <row r="179" spans="1:10" x14ac:dyDescent="0.2">
      <c r="A179" s="67"/>
      <c r="B179" s="65"/>
      <c r="H179" s="63"/>
      <c r="I179" s="64"/>
      <c r="J179" s="64"/>
    </row>
    <row r="180" spans="1:10" x14ac:dyDescent="0.2">
      <c r="A180" s="67"/>
      <c r="B180" s="65"/>
      <c r="H180" s="63"/>
      <c r="I180" s="64"/>
      <c r="J180" s="64"/>
    </row>
    <row r="181" spans="1:10" x14ac:dyDescent="0.2">
      <c r="A181" s="67"/>
      <c r="B181" s="65"/>
      <c r="H181" s="63"/>
      <c r="I181" s="64"/>
      <c r="J181" s="64"/>
    </row>
    <row r="182" spans="1:10" x14ac:dyDescent="0.2">
      <c r="A182" s="67"/>
      <c r="B182" s="65"/>
      <c r="H182" s="63"/>
      <c r="I182" s="64"/>
      <c r="J182" s="64"/>
    </row>
    <row r="183" spans="1:10" x14ac:dyDescent="0.2">
      <c r="A183" s="67"/>
      <c r="B183" s="65"/>
      <c r="H183" s="63"/>
      <c r="I183" s="64"/>
      <c r="J183" s="64"/>
    </row>
    <row r="184" spans="1:10" x14ac:dyDescent="0.2">
      <c r="A184" s="67"/>
      <c r="B184" s="65"/>
      <c r="H184" s="63"/>
      <c r="I184" s="64"/>
      <c r="J184" s="64"/>
    </row>
    <row r="185" spans="1:10" x14ac:dyDescent="0.2">
      <c r="A185" s="67"/>
      <c r="B185" s="65"/>
      <c r="H185" s="63"/>
      <c r="I185" s="64"/>
      <c r="J185" s="64"/>
    </row>
    <row r="186" spans="1:10" x14ac:dyDescent="0.2">
      <c r="A186" s="67"/>
      <c r="B186" s="65"/>
      <c r="H186" s="63"/>
      <c r="I186" s="64"/>
      <c r="J186" s="64"/>
    </row>
    <row r="187" spans="1:10" x14ac:dyDescent="0.2">
      <c r="A187" s="67"/>
      <c r="B187" s="65"/>
      <c r="H187" s="63"/>
      <c r="I187" s="64"/>
      <c r="J187" s="64"/>
    </row>
    <row r="188" spans="1:10" x14ac:dyDescent="0.2">
      <c r="A188" s="67"/>
      <c r="B188" s="65"/>
      <c r="H188" s="63"/>
      <c r="I188" s="64"/>
      <c r="J188" s="64"/>
    </row>
    <row r="189" spans="1:10" x14ac:dyDescent="0.2">
      <c r="A189" s="67"/>
      <c r="B189" s="65"/>
      <c r="H189" s="63"/>
      <c r="I189" s="64"/>
      <c r="J189" s="64"/>
    </row>
    <row r="190" spans="1:10" x14ac:dyDescent="0.2">
      <c r="A190" s="67"/>
      <c r="B190" s="65"/>
      <c r="H190" s="63"/>
      <c r="I190" s="64"/>
      <c r="J190" s="64"/>
    </row>
    <row r="191" spans="1:10" x14ac:dyDescent="0.2">
      <c r="A191" s="67"/>
      <c r="B191" s="65"/>
      <c r="H191" s="63"/>
      <c r="I191" s="64"/>
      <c r="J191" s="64"/>
    </row>
    <row r="192" spans="1:10" x14ac:dyDescent="0.2">
      <c r="A192" s="67"/>
      <c r="B192" s="65"/>
      <c r="H192" s="63"/>
      <c r="I192" s="64"/>
      <c r="J192" s="64"/>
    </row>
    <row r="193" spans="1:10" x14ac:dyDescent="0.2">
      <c r="A193" s="67"/>
      <c r="B193" s="65"/>
      <c r="H193" s="63"/>
      <c r="I193" s="64"/>
      <c r="J193" s="64"/>
    </row>
    <row r="194" spans="1:10" x14ac:dyDescent="0.2">
      <c r="A194" s="67"/>
      <c r="B194" s="65"/>
      <c r="H194" s="63"/>
      <c r="I194" s="64"/>
      <c r="J194" s="64"/>
    </row>
    <row r="195" spans="1:10" x14ac:dyDescent="0.2">
      <c r="A195" s="67"/>
      <c r="B195" s="65"/>
      <c r="H195" s="63"/>
      <c r="I195" s="64"/>
      <c r="J195" s="64"/>
    </row>
    <row r="196" spans="1:10" x14ac:dyDescent="0.2">
      <c r="A196" s="67"/>
      <c r="B196" s="65"/>
      <c r="H196" s="63"/>
      <c r="I196" s="64"/>
      <c r="J196" s="64"/>
    </row>
    <row r="197" spans="1:10" x14ac:dyDescent="0.2">
      <c r="A197" s="67"/>
      <c r="B197" s="65"/>
      <c r="H197" s="63"/>
      <c r="I197" s="64"/>
      <c r="J197" s="64"/>
    </row>
    <row r="198" spans="1:10" x14ac:dyDescent="0.2">
      <c r="A198" s="67"/>
      <c r="B198" s="65"/>
      <c r="H198" s="63"/>
      <c r="I198" s="64"/>
      <c r="J198" s="64"/>
    </row>
    <row r="199" spans="1:10" x14ac:dyDescent="0.2">
      <c r="A199" s="67"/>
      <c r="B199" s="65"/>
      <c r="H199" s="63"/>
      <c r="I199" s="64"/>
      <c r="J199" s="64"/>
    </row>
    <row r="200" spans="1:10" x14ac:dyDescent="0.2">
      <c r="A200" s="67"/>
      <c r="B200" s="65"/>
      <c r="H200" s="63"/>
      <c r="I200" s="64"/>
      <c r="J200" s="64"/>
    </row>
    <row r="201" spans="1:10" x14ac:dyDescent="0.2">
      <c r="A201" s="67"/>
      <c r="B201" s="65"/>
      <c r="H201" s="63"/>
      <c r="I201" s="64"/>
      <c r="J201" s="64"/>
    </row>
    <row r="202" spans="1:10" x14ac:dyDescent="0.2">
      <c r="A202" s="67"/>
      <c r="B202" s="65"/>
      <c r="H202" s="63"/>
      <c r="I202" s="64"/>
      <c r="J202" s="64"/>
    </row>
    <row r="203" spans="1:10" x14ac:dyDescent="0.2">
      <c r="A203" s="67"/>
      <c r="B203" s="65"/>
      <c r="H203" s="63"/>
      <c r="I203" s="64"/>
      <c r="J203" s="64"/>
    </row>
    <row r="204" spans="1:10" x14ac:dyDescent="0.2">
      <c r="A204" s="67"/>
      <c r="B204" s="65"/>
      <c r="H204" s="63"/>
      <c r="I204" s="64"/>
      <c r="J204" s="64"/>
    </row>
    <row r="205" spans="1:10" x14ac:dyDescent="0.2">
      <c r="A205" s="67"/>
      <c r="B205" s="65"/>
      <c r="H205" s="63"/>
      <c r="I205" s="64"/>
      <c r="J205" s="64"/>
    </row>
    <row r="206" spans="1:10" x14ac:dyDescent="0.2">
      <c r="A206" s="67"/>
      <c r="B206" s="65"/>
      <c r="H206" s="63"/>
      <c r="I206" s="64"/>
      <c r="J206" s="64"/>
    </row>
    <row r="207" spans="1:10" x14ac:dyDescent="0.2">
      <c r="A207" s="67"/>
      <c r="B207" s="65"/>
      <c r="H207" s="63"/>
      <c r="I207" s="64"/>
      <c r="J207" s="64"/>
    </row>
    <row r="208" spans="1:10" x14ac:dyDescent="0.2">
      <c r="A208" s="67"/>
      <c r="B208" s="65"/>
      <c r="H208" s="63"/>
      <c r="I208" s="64"/>
      <c r="J208" s="64"/>
    </row>
    <row r="209" spans="1:10" x14ac:dyDescent="0.2">
      <c r="A209" s="67"/>
      <c r="B209" s="65"/>
      <c r="H209" s="63"/>
      <c r="I209" s="64"/>
      <c r="J209" s="64"/>
    </row>
    <row r="210" spans="1:10" x14ac:dyDescent="0.2">
      <c r="A210" s="67"/>
      <c r="B210" s="65"/>
      <c r="H210" s="63"/>
      <c r="I210" s="64"/>
      <c r="J210" s="64"/>
    </row>
    <row r="211" spans="1:10" x14ac:dyDescent="0.2">
      <c r="A211" s="67"/>
      <c r="B211" s="65"/>
      <c r="H211" s="63"/>
      <c r="I211" s="64"/>
      <c r="J211" s="64"/>
    </row>
    <row r="212" spans="1:10" x14ac:dyDescent="0.2">
      <c r="A212" s="67"/>
      <c r="B212" s="65"/>
      <c r="H212" s="63"/>
      <c r="I212" s="64"/>
      <c r="J212" s="64"/>
    </row>
    <row r="213" spans="1:10" x14ac:dyDescent="0.2">
      <c r="A213" s="66"/>
      <c r="B213" s="65"/>
      <c r="H213" s="63"/>
      <c r="I213" s="64"/>
      <c r="J213" s="64"/>
    </row>
    <row r="214" spans="1:10" x14ac:dyDescent="0.2">
      <c r="A214" s="66"/>
      <c r="B214" s="65"/>
      <c r="H214" s="63"/>
      <c r="I214" s="64"/>
      <c r="J214" s="64"/>
    </row>
    <row r="215" spans="1:10" x14ac:dyDescent="0.2">
      <c r="A215" s="66"/>
      <c r="B215" s="65"/>
      <c r="H215" s="63"/>
      <c r="I215" s="64"/>
      <c r="J215" s="64"/>
    </row>
    <row r="216" spans="1:10" x14ac:dyDescent="0.2">
      <c r="A216" s="66"/>
      <c r="B216" s="65"/>
      <c r="H216" s="63"/>
      <c r="I216" s="64"/>
      <c r="J216" s="64"/>
    </row>
    <row r="217" spans="1:10" x14ac:dyDescent="0.2">
      <c r="A217" s="66"/>
      <c r="B217" s="65"/>
      <c r="H217" s="63"/>
      <c r="I217" s="64"/>
      <c r="J217" s="64"/>
    </row>
    <row r="218" spans="1:10" x14ac:dyDescent="0.2">
      <c r="A218" s="66"/>
      <c r="B218" s="65"/>
      <c r="H218" s="63"/>
      <c r="I218" s="64"/>
      <c r="J218" s="64"/>
    </row>
    <row r="219" spans="1:10" x14ac:dyDescent="0.2">
      <c r="A219" s="66"/>
      <c r="B219" s="65"/>
      <c r="H219" s="63"/>
      <c r="I219" s="64"/>
      <c r="J219" s="64"/>
    </row>
    <row r="220" spans="1:10" x14ac:dyDescent="0.2">
      <c r="A220" s="66"/>
      <c r="B220" s="65"/>
      <c r="H220" s="63"/>
      <c r="I220" s="64"/>
      <c r="J220" s="64"/>
    </row>
    <row r="221" spans="1:10" x14ac:dyDescent="0.2">
      <c r="A221" s="66"/>
      <c r="B221" s="65"/>
      <c r="H221" s="63"/>
      <c r="I221" s="64"/>
      <c r="J221" s="64"/>
    </row>
    <row r="222" spans="1:10" x14ac:dyDescent="0.2">
      <c r="A222" s="66"/>
      <c r="B222" s="65"/>
      <c r="H222" s="63"/>
      <c r="I222" s="64"/>
      <c r="J222" s="64"/>
    </row>
    <row r="223" spans="1:10" x14ac:dyDescent="0.2">
      <c r="A223" s="66"/>
      <c r="B223" s="65"/>
      <c r="H223" s="63"/>
      <c r="I223" s="64"/>
      <c r="J223" s="64"/>
    </row>
    <row r="224" spans="1:10" x14ac:dyDescent="0.2">
      <c r="A224" s="66"/>
      <c r="B224" s="65"/>
      <c r="H224" s="63"/>
      <c r="I224" s="64"/>
      <c r="J224" s="64"/>
    </row>
    <row r="225" spans="1:10" x14ac:dyDescent="0.2">
      <c r="A225" s="66"/>
      <c r="B225" s="65"/>
      <c r="H225" s="63"/>
      <c r="I225" s="64"/>
      <c r="J225" s="64"/>
    </row>
    <row r="226" spans="1:10" x14ac:dyDescent="0.2">
      <c r="A226" s="66"/>
      <c r="B226" s="65"/>
      <c r="H226" s="63"/>
      <c r="I226" s="64"/>
      <c r="J226" s="64"/>
    </row>
    <row r="227" spans="1:10" x14ac:dyDescent="0.2">
      <c r="A227" s="66"/>
      <c r="B227" s="65"/>
      <c r="H227" s="63"/>
      <c r="I227" s="64"/>
      <c r="J227" s="64"/>
    </row>
    <row r="228" spans="1:10" x14ac:dyDescent="0.2">
      <c r="A228" s="66"/>
      <c r="B228" s="65"/>
      <c r="H228" s="63"/>
      <c r="I228" s="64"/>
      <c r="J228" s="64"/>
    </row>
    <row r="229" spans="1:10" x14ac:dyDescent="0.2">
      <c r="A229" s="66"/>
      <c r="B229" s="65"/>
      <c r="H229" s="63"/>
      <c r="I229" s="64"/>
      <c r="J229" s="64"/>
    </row>
    <row r="230" spans="1:10" x14ac:dyDescent="0.2">
      <c r="A230" s="66"/>
      <c r="B230" s="65"/>
      <c r="H230" s="63"/>
      <c r="I230" s="64"/>
      <c r="J230" s="64"/>
    </row>
    <row r="231" spans="1:10" x14ac:dyDescent="0.2">
      <c r="A231" s="66"/>
      <c r="B231" s="65"/>
      <c r="H231" s="63"/>
      <c r="I231" s="64"/>
      <c r="J231" s="64"/>
    </row>
    <row r="232" spans="1:10" x14ac:dyDescent="0.2">
      <c r="A232" s="66"/>
      <c r="B232" s="65"/>
      <c r="H232" s="63"/>
      <c r="I232" s="64"/>
      <c r="J232" s="64"/>
    </row>
    <row r="233" spans="1:10" x14ac:dyDescent="0.2">
      <c r="A233" s="66"/>
      <c r="B233" s="65"/>
      <c r="H233" s="63"/>
      <c r="I233" s="64"/>
      <c r="J233" s="64"/>
    </row>
    <row r="234" spans="1:10" x14ac:dyDescent="0.2">
      <c r="A234" s="66"/>
      <c r="B234" s="65"/>
      <c r="H234" s="63"/>
      <c r="I234" s="64"/>
      <c r="J234" s="64"/>
    </row>
    <row r="235" spans="1:10" x14ac:dyDescent="0.2">
      <c r="A235" s="66"/>
      <c r="B235" s="65"/>
      <c r="H235" s="63"/>
      <c r="I235" s="64"/>
      <c r="J235" s="64"/>
    </row>
    <row r="236" spans="1:10" x14ac:dyDescent="0.2">
      <c r="A236" s="66"/>
      <c r="B236" s="65"/>
      <c r="H236" s="63"/>
      <c r="I236" s="64"/>
      <c r="J236" s="64"/>
    </row>
    <row r="237" spans="1:10" x14ac:dyDescent="0.2">
      <c r="A237" s="66"/>
      <c r="B237" s="65"/>
      <c r="H237" s="63"/>
      <c r="I237" s="64"/>
      <c r="J237" s="64"/>
    </row>
    <row r="238" spans="1:10" x14ac:dyDescent="0.2">
      <c r="A238" s="66"/>
      <c r="B238" s="65"/>
      <c r="H238" s="63"/>
      <c r="I238" s="64"/>
      <c r="J238" s="64"/>
    </row>
    <row r="239" spans="1:10" x14ac:dyDescent="0.2">
      <c r="A239" s="66"/>
      <c r="B239" s="65"/>
      <c r="H239" s="63"/>
      <c r="I239" s="64"/>
      <c r="J239" s="64"/>
    </row>
    <row r="240" spans="1:10" x14ac:dyDescent="0.2">
      <c r="A240" s="66"/>
      <c r="B240" s="65"/>
      <c r="H240" s="63"/>
      <c r="I240" s="64"/>
      <c r="J240" s="64"/>
    </row>
    <row r="241" spans="1:10" x14ac:dyDescent="0.2">
      <c r="A241" s="66"/>
      <c r="B241" s="65"/>
      <c r="H241" s="63"/>
      <c r="I241" s="64"/>
      <c r="J241" s="64"/>
    </row>
    <row r="242" spans="1:10" x14ac:dyDescent="0.2">
      <c r="A242" s="66"/>
      <c r="B242" s="65"/>
      <c r="H242" s="63"/>
      <c r="I242" s="64"/>
      <c r="J242" s="64"/>
    </row>
    <row r="243" spans="1:10" x14ac:dyDescent="0.2">
      <c r="A243" s="66"/>
      <c r="B243" s="65"/>
      <c r="H243" s="63"/>
      <c r="I243" s="64"/>
      <c r="J243" s="64"/>
    </row>
    <row r="244" spans="1:10" x14ac:dyDescent="0.2">
      <c r="A244" s="66"/>
      <c r="B244" s="65"/>
      <c r="H244" s="63"/>
      <c r="I244" s="64"/>
      <c r="J244" s="64"/>
    </row>
    <row r="245" spans="1:10" x14ac:dyDescent="0.2">
      <c r="A245" s="66"/>
      <c r="B245" s="65"/>
      <c r="H245" s="63"/>
      <c r="I245" s="64"/>
      <c r="J245" s="64"/>
    </row>
    <row r="246" spans="1:10" x14ac:dyDescent="0.2">
      <c r="A246" s="66"/>
      <c r="B246" s="65"/>
      <c r="H246" s="63"/>
      <c r="I246" s="64"/>
      <c r="J246" s="64"/>
    </row>
    <row r="247" spans="1:10" x14ac:dyDescent="0.2">
      <c r="A247" s="66"/>
      <c r="B247" s="65"/>
      <c r="H247" s="63"/>
      <c r="I247" s="64"/>
      <c r="J247" s="64"/>
    </row>
    <row r="248" spans="1:10" x14ac:dyDescent="0.2">
      <c r="A248" s="66"/>
      <c r="B248" s="65"/>
      <c r="H248" s="63"/>
      <c r="I248" s="64"/>
      <c r="J248" s="64"/>
    </row>
    <row r="249" spans="1:10" x14ac:dyDescent="0.2">
      <c r="A249" s="66"/>
      <c r="B249" s="65"/>
      <c r="H249" s="63"/>
      <c r="I249" s="64"/>
      <c r="J249" s="64"/>
    </row>
    <row r="250" spans="1:10" x14ac:dyDescent="0.2">
      <c r="A250" s="66"/>
      <c r="B250" s="65"/>
      <c r="H250" s="63"/>
      <c r="I250" s="64"/>
      <c r="J250" s="64"/>
    </row>
    <row r="251" spans="1:10" x14ac:dyDescent="0.2">
      <c r="A251" s="66"/>
      <c r="B251" s="65"/>
      <c r="H251" s="63"/>
      <c r="I251" s="64"/>
      <c r="J251" s="64"/>
    </row>
    <row r="252" spans="1:10" x14ac:dyDescent="0.2">
      <c r="A252" s="66"/>
      <c r="B252" s="65"/>
      <c r="H252" s="63"/>
      <c r="I252" s="64"/>
      <c r="J252" s="64"/>
    </row>
    <row r="253" spans="1:10" x14ac:dyDescent="0.2">
      <c r="A253" s="66"/>
      <c r="B253" s="65"/>
      <c r="H253" s="63"/>
      <c r="I253" s="64"/>
      <c r="J253" s="64"/>
    </row>
    <row r="254" spans="1:10" x14ac:dyDescent="0.2">
      <c r="A254" s="66"/>
      <c r="B254" s="65"/>
      <c r="H254" s="63"/>
      <c r="I254" s="64"/>
      <c r="J254" s="64"/>
    </row>
    <row r="255" spans="1:10" x14ac:dyDescent="0.2">
      <c r="A255" s="66"/>
      <c r="B255" s="65"/>
      <c r="H255" s="63"/>
      <c r="I255" s="64"/>
      <c r="J255" s="64"/>
    </row>
    <row r="256" spans="1:10" x14ac:dyDescent="0.2">
      <c r="A256" s="66"/>
      <c r="B256" s="65"/>
      <c r="H256" s="63"/>
      <c r="I256" s="64"/>
      <c r="J256" s="64"/>
    </row>
    <row r="257" spans="1:10" x14ac:dyDescent="0.2">
      <c r="A257" s="66"/>
      <c r="B257" s="65"/>
      <c r="H257" s="63"/>
      <c r="I257" s="64"/>
      <c r="J257" s="64"/>
    </row>
    <row r="258" spans="1:10" x14ac:dyDescent="0.2">
      <c r="A258" s="66"/>
      <c r="B258" s="65"/>
      <c r="H258" s="63"/>
      <c r="I258" s="64"/>
      <c r="J258" s="64"/>
    </row>
    <row r="259" spans="1:10" x14ac:dyDescent="0.2">
      <c r="A259" s="66"/>
      <c r="B259" s="65"/>
      <c r="H259" s="63"/>
      <c r="I259" s="64"/>
      <c r="J259" s="64"/>
    </row>
    <row r="260" spans="1:10" x14ac:dyDescent="0.2">
      <c r="A260" s="66"/>
      <c r="B260" s="65"/>
      <c r="H260" s="63"/>
      <c r="I260" s="64"/>
      <c r="J260" s="64"/>
    </row>
    <row r="261" spans="1:10" x14ac:dyDescent="0.2">
      <c r="A261" s="66"/>
      <c r="B261" s="65"/>
      <c r="H261" s="63"/>
      <c r="I261" s="64"/>
      <c r="J261" s="64"/>
    </row>
    <row r="262" spans="1:10" x14ac:dyDescent="0.2">
      <c r="A262" s="66"/>
      <c r="B262" s="65"/>
      <c r="H262" s="63"/>
      <c r="I262" s="64"/>
      <c r="J262" s="64"/>
    </row>
    <row r="263" spans="1:10" x14ac:dyDescent="0.2">
      <c r="A263" s="66"/>
      <c r="B263" s="65"/>
      <c r="H263" s="63"/>
      <c r="I263" s="64"/>
      <c r="J263" s="64"/>
    </row>
    <row r="264" spans="1:10" x14ac:dyDescent="0.2">
      <c r="A264" s="66"/>
      <c r="B264" s="65"/>
      <c r="H264" s="63"/>
      <c r="I264" s="64"/>
      <c r="J264" s="64"/>
    </row>
    <row r="265" spans="1:10" x14ac:dyDescent="0.2">
      <c r="A265" s="66"/>
      <c r="B265" s="65"/>
      <c r="H265" s="63"/>
      <c r="I265" s="64"/>
      <c r="J265" s="64"/>
    </row>
    <row r="266" spans="1:10" x14ac:dyDescent="0.2">
      <c r="A266" s="66"/>
      <c r="B266" s="65"/>
      <c r="H266" s="63"/>
      <c r="I266" s="64"/>
      <c r="J266" s="64"/>
    </row>
    <row r="267" spans="1:10" x14ac:dyDescent="0.2">
      <c r="A267" s="66"/>
      <c r="B267" s="65"/>
      <c r="H267" s="63"/>
      <c r="I267" s="64"/>
      <c r="J267" s="64"/>
    </row>
    <row r="268" spans="1:10" x14ac:dyDescent="0.2">
      <c r="A268" s="66"/>
      <c r="B268" s="65"/>
      <c r="H268" s="63"/>
      <c r="I268" s="64"/>
      <c r="J268" s="64"/>
    </row>
    <row r="269" spans="1:10" x14ac:dyDescent="0.2">
      <c r="A269" s="66"/>
      <c r="B269" s="65"/>
      <c r="H269" s="63"/>
      <c r="I269" s="64"/>
      <c r="J269" s="64"/>
    </row>
    <row r="270" spans="1:10" x14ac:dyDescent="0.2">
      <c r="A270" s="66"/>
      <c r="B270" s="65"/>
      <c r="H270" s="63"/>
      <c r="I270" s="64"/>
      <c r="J270" s="64"/>
    </row>
    <row r="271" spans="1:10" x14ac:dyDescent="0.2">
      <c r="A271" s="66"/>
      <c r="B271" s="65"/>
      <c r="H271" s="63"/>
      <c r="I271" s="64"/>
      <c r="J271" s="64"/>
    </row>
    <row r="272" spans="1:10" x14ac:dyDescent="0.2">
      <c r="A272" s="66"/>
      <c r="B272" s="65"/>
      <c r="H272" s="63"/>
      <c r="I272" s="64"/>
      <c r="J272" s="64"/>
    </row>
    <row r="273" spans="1:10" x14ac:dyDescent="0.2">
      <c r="A273" s="66"/>
      <c r="B273" s="65"/>
      <c r="H273" s="63"/>
      <c r="I273" s="64"/>
      <c r="J273" s="64"/>
    </row>
    <row r="274" spans="1:10" x14ac:dyDescent="0.2">
      <c r="A274" s="66"/>
      <c r="B274" s="65"/>
      <c r="H274" s="63"/>
      <c r="I274" s="64"/>
      <c r="J274" s="64"/>
    </row>
    <row r="275" spans="1:10" x14ac:dyDescent="0.2">
      <c r="A275" s="66"/>
      <c r="B275" s="65"/>
      <c r="H275" s="63"/>
      <c r="I275" s="64"/>
      <c r="J275" s="64"/>
    </row>
    <row r="276" spans="1:10" x14ac:dyDescent="0.2">
      <c r="A276" s="66"/>
      <c r="B276" s="65"/>
      <c r="H276" s="63"/>
      <c r="I276" s="64"/>
      <c r="J276" s="64"/>
    </row>
    <row r="277" spans="1:10" x14ac:dyDescent="0.2">
      <c r="A277" s="66"/>
      <c r="B277" s="65"/>
      <c r="H277" s="63"/>
      <c r="I277" s="64"/>
      <c r="J277" s="64"/>
    </row>
    <row r="278" spans="1:10" x14ac:dyDescent="0.2">
      <c r="A278" s="66"/>
      <c r="B278" s="65"/>
      <c r="H278" s="63"/>
      <c r="I278" s="64"/>
      <c r="J278" s="64"/>
    </row>
    <row r="279" spans="1:10" x14ac:dyDescent="0.2">
      <c r="A279" s="66"/>
      <c r="B279" s="65"/>
      <c r="H279" s="63"/>
      <c r="I279" s="64"/>
      <c r="J279" s="64"/>
    </row>
    <row r="280" spans="1:10" x14ac:dyDescent="0.2">
      <c r="A280" s="66"/>
      <c r="B280" s="65"/>
      <c r="H280" s="63"/>
      <c r="I280" s="64"/>
      <c r="J280" s="64"/>
    </row>
    <row r="281" spans="1:10" x14ac:dyDescent="0.2">
      <c r="A281" s="66"/>
      <c r="B281" s="65"/>
      <c r="H281" s="63"/>
      <c r="I281" s="64"/>
      <c r="J281" s="64"/>
    </row>
    <row r="282" spans="1:10" x14ac:dyDescent="0.2">
      <c r="A282" s="66"/>
      <c r="B282" s="65"/>
      <c r="H282" s="63"/>
      <c r="I282" s="64"/>
      <c r="J282" s="64"/>
    </row>
    <row r="283" spans="1:10" x14ac:dyDescent="0.2">
      <c r="A283" s="66"/>
      <c r="B283" s="65"/>
      <c r="H283" s="63"/>
      <c r="I283" s="64"/>
      <c r="J283" s="64"/>
    </row>
    <row r="284" spans="1:10" x14ac:dyDescent="0.2">
      <c r="A284" s="66"/>
      <c r="B284" s="65"/>
      <c r="H284" s="63"/>
      <c r="I284" s="64"/>
      <c r="J284" s="64"/>
    </row>
    <row r="285" spans="1:10" x14ac:dyDescent="0.2">
      <c r="A285" s="66"/>
      <c r="B285" s="65"/>
      <c r="H285" s="63"/>
      <c r="I285" s="64"/>
      <c r="J285" s="64"/>
    </row>
    <row r="286" spans="1:10" x14ac:dyDescent="0.2">
      <c r="A286" s="66"/>
      <c r="B286" s="65"/>
      <c r="H286" s="63"/>
      <c r="I286" s="64"/>
      <c r="J286" s="64"/>
    </row>
    <row r="287" spans="1:10" x14ac:dyDescent="0.2">
      <c r="A287" s="66"/>
      <c r="B287" s="65"/>
      <c r="H287" s="63"/>
      <c r="I287" s="64"/>
      <c r="J287" s="64"/>
    </row>
    <row r="288" spans="1:10" x14ac:dyDescent="0.2">
      <c r="A288" s="66"/>
      <c r="B288" s="65"/>
      <c r="H288" s="63"/>
      <c r="I288" s="64"/>
      <c r="J288" s="64"/>
    </row>
    <row r="289" spans="1:10" x14ac:dyDescent="0.2">
      <c r="A289" s="66"/>
      <c r="B289" s="65"/>
      <c r="H289" s="63"/>
      <c r="I289" s="64"/>
      <c r="J289" s="64"/>
    </row>
    <row r="290" spans="1:10" x14ac:dyDescent="0.2">
      <c r="A290" s="66"/>
      <c r="B290" s="65"/>
      <c r="H290" s="63"/>
      <c r="I290" s="64"/>
      <c r="J290" s="64"/>
    </row>
    <row r="291" spans="1:10" x14ac:dyDescent="0.2">
      <c r="A291" s="66"/>
      <c r="B291" s="65"/>
      <c r="H291" s="63"/>
      <c r="I291" s="64"/>
      <c r="J291" s="64"/>
    </row>
    <row r="292" spans="1:10" x14ac:dyDescent="0.2">
      <c r="A292" s="66"/>
      <c r="B292" s="65"/>
      <c r="H292" s="63"/>
      <c r="I292" s="64"/>
      <c r="J292" s="64"/>
    </row>
    <row r="293" spans="1:10" x14ac:dyDescent="0.2">
      <c r="A293" s="66"/>
      <c r="B293" s="65"/>
      <c r="H293" s="63"/>
      <c r="I293" s="64"/>
      <c r="J293" s="64"/>
    </row>
    <row r="294" spans="1:10" x14ac:dyDescent="0.2">
      <c r="A294" s="66"/>
      <c r="B294" s="65"/>
      <c r="H294" s="63"/>
      <c r="I294" s="64"/>
      <c r="J294" s="64"/>
    </row>
    <row r="295" spans="1:10" x14ac:dyDescent="0.2">
      <c r="A295" s="66"/>
      <c r="B295" s="65"/>
      <c r="H295" s="63"/>
      <c r="I295" s="64"/>
      <c r="J295" s="64"/>
    </row>
    <row r="296" spans="1:10" x14ac:dyDescent="0.2">
      <c r="A296" s="66"/>
      <c r="B296" s="65"/>
      <c r="H296" s="63"/>
      <c r="I296" s="64"/>
      <c r="J296" s="64"/>
    </row>
    <row r="297" spans="1:10" x14ac:dyDescent="0.2">
      <c r="A297" s="66"/>
      <c r="B297" s="65"/>
      <c r="H297" s="63"/>
      <c r="I297" s="64"/>
      <c r="J297" s="64"/>
    </row>
    <row r="298" spans="1:10" x14ac:dyDescent="0.2">
      <c r="A298" s="66"/>
      <c r="B298" s="65"/>
      <c r="H298" s="63"/>
      <c r="I298" s="64"/>
      <c r="J298" s="64"/>
    </row>
    <row r="299" spans="1:10" x14ac:dyDescent="0.2">
      <c r="A299" s="66"/>
      <c r="B299" s="65"/>
      <c r="H299" s="63"/>
      <c r="I299" s="64"/>
      <c r="J299" s="64"/>
    </row>
    <row r="300" spans="1:10" x14ac:dyDescent="0.2">
      <c r="A300" s="66"/>
      <c r="B300" s="65"/>
      <c r="H300" s="63"/>
      <c r="I300" s="64"/>
      <c r="J300" s="64"/>
    </row>
    <row r="301" spans="1:10" x14ac:dyDescent="0.2">
      <c r="A301" s="66"/>
      <c r="B301" s="65"/>
      <c r="H301" s="63"/>
      <c r="I301" s="64"/>
      <c r="J301" s="64"/>
    </row>
    <row r="302" spans="1:10" x14ac:dyDescent="0.2">
      <c r="A302" s="66"/>
      <c r="B302" s="65"/>
      <c r="H302" s="63"/>
      <c r="I302" s="64"/>
      <c r="J302" s="64"/>
    </row>
    <row r="303" spans="1:10" x14ac:dyDescent="0.2">
      <c r="A303" s="66"/>
      <c r="B303" s="65"/>
      <c r="H303" s="63"/>
      <c r="I303" s="64"/>
      <c r="J303" s="64"/>
    </row>
    <row r="304" spans="1:10" x14ac:dyDescent="0.2">
      <c r="A304" s="66"/>
      <c r="B304" s="65"/>
      <c r="H304" s="63"/>
      <c r="I304" s="64"/>
      <c r="J304" s="64"/>
    </row>
    <row r="305" spans="1:10" x14ac:dyDescent="0.2">
      <c r="A305" s="66"/>
      <c r="B305" s="65"/>
      <c r="H305" s="63"/>
      <c r="I305" s="64"/>
      <c r="J305" s="64"/>
    </row>
    <row r="306" spans="1:10" x14ac:dyDescent="0.2">
      <c r="A306" s="66"/>
      <c r="B306" s="65"/>
      <c r="H306" s="63"/>
      <c r="I306" s="64"/>
      <c r="J306" s="64"/>
    </row>
    <row r="307" spans="1:10" x14ac:dyDescent="0.2">
      <c r="A307" s="66"/>
      <c r="B307" s="65"/>
      <c r="H307" s="63"/>
      <c r="I307" s="64"/>
      <c r="J307" s="64"/>
    </row>
    <row r="308" spans="1:10" x14ac:dyDescent="0.2">
      <c r="A308" s="66"/>
      <c r="B308" s="65"/>
      <c r="H308" s="63"/>
      <c r="I308" s="64"/>
      <c r="J308" s="64"/>
    </row>
    <row r="309" spans="1:10" x14ac:dyDescent="0.2">
      <c r="A309" s="66"/>
      <c r="B309" s="65"/>
      <c r="H309" s="63"/>
      <c r="I309" s="64"/>
      <c r="J309" s="64"/>
    </row>
    <row r="310" spans="1:10" x14ac:dyDescent="0.2">
      <c r="A310" s="66"/>
      <c r="B310" s="65"/>
      <c r="H310" s="63"/>
      <c r="I310" s="64"/>
      <c r="J310" s="64"/>
    </row>
    <row r="311" spans="1:10" x14ac:dyDescent="0.2">
      <c r="A311" s="66"/>
      <c r="B311" s="65"/>
      <c r="H311" s="63"/>
      <c r="I311" s="64"/>
      <c r="J311" s="64"/>
    </row>
    <row r="312" spans="1:10" x14ac:dyDescent="0.2">
      <c r="A312" s="66"/>
      <c r="B312" s="65"/>
      <c r="H312" s="63"/>
      <c r="I312" s="64"/>
      <c r="J312" s="64"/>
    </row>
    <row r="313" spans="1:10" x14ac:dyDescent="0.2">
      <c r="A313" s="66"/>
      <c r="B313" s="65"/>
      <c r="H313" s="63"/>
      <c r="I313" s="64"/>
      <c r="J313" s="64"/>
    </row>
    <row r="314" spans="1:10" x14ac:dyDescent="0.2">
      <c r="A314" s="66"/>
      <c r="B314" s="65"/>
      <c r="H314" s="63"/>
      <c r="I314" s="64"/>
      <c r="J314" s="64"/>
    </row>
    <row r="315" spans="1:10" x14ac:dyDescent="0.2">
      <c r="A315" s="66"/>
      <c r="B315" s="65"/>
      <c r="H315" s="63"/>
      <c r="I315" s="64"/>
      <c r="J315" s="64"/>
    </row>
    <row r="316" spans="1:10" x14ac:dyDescent="0.2">
      <c r="A316" s="66"/>
      <c r="B316" s="65"/>
      <c r="H316" s="63"/>
      <c r="I316" s="64"/>
      <c r="J316" s="64"/>
    </row>
    <row r="317" spans="1:10" x14ac:dyDescent="0.2">
      <c r="A317" s="66"/>
      <c r="B317" s="65"/>
      <c r="H317" s="63"/>
      <c r="I317" s="64"/>
      <c r="J317" s="64"/>
    </row>
    <row r="318" spans="1:10" x14ac:dyDescent="0.2">
      <c r="A318" s="66"/>
      <c r="B318" s="65"/>
      <c r="H318" s="63"/>
      <c r="I318" s="64"/>
      <c r="J318" s="64"/>
    </row>
    <row r="319" spans="1:10" x14ac:dyDescent="0.2">
      <c r="A319" s="66"/>
      <c r="B319" s="65"/>
      <c r="H319" s="63"/>
      <c r="I319" s="64"/>
      <c r="J319" s="64"/>
    </row>
    <row r="320" spans="1:10" x14ac:dyDescent="0.2">
      <c r="A320" s="66"/>
      <c r="B320" s="65"/>
      <c r="H320" s="63"/>
      <c r="I320" s="64"/>
      <c r="J320" s="64"/>
    </row>
    <row r="321" spans="1:10" x14ac:dyDescent="0.2">
      <c r="A321" s="66"/>
      <c r="B321" s="65"/>
      <c r="H321" s="63"/>
      <c r="I321" s="64"/>
      <c r="J321" s="64"/>
    </row>
    <row r="322" spans="1:10" x14ac:dyDescent="0.2">
      <c r="A322" s="66"/>
      <c r="B322" s="65"/>
      <c r="H322" s="63"/>
      <c r="I322" s="64"/>
      <c r="J322" s="64"/>
    </row>
    <row r="323" spans="1:10" x14ac:dyDescent="0.2">
      <c r="A323" s="66"/>
      <c r="B323" s="65"/>
      <c r="H323" s="63"/>
      <c r="I323" s="64"/>
      <c r="J323" s="64"/>
    </row>
    <row r="324" spans="1:10" x14ac:dyDescent="0.2">
      <c r="A324" s="66"/>
      <c r="B324" s="65"/>
      <c r="H324" s="63"/>
      <c r="I324" s="64"/>
      <c r="J324" s="64"/>
    </row>
    <row r="325" spans="1:10" x14ac:dyDescent="0.2">
      <c r="A325" s="66"/>
      <c r="B325" s="65"/>
      <c r="H325" s="63"/>
      <c r="I325" s="64"/>
      <c r="J325" s="64"/>
    </row>
    <row r="326" spans="1:10" x14ac:dyDescent="0.2">
      <c r="A326" s="66"/>
      <c r="B326" s="65"/>
      <c r="H326" s="63"/>
      <c r="I326" s="64"/>
      <c r="J326" s="64"/>
    </row>
    <row r="327" spans="1:10" x14ac:dyDescent="0.2">
      <c r="A327" s="66"/>
      <c r="B327" s="65"/>
      <c r="H327" s="63"/>
      <c r="I327" s="64"/>
      <c r="J327" s="64"/>
    </row>
    <row r="328" spans="1:10" x14ac:dyDescent="0.2">
      <c r="A328" s="66"/>
      <c r="B328" s="65"/>
      <c r="H328" s="63"/>
      <c r="I328" s="64"/>
      <c r="J328" s="64"/>
    </row>
    <row r="329" spans="1:10" x14ac:dyDescent="0.2">
      <c r="A329" s="66"/>
      <c r="B329" s="65"/>
      <c r="H329" s="63"/>
      <c r="I329" s="64"/>
      <c r="J329" s="64"/>
    </row>
    <row r="330" spans="1:10" x14ac:dyDescent="0.2">
      <c r="A330" s="66"/>
      <c r="B330" s="65"/>
      <c r="H330" s="63"/>
      <c r="I330" s="64"/>
      <c r="J330" s="64"/>
    </row>
    <row r="331" spans="1:10" x14ac:dyDescent="0.2">
      <c r="A331" s="66"/>
      <c r="B331" s="65"/>
      <c r="H331" s="63"/>
      <c r="I331" s="64"/>
      <c r="J331" s="64"/>
    </row>
    <row r="332" spans="1:10" x14ac:dyDescent="0.2">
      <c r="A332" s="66"/>
      <c r="B332" s="65"/>
      <c r="H332" s="63"/>
      <c r="I332" s="64"/>
      <c r="J332" s="64"/>
    </row>
    <row r="333" spans="1:10" x14ac:dyDescent="0.2">
      <c r="A333" s="66"/>
      <c r="B333" s="65"/>
      <c r="H333" s="63"/>
      <c r="I333" s="64"/>
      <c r="J333" s="64"/>
    </row>
    <row r="334" spans="1:10" x14ac:dyDescent="0.2">
      <c r="A334" s="66"/>
      <c r="B334" s="65"/>
      <c r="H334" s="63"/>
      <c r="I334" s="64"/>
      <c r="J334" s="64"/>
    </row>
    <row r="335" spans="1:10" x14ac:dyDescent="0.2">
      <c r="A335" s="66"/>
      <c r="B335" s="65"/>
      <c r="H335" s="63"/>
      <c r="I335" s="64"/>
      <c r="J335" s="64"/>
    </row>
    <row r="336" spans="1:10" x14ac:dyDescent="0.2">
      <c r="A336" s="66"/>
      <c r="B336" s="65"/>
      <c r="H336" s="63"/>
      <c r="I336" s="64"/>
      <c r="J336" s="64"/>
    </row>
    <row r="337" spans="1:10" x14ac:dyDescent="0.2">
      <c r="A337" s="66"/>
      <c r="B337" s="65"/>
      <c r="H337" s="63"/>
      <c r="I337" s="64"/>
      <c r="J337" s="64"/>
    </row>
    <row r="338" spans="1:10" x14ac:dyDescent="0.2">
      <c r="A338" s="66"/>
      <c r="B338" s="65"/>
      <c r="H338" s="63"/>
      <c r="I338" s="64"/>
      <c r="J338" s="64"/>
    </row>
    <row r="339" spans="1:10" x14ac:dyDescent="0.2">
      <c r="A339" s="66"/>
      <c r="B339" s="65"/>
      <c r="H339" s="63"/>
      <c r="I339" s="64"/>
      <c r="J339" s="64"/>
    </row>
    <row r="340" spans="1:10" x14ac:dyDescent="0.2">
      <c r="A340" s="66"/>
      <c r="B340" s="65"/>
      <c r="H340" s="63"/>
      <c r="I340" s="64"/>
      <c r="J340" s="64"/>
    </row>
    <row r="341" spans="1:10" x14ac:dyDescent="0.2">
      <c r="A341" s="66"/>
      <c r="B341" s="65"/>
      <c r="H341" s="63"/>
      <c r="I341" s="64"/>
      <c r="J341" s="64"/>
    </row>
    <row r="342" spans="1:10" x14ac:dyDescent="0.2">
      <c r="A342" s="66"/>
      <c r="B342" s="65"/>
      <c r="H342" s="63"/>
      <c r="I342" s="64"/>
      <c r="J342" s="64"/>
    </row>
    <row r="343" spans="1:10" x14ac:dyDescent="0.2">
      <c r="A343" s="66"/>
      <c r="B343" s="65"/>
      <c r="H343" s="63"/>
      <c r="I343" s="64"/>
      <c r="J343" s="64"/>
    </row>
    <row r="344" spans="1:10" x14ac:dyDescent="0.2">
      <c r="A344" s="66"/>
      <c r="B344" s="65"/>
      <c r="H344" s="63"/>
      <c r="I344" s="64"/>
      <c r="J344" s="64"/>
    </row>
    <row r="345" spans="1:10" x14ac:dyDescent="0.2">
      <c r="A345" s="66"/>
      <c r="B345" s="65"/>
      <c r="H345" s="63"/>
      <c r="I345" s="64"/>
      <c r="J345" s="64"/>
    </row>
    <row r="346" spans="1:10" x14ac:dyDescent="0.2">
      <c r="A346" s="66"/>
      <c r="B346" s="65"/>
      <c r="H346" s="63"/>
      <c r="I346" s="64"/>
      <c r="J346" s="64"/>
    </row>
    <row r="347" spans="1:10" x14ac:dyDescent="0.2">
      <c r="A347" s="66"/>
      <c r="B347" s="65"/>
      <c r="H347" s="63"/>
      <c r="I347" s="64"/>
      <c r="J347" s="64"/>
    </row>
    <row r="348" spans="1:10" x14ac:dyDescent="0.2">
      <c r="A348" s="66"/>
      <c r="B348" s="65"/>
      <c r="H348" s="63"/>
      <c r="I348" s="64"/>
      <c r="J348" s="64"/>
    </row>
    <row r="349" spans="1:10" x14ac:dyDescent="0.2">
      <c r="A349" s="66"/>
      <c r="B349" s="65"/>
      <c r="H349" s="63"/>
      <c r="I349" s="64"/>
      <c r="J349" s="64"/>
    </row>
    <row r="350" spans="1:10" x14ac:dyDescent="0.2">
      <c r="A350" s="66"/>
      <c r="B350" s="65"/>
      <c r="H350" s="63"/>
      <c r="I350" s="64"/>
      <c r="J350" s="64"/>
    </row>
    <row r="351" spans="1:10" x14ac:dyDescent="0.2">
      <c r="A351" s="66"/>
      <c r="B351" s="65"/>
      <c r="H351" s="63"/>
      <c r="I351" s="64"/>
      <c r="J351" s="64"/>
    </row>
    <row r="352" spans="1:10" x14ac:dyDescent="0.2">
      <c r="A352" s="66"/>
      <c r="B352" s="65"/>
      <c r="H352" s="63"/>
      <c r="I352" s="64"/>
      <c r="J352" s="64"/>
    </row>
    <row r="353" spans="1:10" x14ac:dyDescent="0.2">
      <c r="A353" s="66"/>
      <c r="B353" s="65"/>
      <c r="H353" s="63"/>
      <c r="I353" s="64"/>
      <c r="J353" s="64"/>
    </row>
    <row r="354" spans="1:10" x14ac:dyDescent="0.2">
      <c r="A354" s="66"/>
      <c r="B354" s="65"/>
      <c r="H354" s="63"/>
      <c r="I354" s="64"/>
      <c r="J354" s="64"/>
    </row>
    <row r="355" spans="1:10" x14ac:dyDescent="0.2">
      <c r="A355" s="66"/>
      <c r="B355" s="65"/>
      <c r="H355" s="63"/>
      <c r="I355" s="64"/>
      <c r="J355" s="64"/>
    </row>
    <row r="356" spans="1:10" x14ac:dyDescent="0.2">
      <c r="A356" s="66"/>
      <c r="B356" s="65"/>
      <c r="H356" s="63"/>
      <c r="I356" s="64"/>
      <c r="J356" s="64"/>
    </row>
    <row r="357" spans="1:10" x14ac:dyDescent="0.2">
      <c r="A357" s="66"/>
      <c r="B357" s="65"/>
      <c r="H357" s="63"/>
      <c r="I357" s="64"/>
      <c r="J357" s="64"/>
    </row>
    <row r="358" spans="1:10" x14ac:dyDescent="0.2">
      <c r="A358" s="66"/>
      <c r="B358" s="65"/>
      <c r="H358" s="63"/>
      <c r="I358" s="64"/>
      <c r="J358" s="64"/>
    </row>
    <row r="359" spans="1:10" x14ac:dyDescent="0.2">
      <c r="A359" s="66"/>
      <c r="B359" s="65"/>
      <c r="H359" s="63"/>
      <c r="I359" s="64"/>
      <c r="J359" s="64"/>
    </row>
    <row r="360" spans="1:10" x14ac:dyDescent="0.2">
      <c r="A360" s="66"/>
      <c r="B360" s="65"/>
      <c r="H360" s="63"/>
      <c r="I360" s="64"/>
      <c r="J360" s="64"/>
    </row>
    <row r="361" spans="1:10" x14ac:dyDescent="0.2">
      <c r="A361" s="66"/>
      <c r="B361" s="65"/>
      <c r="H361" s="63"/>
      <c r="I361" s="64"/>
      <c r="J361" s="64"/>
    </row>
    <row r="362" spans="1:10" x14ac:dyDescent="0.2">
      <c r="A362" s="66"/>
      <c r="B362" s="65"/>
      <c r="H362" s="63"/>
      <c r="I362" s="64"/>
      <c r="J362" s="64"/>
    </row>
    <row r="363" spans="1:10" x14ac:dyDescent="0.2">
      <c r="A363" s="66"/>
      <c r="B363" s="65"/>
      <c r="H363" s="63"/>
      <c r="I363" s="64"/>
      <c r="J363" s="64"/>
    </row>
    <row r="364" spans="1:10" x14ac:dyDescent="0.2">
      <c r="A364" s="66"/>
      <c r="B364" s="65"/>
      <c r="H364" s="63"/>
      <c r="I364" s="64"/>
      <c r="J364" s="64"/>
    </row>
    <row r="365" spans="1:10" x14ac:dyDescent="0.2">
      <c r="A365" s="66"/>
      <c r="B365" s="65"/>
      <c r="H365" s="63"/>
      <c r="I365" s="64"/>
      <c r="J365" s="64"/>
    </row>
    <row r="366" spans="1:10" x14ac:dyDescent="0.2">
      <c r="A366" s="66"/>
      <c r="B366" s="65"/>
      <c r="H366" s="63"/>
      <c r="I366" s="64"/>
      <c r="J366" s="64"/>
    </row>
    <row r="367" spans="1:10" x14ac:dyDescent="0.2">
      <c r="A367" s="66"/>
      <c r="B367" s="65"/>
      <c r="H367" s="63"/>
      <c r="I367" s="64"/>
      <c r="J367" s="64"/>
    </row>
    <row r="368" spans="1:10" x14ac:dyDescent="0.2">
      <c r="A368" s="66"/>
      <c r="B368" s="65"/>
      <c r="H368" s="63"/>
      <c r="I368" s="64"/>
      <c r="J368" s="64"/>
    </row>
    <row r="369" spans="1:10" x14ac:dyDescent="0.2">
      <c r="A369" s="66"/>
      <c r="B369" s="65"/>
      <c r="H369" s="63"/>
      <c r="I369" s="64"/>
      <c r="J369" s="64"/>
    </row>
    <row r="370" spans="1:10" x14ac:dyDescent="0.2">
      <c r="A370" s="66"/>
      <c r="B370" s="65"/>
      <c r="H370" s="63"/>
      <c r="I370" s="64"/>
      <c r="J370" s="64"/>
    </row>
    <row r="371" spans="1:10" x14ac:dyDescent="0.2">
      <c r="A371" s="66"/>
      <c r="B371" s="65"/>
      <c r="H371" s="63"/>
      <c r="I371" s="64"/>
      <c r="J371" s="64"/>
    </row>
    <row r="372" spans="1:10" x14ac:dyDescent="0.2">
      <c r="A372" s="66"/>
      <c r="B372" s="65"/>
      <c r="H372" s="63"/>
      <c r="I372" s="64"/>
      <c r="J372" s="64"/>
    </row>
    <row r="373" spans="1:10" x14ac:dyDescent="0.2">
      <c r="A373" s="66"/>
      <c r="B373" s="65"/>
      <c r="H373" s="63"/>
      <c r="I373" s="64"/>
      <c r="J373" s="64"/>
    </row>
    <row r="374" spans="1:10" x14ac:dyDescent="0.2">
      <c r="A374" s="66"/>
      <c r="B374" s="65"/>
      <c r="H374" s="63"/>
      <c r="I374" s="64"/>
      <c r="J374" s="64"/>
    </row>
    <row r="375" spans="1:10" x14ac:dyDescent="0.2">
      <c r="A375" s="66"/>
      <c r="B375" s="65"/>
      <c r="H375" s="63"/>
      <c r="I375" s="64"/>
      <c r="J375" s="64"/>
    </row>
    <row r="376" spans="1:10" x14ac:dyDescent="0.2">
      <c r="A376" s="66"/>
      <c r="B376" s="65"/>
      <c r="H376" s="63"/>
      <c r="I376" s="64"/>
      <c r="J376" s="64"/>
    </row>
    <row r="377" spans="1:10" x14ac:dyDescent="0.2">
      <c r="A377" s="66"/>
      <c r="B377" s="65"/>
      <c r="H377" s="63"/>
      <c r="I377" s="64"/>
      <c r="J377" s="64"/>
    </row>
    <row r="378" spans="1:10" x14ac:dyDescent="0.2">
      <c r="A378" s="66"/>
      <c r="B378" s="65"/>
      <c r="H378" s="63"/>
      <c r="I378" s="64"/>
      <c r="J378" s="64"/>
    </row>
    <row r="379" spans="1:10" x14ac:dyDescent="0.2">
      <c r="A379" s="66"/>
      <c r="B379" s="65"/>
      <c r="H379" s="63"/>
      <c r="I379" s="64"/>
      <c r="J379" s="64"/>
    </row>
    <row r="380" spans="1:10" x14ac:dyDescent="0.2">
      <c r="A380" s="66"/>
      <c r="B380" s="65"/>
      <c r="H380" s="63"/>
      <c r="I380" s="64"/>
      <c r="J380" s="64"/>
    </row>
    <row r="381" spans="1:10" x14ac:dyDescent="0.2">
      <c r="A381" s="66"/>
      <c r="B381" s="65"/>
      <c r="H381" s="63"/>
      <c r="I381" s="64"/>
      <c r="J381" s="64"/>
    </row>
    <row r="382" spans="1:10" x14ac:dyDescent="0.2">
      <c r="A382" s="66"/>
      <c r="B382" s="65"/>
      <c r="H382" s="63"/>
      <c r="I382" s="64"/>
      <c r="J382" s="64"/>
    </row>
    <row r="383" spans="1:10" x14ac:dyDescent="0.2">
      <c r="A383" s="66"/>
      <c r="B383" s="65"/>
      <c r="H383" s="63"/>
      <c r="I383" s="64"/>
      <c r="J383" s="64"/>
    </row>
    <row r="384" spans="1:10" x14ac:dyDescent="0.2">
      <c r="A384" s="66"/>
      <c r="B384" s="65"/>
      <c r="H384" s="63"/>
      <c r="I384" s="64"/>
      <c r="J384" s="64"/>
    </row>
    <row r="385" spans="1:10" x14ac:dyDescent="0.2">
      <c r="A385" s="66"/>
      <c r="B385" s="65"/>
      <c r="H385" s="63"/>
      <c r="I385" s="64"/>
      <c r="J385" s="64"/>
    </row>
    <row r="386" spans="1:10" x14ac:dyDescent="0.2">
      <c r="A386" s="66"/>
      <c r="B386" s="65"/>
      <c r="H386" s="63"/>
      <c r="I386" s="64"/>
      <c r="J386" s="64"/>
    </row>
    <row r="387" spans="1:10" x14ac:dyDescent="0.2">
      <c r="A387" s="66"/>
      <c r="B387" s="65"/>
      <c r="H387" s="63"/>
      <c r="I387" s="64"/>
      <c r="J387" s="64"/>
    </row>
    <row r="388" spans="1:10" x14ac:dyDescent="0.2">
      <c r="A388" s="66"/>
      <c r="B388" s="65"/>
      <c r="H388" s="63"/>
      <c r="I388" s="64"/>
      <c r="J388" s="64"/>
    </row>
    <row r="389" spans="1:10" x14ac:dyDescent="0.2">
      <c r="A389" s="66"/>
      <c r="B389" s="65"/>
      <c r="H389" s="63"/>
      <c r="I389" s="64"/>
      <c r="J389" s="64"/>
    </row>
    <row r="390" spans="1:10" x14ac:dyDescent="0.2">
      <c r="A390" s="66"/>
      <c r="B390" s="65"/>
      <c r="H390" s="63"/>
      <c r="I390" s="64"/>
      <c r="J390" s="64"/>
    </row>
    <row r="391" spans="1:10" x14ac:dyDescent="0.2">
      <c r="A391" s="66"/>
      <c r="B391" s="65"/>
      <c r="H391" s="63"/>
      <c r="I391" s="64"/>
      <c r="J391" s="64"/>
    </row>
    <row r="392" spans="1:10" x14ac:dyDescent="0.2">
      <c r="A392" s="66"/>
      <c r="B392" s="65"/>
      <c r="H392" s="63"/>
      <c r="I392" s="64"/>
      <c r="J392" s="64"/>
    </row>
    <row r="393" spans="1:10" x14ac:dyDescent="0.2">
      <c r="A393" s="66"/>
      <c r="B393" s="65"/>
      <c r="H393" s="63"/>
      <c r="I393" s="64"/>
      <c r="J393" s="64"/>
    </row>
    <row r="394" spans="1:10" x14ac:dyDescent="0.2">
      <c r="A394" s="66"/>
      <c r="B394" s="65"/>
      <c r="H394" s="63"/>
      <c r="I394" s="64"/>
      <c r="J394" s="64"/>
    </row>
    <row r="395" spans="1:10" x14ac:dyDescent="0.2">
      <c r="A395" s="66"/>
      <c r="B395" s="65"/>
      <c r="H395" s="63"/>
      <c r="I395" s="64"/>
      <c r="J395" s="64"/>
    </row>
    <row r="396" spans="1:10" x14ac:dyDescent="0.2">
      <c r="A396" s="66"/>
      <c r="B396" s="65"/>
      <c r="H396" s="63"/>
      <c r="I396" s="64"/>
      <c r="J396" s="64"/>
    </row>
    <row r="397" spans="1:10" x14ac:dyDescent="0.2">
      <c r="A397" s="66"/>
      <c r="B397" s="65"/>
      <c r="H397" s="63"/>
      <c r="I397" s="64"/>
      <c r="J397" s="64"/>
    </row>
    <row r="398" spans="1:10" x14ac:dyDescent="0.2">
      <c r="A398" s="66"/>
      <c r="B398" s="65"/>
      <c r="H398" s="63"/>
      <c r="I398" s="64"/>
      <c r="J398" s="64"/>
    </row>
    <row r="399" spans="1:10" x14ac:dyDescent="0.2">
      <c r="A399" s="66"/>
      <c r="B399" s="65"/>
      <c r="H399" s="63"/>
      <c r="I399" s="64"/>
      <c r="J399" s="64"/>
    </row>
    <row r="400" spans="1:10" x14ac:dyDescent="0.2">
      <c r="A400" s="66"/>
      <c r="B400" s="65"/>
      <c r="H400" s="63"/>
      <c r="I400" s="64"/>
      <c r="J400" s="64"/>
    </row>
    <row r="401" spans="1:10" x14ac:dyDescent="0.2">
      <c r="A401" s="66"/>
      <c r="B401" s="65"/>
      <c r="H401" s="63"/>
      <c r="I401" s="64"/>
      <c r="J401" s="64"/>
    </row>
    <row r="402" spans="1:10" x14ac:dyDescent="0.2">
      <c r="A402" s="66"/>
      <c r="B402" s="65"/>
      <c r="H402" s="63"/>
      <c r="I402" s="64"/>
      <c r="J402" s="64"/>
    </row>
    <row r="403" spans="1:10" x14ac:dyDescent="0.2">
      <c r="A403" s="66"/>
      <c r="B403" s="65"/>
      <c r="H403" s="63"/>
      <c r="I403" s="64"/>
      <c r="J403" s="64"/>
    </row>
    <row r="404" spans="1:10" x14ac:dyDescent="0.2">
      <c r="A404" s="66"/>
      <c r="B404" s="65"/>
      <c r="H404" s="63"/>
      <c r="I404" s="64"/>
      <c r="J404" s="64"/>
    </row>
    <row r="405" spans="1:10" x14ac:dyDescent="0.2">
      <c r="A405" s="66"/>
      <c r="B405" s="65"/>
      <c r="H405" s="63"/>
      <c r="I405" s="64"/>
      <c r="J405" s="64"/>
    </row>
    <row r="406" spans="1:10" x14ac:dyDescent="0.2">
      <c r="A406" s="66"/>
      <c r="B406" s="65"/>
      <c r="H406" s="63"/>
      <c r="I406" s="64"/>
      <c r="J406" s="64"/>
    </row>
    <row r="407" spans="1:10" x14ac:dyDescent="0.2">
      <c r="A407" s="66"/>
      <c r="B407" s="65"/>
      <c r="H407" s="63"/>
      <c r="I407" s="64"/>
      <c r="J407" s="64"/>
    </row>
    <row r="408" spans="1:10" x14ac:dyDescent="0.2">
      <c r="A408" s="66"/>
      <c r="B408" s="65"/>
      <c r="H408" s="63"/>
      <c r="I408" s="64"/>
      <c r="J408" s="64"/>
    </row>
    <row r="409" spans="1:10" x14ac:dyDescent="0.2">
      <c r="A409" s="66"/>
      <c r="B409" s="65"/>
      <c r="H409" s="63"/>
      <c r="I409" s="64"/>
      <c r="J409" s="64"/>
    </row>
    <row r="410" spans="1:10" x14ac:dyDescent="0.2">
      <c r="A410" s="66"/>
      <c r="B410" s="65"/>
      <c r="H410" s="63"/>
      <c r="I410" s="64"/>
      <c r="J410" s="64"/>
    </row>
    <row r="411" spans="1:10" x14ac:dyDescent="0.2">
      <c r="A411" s="66"/>
      <c r="B411" s="65"/>
      <c r="H411" s="63"/>
      <c r="I411" s="64"/>
      <c r="J411" s="64"/>
    </row>
    <row r="412" spans="1:10" x14ac:dyDescent="0.2">
      <c r="A412" s="66"/>
      <c r="B412" s="65"/>
      <c r="H412" s="63"/>
      <c r="I412" s="64"/>
      <c r="J412" s="64"/>
    </row>
    <row r="413" spans="1:10" x14ac:dyDescent="0.2">
      <c r="A413" s="66"/>
      <c r="B413" s="65"/>
      <c r="H413" s="63"/>
      <c r="I413" s="64"/>
      <c r="J413" s="64"/>
    </row>
    <row r="414" spans="1:10" x14ac:dyDescent="0.2">
      <c r="A414" s="66"/>
      <c r="B414" s="65"/>
      <c r="H414" s="63"/>
      <c r="I414" s="64"/>
      <c r="J414" s="64"/>
    </row>
    <row r="415" spans="1:10" x14ac:dyDescent="0.2">
      <c r="A415" s="66"/>
      <c r="B415" s="65"/>
      <c r="H415" s="63"/>
      <c r="I415" s="64"/>
      <c r="J415" s="64"/>
    </row>
    <row r="416" spans="1:10" x14ac:dyDescent="0.2">
      <c r="A416" s="66"/>
      <c r="B416" s="65"/>
      <c r="H416" s="63"/>
      <c r="I416" s="64"/>
      <c r="J416" s="64"/>
    </row>
    <row r="417" spans="1:10" x14ac:dyDescent="0.2">
      <c r="A417" s="66"/>
      <c r="B417" s="65"/>
      <c r="H417" s="63"/>
      <c r="I417" s="64"/>
      <c r="J417" s="64"/>
    </row>
    <row r="418" spans="1:10" x14ac:dyDescent="0.2">
      <c r="A418" s="66"/>
      <c r="B418" s="65"/>
      <c r="H418" s="63"/>
      <c r="I418" s="64"/>
      <c r="J418" s="64"/>
    </row>
    <row r="419" spans="1:10" x14ac:dyDescent="0.2">
      <c r="A419" s="66"/>
      <c r="B419" s="65"/>
      <c r="H419" s="63"/>
      <c r="I419" s="64"/>
      <c r="J419" s="64"/>
    </row>
    <row r="420" spans="1:10" x14ac:dyDescent="0.2">
      <c r="A420" s="66"/>
      <c r="B420" s="65"/>
      <c r="H420" s="63"/>
      <c r="I420" s="64"/>
      <c r="J420" s="64"/>
    </row>
    <row r="421" spans="1:10" x14ac:dyDescent="0.2">
      <c r="A421" s="66"/>
      <c r="B421" s="65"/>
      <c r="H421" s="63"/>
      <c r="I421" s="64"/>
      <c r="J421" s="64"/>
    </row>
    <row r="422" spans="1:10" x14ac:dyDescent="0.2">
      <c r="A422" s="66"/>
      <c r="B422" s="65"/>
      <c r="H422" s="63"/>
      <c r="I422" s="64"/>
      <c r="J422" s="64"/>
    </row>
    <row r="423" spans="1:10" x14ac:dyDescent="0.2">
      <c r="A423" s="66"/>
      <c r="B423" s="65"/>
      <c r="H423" s="63"/>
      <c r="I423" s="64"/>
      <c r="J423" s="64"/>
    </row>
    <row r="424" spans="1:10" x14ac:dyDescent="0.2">
      <c r="A424" s="66"/>
      <c r="B424" s="65"/>
      <c r="H424" s="63"/>
      <c r="I424" s="64"/>
      <c r="J424" s="64"/>
    </row>
    <row r="425" spans="1:10" x14ac:dyDescent="0.2">
      <c r="A425" s="66"/>
      <c r="B425" s="65"/>
      <c r="H425" s="63"/>
      <c r="I425" s="64"/>
      <c r="J425" s="64"/>
    </row>
    <row r="426" spans="1:10" x14ac:dyDescent="0.2">
      <c r="A426" s="66"/>
      <c r="B426" s="65"/>
      <c r="H426" s="63"/>
      <c r="I426" s="64"/>
      <c r="J426" s="64"/>
    </row>
    <row r="427" spans="1:10" x14ac:dyDescent="0.2">
      <c r="A427" s="66"/>
      <c r="B427" s="65"/>
      <c r="H427" s="63"/>
      <c r="I427" s="64"/>
      <c r="J427" s="64"/>
    </row>
    <row r="428" spans="1:10" x14ac:dyDescent="0.2">
      <c r="A428" s="66"/>
      <c r="B428" s="65"/>
      <c r="H428" s="63"/>
      <c r="I428" s="64"/>
      <c r="J428" s="64"/>
    </row>
    <row r="429" spans="1:10" x14ac:dyDescent="0.2">
      <c r="A429" s="66"/>
      <c r="B429" s="65"/>
      <c r="H429" s="63"/>
      <c r="I429" s="64"/>
      <c r="J429" s="64"/>
    </row>
    <row r="430" spans="1:10" x14ac:dyDescent="0.2">
      <c r="A430" s="66"/>
      <c r="B430" s="65"/>
      <c r="H430" s="63"/>
      <c r="I430" s="64"/>
      <c r="J430" s="64"/>
    </row>
    <row r="431" spans="1:10" x14ac:dyDescent="0.2">
      <c r="A431" s="66"/>
      <c r="B431" s="65"/>
      <c r="H431" s="63"/>
      <c r="I431" s="64"/>
      <c r="J431" s="64"/>
    </row>
    <row r="432" spans="1:10" x14ac:dyDescent="0.2">
      <c r="A432" s="66"/>
      <c r="B432" s="65"/>
      <c r="H432" s="63"/>
      <c r="I432" s="64"/>
      <c r="J432" s="64"/>
    </row>
    <row r="433" spans="1:10" x14ac:dyDescent="0.2">
      <c r="A433" s="66"/>
      <c r="B433" s="65"/>
      <c r="H433" s="63"/>
      <c r="I433" s="64"/>
      <c r="J433" s="64"/>
    </row>
    <row r="434" spans="1:10" x14ac:dyDescent="0.2">
      <c r="A434" s="66"/>
      <c r="B434" s="65"/>
      <c r="H434" s="63"/>
      <c r="I434" s="64"/>
      <c r="J434" s="64"/>
    </row>
    <row r="435" spans="1:10" x14ac:dyDescent="0.2">
      <c r="A435" s="66"/>
      <c r="B435" s="65"/>
      <c r="H435" s="63"/>
      <c r="I435" s="64"/>
      <c r="J435" s="64"/>
    </row>
    <row r="436" spans="1:10" x14ac:dyDescent="0.2">
      <c r="A436" s="66"/>
      <c r="B436" s="65"/>
      <c r="H436" s="63"/>
      <c r="I436" s="64"/>
      <c r="J436" s="64"/>
    </row>
    <row r="437" spans="1:10" x14ac:dyDescent="0.2">
      <c r="A437" s="66"/>
      <c r="B437" s="65"/>
      <c r="H437" s="63"/>
      <c r="I437" s="64"/>
      <c r="J437" s="64"/>
    </row>
    <row r="438" spans="1:10" x14ac:dyDescent="0.2">
      <c r="A438" s="66"/>
      <c r="B438" s="65"/>
      <c r="H438" s="63"/>
      <c r="I438" s="64"/>
      <c r="J438" s="64"/>
    </row>
    <row r="439" spans="1:10" x14ac:dyDescent="0.2">
      <c r="A439" s="66"/>
      <c r="B439" s="65"/>
      <c r="H439" s="63"/>
      <c r="I439" s="64"/>
      <c r="J439" s="64"/>
    </row>
    <row r="440" spans="1:10" x14ac:dyDescent="0.2">
      <c r="A440" s="66"/>
      <c r="B440" s="65"/>
      <c r="H440" s="63"/>
      <c r="I440" s="64"/>
      <c r="J440" s="64"/>
    </row>
    <row r="441" spans="1:10" x14ac:dyDescent="0.2">
      <c r="A441" s="66"/>
      <c r="B441" s="65"/>
      <c r="H441" s="63"/>
      <c r="I441" s="64"/>
      <c r="J441" s="64"/>
    </row>
    <row r="442" spans="1:10" x14ac:dyDescent="0.2">
      <c r="A442" s="66"/>
      <c r="B442" s="65"/>
      <c r="H442" s="63"/>
      <c r="I442" s="64"/>
      <c r="J442" s="64"/>
    </row>
    <row r="443" spans="1:10" x14ac:dyDescent="0.2">
      <c r="A443" s="66"/>
      <c r="B443" s="65"/>
      <c r="H443" s="63"/>
      <c r="I443" s="64"/>
      <c r="J443" s="64"/>
    </row>
    <row r="444" spans="1:10" x14ac:dyDescent="0.2">
      <c r="A444" s="66"/>
      <c r="B444" s="65"/>
      <c r="H444" s="63"/>
      <c r="I444" s="64"/>
      <c r="J444" s="64"/>
    </row>
    <row r="445" spans="1:10" x14ac:dyDescent="0.2">
      <c r="A445" s="66"/>
      <c r="B445" s="65"/>
      <c r="H445" s="63"/>
      <c r="I445" s="64"/>
      <c r="J445" s="64"/>
    </row>
    <row r="446" spans="1:10" x14ac:dyDescent="0.2">
      <c r="A446" s="66"/>
      <c r="B446" s="65"/>
      <c r="H446" s="63"/>
      <c r="I446" s="64"/>
      <c r="J446" s="64"/>
    </row>
    <row r="447" spans="1:10" x14ac:dyDescent="0.2">
      <c r="A447" s="66"/>
      <c r="B447" s="65"/>
      <c r="H447" s="63"/>
      <c r="I447" s="64"/>
      <c r="J447" s="64"/>
    </row>
    <row r="448" spans="1:10" x14ac:dyDescent="0.2">
      <c r="A448" s="66"/>
      <c r="B448" s="65"/>
      <c r="H448" s="63"/>
      <c r="I448" s="64"/>
      <c r="J448" s="64"/>
    </row>
    <row r="449" spans="1:10" x14ac:dyDescent="0.2">
      <c r="A449" s="66"/>
      <c r="B449" s="65"/>
      <c r="H449" s="63"/>
      <c r="I449" s="64"/>
      <c r="J449" s="64"/>
    </row>
    <row r="450" spans="1:10" x14ac:dyDescent="0.2">
      <c r="A450" s="66"/>
      <c r="B450" s="65"/>
      <c r="H450" s="63"/>
      <c r="I450" s="64"/>
      <c r="J450" s="64"/>
    </row>
    <row r="451" spans="1:10" x14ac:dyDescent="0.2">
      <c r="A451" s="66"/>
      <c r="B451" s="65"/>
      <c r="H451" s="63"/>
      <c r="I451" s="64"/>
      <c r="J451" s="64"/>
    </row>
    <row r="452" spans="1:10" x14ac:dyDescent="0.2">
      <c r="A452" s="66"/>
      <c r="B452" s="65"/>
      <c r="H452" s="63"/>
      <c r="I452" s="64"/>
      <c r="J452" s="64"/>
    </row>
    <row r="453" spans="1:10" x14ac:dyDescent="0.2">
      <c r="A453" s="66"/>
      <c r="B453" s="65"/>
      <c r="H453" s="63"/>
      <c r="I453" s="64"/>
      <c r="J453" s="64"/>
    </row>
    <row r="454" spans="1:10" x14ac:dyDescent="0.2">
      <c r="A454" s="66"/>
      <c r="B454" s="65"/>
      <c r="H454" s="63"/>
      <c r="I454" s="64"/>
      <c r="J454" s="64"/>
    </row>
    <row r="455" spans="1:10" x14ac:dyDescent="0.2">
      <c r="A455" s="66"/>
      <c r="B455" s="65"/>
      <c r="H455" s="63"/>
      <c r="I455" s="64"/>
      <c r="J455" s="64"/>
    </row>
    <row r="456" spans="1:10" x14ac:dyDescent="0.2">
      <c r="A456" s="66"/>
      <c r="B456" s="65"/>
      <c r="H456" s="63"/>
      <c r="I456" s="64"/>
      <c r="J456" s="64"/>
    </row>
    <row r="457" spans="1:10" x14ac:dyDescent="0.2">
      <c r="A457" s="66"/>
      <c r="B457" s="65"/>
      <c r="H457" s="63"/>
      <c r="I457" s="64"/>
      <c r="J457" s="64"/>
    </row>
    <row r="458" spans="1:10" x14ac:dyDescent="0.2">
      <c r="A458" s="66"/>
      <c r="B458" s="65"/>
      <c r="H458" s="63"/>
      <c r="I458" s="64"/>
      <c r="J458" s="64"/>
    </row>
    <row r="459" spans="1:10" x14ac:dyDescent="0.2">
      <c r="A459" s="66"/>
      <c r="B459" s="65"/>
      <c r="H459" s="63"/>
      <c r="I459" s="64"/>
      <c r="J459" s="64"/>
    </row>
    <row r="460" spans="1:10" x14ac:dyDescent="0.2">
      <c r="A460" s="66"/>
      <c r="B460" s="65"/>
      <c r="H460" s="63"/>
      <c r="I460" s="64"/>
      <c r="J460" s="64"/>
    </row>
    <row r="461" spans="1:10" x14ac:dyDescent="0.2">
      <c r="A461" s="66"/>
      <c r="B461" s="65"/>
      <c r="H461" s="63"/>
      <c r="I461" s="64"/>
      <c r="J461" s="64"/>
    </row>
    <row r="462" spans="1:10" x14ac:dyDescent="0.2">
      <c r="A462" s="66"/>
      <c r="B462" s="65"/>
      <c r="H462" s="63"/>
      <c r="I462" s="64"/>
      <c r="J462" s="64"/>
    </row>
    <row r="463" spans="1:10" x14ac:dyDescent="0.2">
      <c r="A463" s="66"/>
      <c r="B463" s="65"/>
      <c r="H463" s="63"/>
      <c r="I463" s="64"/>
      <c r="J463" s="64"/>
    </row>
    <row r="464" spans="1:10" x14ac:dyDescent="0.2">
      <c r="A464" s="66"/>
      <c r="B464" s="65"/>
      <c r="H464" s="63"/>
      <c r="I464" s="64"/>
      <c r="J464" s="64"/>
    </row>
    <row r="465" spans="1:10" x14ac:dyDescent="0.2">
      <c r="A465" s="66"/>
      <c r="B465" s="65"/>
      <c r="H465" s="63"/>
      <c r="I465" s="64"/>
      <c r="J465" s="64"/>
    </row>
    <row r="466" spans="1:10" x14ac:dyDescent="0.2">
      <c r="A466" s="66"/>
      <c r="B466" s="65"/>
      <c r="H466" s="63"/>
      <c r="I466" s="64"/>
      <c r="J466" s="64"/>
    </row>
    <row r="467" spans="1:10" x14ac:dyDescent="0.2">
      <c r="A467" s="66"/>
      <c r="B467" s="65"/>
      <c r="H467" s="63"/>
      <c r="I467" s="64"/>
      <c r="J467" s="64"/>
    </row>
    <row r="468" spans="1:10" x14ac:dyDescent="0.2">
      <c r="A468" s="66"/>
      <c r="B468" s="65"/>
      <c r="H468" s="63"/>
      <c r="I468" s="64"/>
      <c r="J468" s="64"/>
    </row>
    <row r="469" spans="1:10" x14ac:dyDescent="0.2">
      <c r="A469" s="66"/>
      <c r="B469" s="65"/>
      <c r="H469" s="63"/>
      <c r="I469" s="64"/>
      <c r="J469" s="64"/>
    </row>
    <row r="470" spans="1:10" x14ac:dyDescent="0.2">
      <c r="A470" s="66"/>
      <c r="B470" s="65"/>
      <c r="H470" s="63"/>
      <c r="I470" s="64"/>
      <c r="J470" s="64"/>
    </row>
    <row r="471" spans="1:10" x14ac:dyDescent="0.2">
      <c r="A471" s="66"/>
      <c r="B471" s="65"/>
      <c r="H471" s="63"/>
      <c r="I471" s="64"/>
      <c r="J471" s="64"/>
    </row>
    <row r="472" spans="1:10" x14ac:dyDescent="0.2">
      <c r="A472" s="66"/>
      <c r="B472" s="65"/>
      <c r="H472" s="63"/>
      <c r="I472" s="64"/>
      <c r="J472" s="64"/>
    </row>
    <row r="473" spans="1:10" x14ac:dyDescent="0.2">
      <c r="A473" s="66"/>
      <c r="B473" s="65"/>
      <c r="H473" s="63"/>
      <c r="I473" s="64"/>
      <c r="J473" s="64"/>
    </row>
    <row r="474" spans="1:10" x14ac:dyDescent="0.2">
      <c r="A474" s="66"/>
      <c r="B474" s="65"/>
      <c r="H474" s="63"/>
      <c r="I474" s="64"/>
      <c r="J474" s="64"/>
    </row>
    <row r="475" spans="1:10" x14ac:dyDescent="0.2">
      <c r="A475" s="66"/>
      <c r="B475" s="65"/>
      <c r="H475" s="63"/>
      <c r="I475" s="64"/>
      <c r="J475" s="64"/>
    </row>
    <row r="476" spans="1:10" x14ac:dyDescent="0.2">
      <c r="A476" s="66"/>
      <c r="B476" s="65"/>
      <c r="H476" s="63"/>
      <c r="I476" s="64"/>
      <c r="J476" s="64"/>
    </row>
    <row r="477" spans="1:10" x14ac:dyDescent="0.2">
      <c r="A477" s="66"/>
      <c r="B477" s="65"/>
      <c r="H477" s="63"/>
      <c r="I477" s="64"/>
      <c r="J477" s="64"/>
    </row>
    <row r="478" spans="1:10" x14ac:dyDescent="0.2">
      <c r="A478" s="66"/>
      <c r="B478" s="65"/>
      <c r="H478" s="63"/>
      <c r="I478" s="64"/>
      <c r="J478" s="64"/>
    </row>
    <row r="479" spans="1:10" x14ac:dyDescent="0.2">
      <c r="A479" s="66"/>
      <c r="B479" s="65"/>
      <c r="H479" s="63"/>
      <c r="I479" s="64"/>
      <c r="J479" s="64"/>
    </row>
    <row r="480" spans="1:10" x14ac:dyDescent="0.2">
      <c r="A480" s="66"/>
      <c r="B480" s="65"/>
      <c r="H480" s="63"/>
      <c r="I480" s="64"/>
      <c r="J480" s="64"/>
    </row>
    <row r="481" spans="1:10" x14ac:dyDescent="0.2">
      <c r="A481" s="66"/>
      <c r="B481" s="65"/>
      <c r="H481" s="63"/>
      <c r="I481" s="64"/>
      <c r="J481" s="64"/>
    </row>
    <row r="482" spans="1:10" x14ac:dyDescent="0.2">
      <c r="A482" s="66"/>
      <c r="B482" s="65"/>
      <c r="H482" s="63"/>
      <c r="I482" s="64"/>
      <c r="J482" s="64"/>
    </row>
    <row r="483" spans="1:10" x14ac:dyDescent="0.2">
      <c r="A483" s="66"/>
      <c r="B483" s="65"/>
      <c r="H483" s="63"/>
      <c r="I483" s="64"/>
      <c r="J483" s="64"/>
    </row>
    <row r="484" spans="1:10" x14ac:dyDescent="0.2">
      <c r="A484" s="66"/>
      <c r="B484" s="65"/>
      <c r="H484" s="63"/>
      <c r="I484" s="64"/>
      <c r="J484" s="64"/>
    </row>
    <row r="485" spans="1:10" x14ac:dyDescent="0.2">
      <c r="A485" s="66"/>
      <c r="B485" s="65"/>
      <c r="H485" s="63"/>
      <c r="I485" s="64"/>
      <c r="J485" s="64"/>
    </row>
    <row r="486" spans="1:10" x14ac:dyDescent="0.2">
      <c r="A486" s="66"/>
      <c r="B486" s="65"/>
      <c r="H486" s="63"/>
      <c r="I486" s="64"/>
      <c r="J486" s="64"/>
    </row>
    <row r="487" spans="1:10" x14ac:dyDescent="0.2">
      <c r="A487" s="66"/>
      <c r="B487" s="65"/>
      <c r="H487" s="63"/>
      <c r="I487" s="64"/>
      <c r="J487" s="64"/>
    </row>
    <row r="488" spans="1:10" x14ac:dyDescent="0.2">
      <c r="A488" s="66"/>
      <c r="B488" s="65"/>
      <c r="H488" s="63"/>
      <c r="I488" s="64"/>
      <c r="J488" s="64"/>
    </row>
    <row r="489" spans="1:10" x14ac:dyDescent="0.2">
      <c r="A489" s="66"/>
      <c r="B489" s="65"/>
      <c r="H489" s="63"/>
      <c r="I489" s="64"/>
      <c r="J489" s="64"/>
    </row>
    <row r="490" spans="1:10" x14ac:dyDescent="0.2">
      <c r="A490" s="66"/>
      <c r="B490" s="65"/>
      <c r="H490" s="63"/>
      <c r="I490" s="64"/>
      <c r="J490" s="64"/>
    </row>
    <row r="491" spans="1:10" x14ac:dyDescent="0.2">
      <c r="A491" s="66"/>
      <c r="B491" s="65"/>
      <c r="H491" s="63"/>
      <c r="I491" s="64"/>
      <c r="J491" s="64"/>
    </row>
    <row r="492" spans="1:10" x14ac:dyDescent="0.2">
      <c r="A492" s="66"/>
      <c r="B492" s="65"/>
      <c r="H492" s="63"/>
      <c r="I492" s="64"/>
      <c r="J492" s="64"/>
    </row>
    <row r="493" spans="1:10" x14ac:dyDescent="0.2">
      <c r="A493" s="66"/>
      <c r="B493" s="65"/>
      <c r="H493" s="63"/>
      <c r="I493" s="64"/>
      <c r="J493" s="64"/>
    </row>
    <row r="494" spans="1:10" x14ac:dyDescent="0.2">
      <c r="A494" s="66"/>
      <c r="B494" s="65"/>
      <c r="H494" s="63"/>
      <c r="I494" s="64"/>
      <c r="J494" s="64"/>
    </row>
    <row r="495" spans="1:10" x14ac:dyDescent="0.2">
      <c r="A495" s="66"/>
      <c r="B495" s="65"/>
      <c r="H495" s="63"/>
      <c r="I495" s="64"/>
      <c r="J495" s="64"/>
    </row>
    <row r="496" spans="1:10" x14ac:dyDescent="0.2">
      <c r="A496" s="66"/>
      <c r="B496" s="65"/>
      <c r="H496" s="63"/>
      <c r="I496" s="64"/>
      <c r="J496" s="64"/>
    </row>
    <row r="497" spans="1:10" x14ac:dyDescent="0.2">
      <c r="A497" s="66"/>
      <c r="B497" s="65"/>
      <c r="H497" s="63"/>
      <c r="I497" s="64"/>
      <c r="J497" s="64"/>
    </row>
    <row r="498" spans="1:10" x14ac:dyDescent="0.2">
      <c r="A498" s="66"/>
      <c r="B498" s="65"/>
      <c r="H498" s="63"/>
      <c r="I498" s="64"/>
      <c r="J498" s="64"/>
    </row>
    <row r="499" spans="1:10" x14ac:dyDescent="0.2">
      <c r="A499" s="66"/>
      <c r="B499" s="65"/>
      <c r="H499" s="63"/>
      <c r="I499" s="64"/>
      <c r="J499" s="64"/>
    </row>
    <row r="500" spans="1:10" x14ac:dyDescent="0.2">
      <c r="A500" s="66"/>
      <c r="B500" s="65"/>
      <c r="H500" s="63"/>
      <c r="I500" s="64"/>
      <c r="J500" s="64"/>
    </row>
    <row r="501" spans="1:10" x14ac:dyDescent="0.2">
      <c r="A501" s="66"/>
      <c r="B501" s="65"/>
      <c r="H501" s="63"/>
      <c r="I501" s="64"/>
      <c r="J501" s="64"/>
    </row>
    <row r="502" spans="1:10" x14ac:dyDescent="0.2">
      <c r="A502" s="66"/>
      <c r="B502" s="65"/>
      <c r="H502" s="63"/>
      <c r="I502" s="64"/>
      <c r="J502" s="64"/>
    </row>
    <row r="503" spans="1:10" x14ac:dyDescent="0.2">
      <c r="A503" s="66"/>
      <c r="B503" s="65"/>
      <c r="H503" s="63"/>
      <c r="I503" s="64"/>
      <c r="J503" s="64"/>
    </row>
    <row r="504" spans="1:10" x14ac:dyDescent="0.2">
      <c r="A504" s="66"/>
      <c r="B504" s="65"/>
      <c r="H504" s="63"/>
      <c r="I504" s="64"/>
      <c r="J504" s="64"/>
    </row>
    <row r="505" spans="1:10" x14ac:dyDescent="0.2">
      <c r="A505" s="66"/>
      <c r="B505" s="65"/>
      <c r="H505" s="63"/>
      <c r="I505" s="64"/>
      <c r="J505" s="64"/>
    </row>
    <row r="506" spans="1:10" x14ac:dyDescent="0.2">
      <c r="A506" s="66"/>
      <c r="B506" s="65"/>
      <c r="H506" s="63"/>
      <c r="I506" s="64"/>
      <c r="J506" s="64"/>
    </row>
    <row r="507" spans="1:10" x14ac:dyDescent="0.2">
      <c r="A507" s="66"/>
      <c r="B507" s="65"/>
      <c r="H507" s="63"/>
      <c r="I507" s="64"/>
      <c r="J507" s="64"/>
    </row>
    <row r="508" spans="1:10" x14ac:dyDescent="0.2">
      <c r="A508" s="66"/>
      <c r="B508" s="65"/>
      <c r="H508" s="63"/>
      <c r="I508" s="64"/>
      <c r="J508" s="64"/>
    </row>
    <row r="509" spans="1:10" x14ac:dyDescent="0.2">
      <c r="A509" s="66"/>
      <c r="B509" s="65"/>
      <c r="H509" s="63"/>
      <c r="I509" s="64"/>
      <c r="J509" s="64"/>
    </row>
    <row r="510" spans="1:10" x14ac:dyDescent="0.2">
      <c r="A510" s="66"/>
      <c r="B510" s="65"/>
      <c r="H510" s="63"/>
      <c r="I510" s="64"/>
      <c r="J510" s="64"/>
    </row>
    <row r="511" spans="1:10" x14ac:dyDescent="0.2">
      <c r="A511" s="66"/>
      <c r="B511" s="65"/>
      <c r="H511" s="63"/>
      <c r="I511" s="64"/>
      <c r="J511" s="64"/>
    </row>
    <row r="512" spans="1:10" x14ac:dyDescent="0.2">
      <c r="A512" s="66"/>
      <c r="B512" s="65"/>
      <c r="H512" s="63"/>
      <c r="I512" s="64"/>
      <c r="J512" s="64"/>
    </row>
    <row r="513" spans="1:10" x14ac:dyDescent="0.2">
      <c r="A513" s="66"/>
      <c r="B513" s="65"/>
      <c r="H513" s="63"/>
      <c r="I513" s="64"/>
      <c r="J513" s="64"/>
    </row>
    <row r="514" spans="1:10" x14ac:dyDescent="0.2">
      <c r="A514" s="66"/>
      <c r="B514" s="65"/>
      <c r="H514" s="63"/>
      <c r="I514" s="64"/>
      <c r="J514" s="64"/>
    </row>
    <row r="515" spans="1:10" x14ac:dyDescent="0.2">
      <c r="A515" s="66"/>
      <c r="B515" s="65"/>
      <c r="H515" s="63"/>
      <c r="I515" s="64"/>
      <c r="J515" s="64"/>
    </row>
    <row r="516" spans="1:10" x14ac:dyDescent="0.2">
      <c r="A516" s="66"/>
      <c r="B516" s="65"/>
      <c r="H516" s="63"/>
      <c r="I516" s="64"/>
      <c r="J516" s="64"/>
    </row>
    <row r="517" spans="1:10" x14ac:dyDescent="0.2">
      <c r="A517" s="66"/>
      <c r="B517" s="65"/>
      <c r="H517" s="63"/>
      <c r="I517" s="64"/>
      <c r="J517" s="64"/>
    </row>
    <row r="518" spans="1:10" x14ac:dyDescent="0.2">
      <c r="A518" s="66"/>
      <c r="B518" s="65"/>
      <c r="H518" s="63"/>
      <c r="I518" s="64"/>
      <c r="J518" s="64"/>
    </row>
    <row r="519" spans="1:10" x14ac:dyDescent="0.2">
      <c r="A519" s="66"/>
      <c r="B519" s="65"/>
      <c r="H519" s="63"/>
      <c r="I519" s="64"/>
      <c r="J519" s="64"/>
    </row>
    <row r="520" spans="1:10" x14ac:dyDescent="0.2">
      <c r="A520" s="66"/>
      <c r="B520" s="65"/>
      <c r="H520" s="63"/>
      <c r="I520" s="64"/>
      <c r="J520" s="64"/>
    </row>
    <row r="521" spans="1:10" x14ac:dyDescent="0.2">
      <c r="A521" s="66"/>
      <c r="B521" s="65"/>
      <c r="H521" s="63"/>
      <c r="I521" s="64"/>
      <c r="J521" s="64"/>
    </row>
    <row r="522" spans="1:10" x14ac:dyDescent="0.2">
      <c r="A522" s="66"/>
      <c r="B522" s="65"/>
      <c r="H522" s="63"/>
      <c r="I522" s="64"/>
      <c r="J522" s="64"/>
    </row>
    <row r="523" spans="1:10" x14ac:dyDescent="0.2">
      <c r="A523" s="66"/>
      <c r="B523" s="65"/>
      <c r="H523" s="63"/>
      <c r="I523" s="64"/>
      <c r="J523" s="64"/>
    </row>
    <row r="524" spans="1:10" x14ac:dyDescent="0.2">
      <c r="A524" s="66"/>
      <c r="B524" s="65"/>
      <c r="H524" s="63"/>
      <c r="I524" s="64"/>
      <c r="J524" s="64"/>
    </row>
    <row r="525" spans="1:10" x14ac:dyDescent="0.2">
      <c r="A525" s="66"/>
      <c r="B525" s="65"/>
      <c r="H525" s="63"/>
      <c r="I525" s="64"/>
      <c r="J525" s="64"/>
    </row>
    <row r="526" spans="1:10" x14ac:dyDescent="0.2">
      <c r="A526" s="66"/>
      <c r="B526" s="65"/>
      <c r="H526" s="63"/>
      <c r="I526" s="64"/>
      <c r="J526" s="64"/>
    </row>
    <row r="527" spans="1:10" x14ac:dyDescent="0.2">
      <c r="A527" s="66"/>
      <c r="B527" s="65"/>
      <c r="H527" s="63"/>
      <c r="I527" s="64"/>
      <c r="J527" s="64"/>
    </row>
    <row r="528" spans="1:10" x14ac:dyDescent="0.2">
      <c r="A528" s="66"/>
      <c r="B528" s="65"/>
      <c r="H528" s="63"/>
      <c r="I528" s="64"/>
      <c r="J528" s="64"/>
    </row>
    <row r="529" spans="1:10" x14ac:dyDescent="0.2">
      <c r="A529" s="66"/>
      <c r="B529" s="65"/>
      <c r="H529" s="63"/>
      <c r="I529" s="64"/>
      <c r="J529" s="64"/>
    </row>
    <row r="530" spans="1:10" x14ac:dyDescent="0.2">
      <c r="A530" s="66"/>
      <c r="B530" s="65"/>
      <c r="H530" s="63"/>
      <c r="I530" s="64"/>
      <c r="J530" s="64"/>
    </row>
    <row r="531" spans="1:10" x14ac:dyDescent="0.2">
      <c r="A531" s="66"/>
      <c r="B531" s="65"/>
      <c r="H531" s="63"/>
      <c r="I531" s="64"/>
      <c r="J531" s="64"/>
    </row>
    <row r="532" spans="1:10" x14ac:dyDescent="0.2">
      <c r="A532" s="66"/>
      <c r="B532" s="65"/>
      <c r="H532" s="63"/>
      <c r="I532" s="64"/>
      <c r="J532" s="64"/>
    </row>
    <row r="533" spans="1:10" x14ac:dyDescent="0.2">
      <c r="A533" s="66"/>
      <c r="B533" s="65"/>
      <c r="H533" s="63"/>
      <c r="I533" s="64"/>
      <c r="J533" s="64"/>
    </row>
    <row r="534" spans="1:10" x14ac:dyDescent="0.2">
      <c r="A534" s="66"/>
      <c r="B534" s="65"/>
      <c r="H534" s="63"/>
      <c r="I534" s="64"/>
      <c r="J534" s="64"/>
    </row>
    <row r="535" spans="1:10" x14ac:dyDescent="0.2">
      <c r="A535" s="66"/>
      <c r="B535" s="65"/>
      <c r="H535" s="63"/>
      <c r="I535" s="64"/>
      <c r="J535" s="64"/>
    </row>
    <row r="536" spans="1:10" x14ac:dyDescent="0.2">
      <c r="A536" s="66"/>
      <c r="B536" s="65"/>
      <c r="H536" s="63"/>
      <c r="I536" s="64"/>
      <c r="J536" s="64"/>
    </row>
    <row r="537" spans="1:10" x14ac:dyDescent="0.2">
      <c r="A537" s="66"/>
      <c r="B537" s="65"/>
      <c r="H537" s="63"/>
      <c r="I537" s="64"/>
      <c r="J537" s="64"/>
    </row>
    <row r="538" spans="1:10" x14ac:dyDescent="0.2">
      <c r="A538" s="66"/>
      <c r="B538" s="65"/>
      <c r="H538" s="63"/>
      <c r="I538" s="64"/>
      <c r="J538" s="64"/>
    </row>
    <row r="539" spans="1:10" x14ac:dyDescent="0.2">
      <c r="A539" s="66"/>
      <c r="B539" s="65"/>
      <c r="H539" s="63"/>
      <c r="I539" s="64"/>
      <c r="J539" s="64"/>
    </row>
    <row r="540" spans="1:10" x14ac:dyDescent="0.2">
      <c r="A540" s="66"/>
      <c r="B540" s="65"/>
      <c r="H540" s="63"/>
      <c r="I540" s="64"/>
      <c r="J540" s="64"/>
    </row>
    <row r="541" spans="1:10" x14ac:dyDescent="0.2">
      <c r="A541" s="66"/>
      <c r="B541" s="65"/>
      <c r="H541" s="63"/>
      <c r="I541" s="64"/>
      <c r="J541" s="64"/>
    </row>
    <row r="542" spans="1:10" x14ac:dyDescent="0.2">
      <c r="A542" s="66"/>
      <c r="B542" s="65"/>
      <c r="H542" s="63"/>
      <c r="I542" s="64"/>
      <c r="J542" s="64"/>
    </row>
    <row r="543" spans="1:10" x14ac:dyDescent="0.2">
      <c r="A543" s="66"/>
      <c r="B543" s="65"/>
      <c r="H543" s="63"/>
      <c r="I543" s="64"/>
      <c r="J543" s="64"/>
    </row>
    <row r="544" spans="1:10" x14ac:dyDescent="0.2">
      <c r="A544" s="66"/>
      <c r="B544" s="65"/>
      <c r="H544" s="63"/>
      <c r="I544" s="64"/>
      <c r="J544" s="64"/>
    </row>
    <row r="545" spans="1:10" x14ac:dyDescent="0.2">
      <c r="A545" s="66"/>
      <c r="B545" s="65"/>
      <c r="H545" s="63"/>
      <c r="I545" s="64"/>
      <c r="J545" s="64"/>
    </row>
    <row r="546" spans="1:10" x14ac:dyDescent="0.2">
      <c r="A546" s="66"/>
      <c r="B546" s="65"/>
      <c r="H546" s="63"/>
      <c r="I546" s="64"/>
      <c r="J546" s="64"/>
    </row>
    <row r="547" spans="1:10" x14ac:dyDescent="0.2">
      <c r="A547" s="66"/>
      <c r="B547" s="65"/>
      <c r="H547" s="63"/>
      <c r="I547" s="64"/>
      <c r="J547" s="64"/>
    </row>
    <row r="548" spans="1:10" x14ac:dyDescent="0.2">
      <c r="A548" s="66"/>
      <c r="B548" s="65"/>
      <c r="H548" s="63"/>
      <c r="I548" s="64"/>
      <c r="J548" s="64"/>
    </row>
    <row r="549" spans="1:10" x14ac:dyDescent="0.2">
      <c r="A549" s="66"/>
      <c r="B549" s="65"/>
      <c r="H549" s="63"/>
      <c r="I549" s="64"/>
      <c r="J549" s="64"/>
    </row>
    <row r="550" spans="1:10" x14ac:dyDescent="0.2">
      <c r="A550" s="66"/>
      <c r="B550" s="65"/>
      <c r="H550" s="63"/>
      <c r="I550" s="64"/>
      <c r="J550" s="64"/>
    </row>
    <row r="551" spans="1:10" x14ac:dyDescent="0.2">
      <c r="A551" s="66"/>
      <c r="B551" s="65"/>
      <c r="H551" s="63"/>
      <c r="I551" s="64"/>
      <c r="J551" s="64"/>
    </row>
    <row r="552" spans="1:10" x14ac:dyDescent="0.2">
      <c r="A552" s="66"/>
      <c r="B552" s="65"/>
      <c r="H552" s="63"/>
      <c r="I552" s="64"/>
      <c r="J552" s="64"/>
    </row>
    <row r="553" spans="1:10" x14ac:dyDescent="0.2">
      <c r="A553" s="66"/>
      <c r="B553" s="65"/>
      <c r="H553" s="63"/>
      <c r="I553" s="64"/>
      <c r="J553" s="64"/>
    </row>
    <row r="554" spans="1:10" x14ac:dyDescent="0.2">
      <c r="A554" s="66"/>
      <c r="B554" s="65"/>
      <c r="H554" s="63"/>
      <c r="I554" s="64"/>
      <c r="J554" s="64"/>
    </row>
    <row r="555" spans="1:10" x14ac:dyDescent="0.2">
      <c r="A555" s="66"/>
      <c r="B555" s="65"/>
      <c r="H555" s="63"/>
      <c r="I555" s="64"/>
      <c r="J555" s="64"/>
    </row>
    <row r="556" spans="1:10" x14ac:dyDescent="0.2">
      <c r="A556" s="66"/>
      <c r="B556" s="65"/>
      <c r="H556" s="63"/>
      <c r="I556" s="64"/>
      <c r="J556" s="64"/>
    </row>
    <row r="557" spans="1:10" x14ac:dyDescent="0.2">
      <c r="A557" s="66"/>
      <c r="B557" s="65"/>
      <c r="H557" s="63"/>
      <c r="I557" s="64"/>
      <c r="J557" s="64"/>
    </row>
    <row r="558" spans="1:10" x14ac:dyDescent="0.2">
      <c r="A558" s="66"/>
      <c r="B558" s="65"/>
      <c r="H558" s="63"/>
      <c r="I558" s="64"/>
      <c r="J558" s="64"/>
    </row>
    <row r="559" spans="1:10" x14ac:dyDescent="0.2">
      <c r="A559" s="66"/>
      <c r="B559" s="65"/>
      <c r="H559" s="63"/>
      <c r="I559" s="64"/>
      <c r="J559" s="64"/>
    </row>
    <row r="560" spans="1:10" x14ac:dyDescent="0.2">
      <c r="A560" s="66"/>
      <c r="B560" s="65"/>
      <c r="H560" s="63"/>
      <c r="I560" s="64"/>
      <c r="J560" s="64"/>
    </row>
    <row r="561" spans="1:10" x14ac:dyDescent="0.2">
      <c r="A561" s="66"/>
      <c r="B561" s="65"/>
      <c r="H561" s="63"/>
      <c r="I561" s="64"/>
      <c r="J561" s="64"/>
    </row>
    <row r="562" spans="1:10" x14ac:dyDescent="0.2">
      <c r="A562" s="66"/>
      <c r="B562" s="65"/>
      <c r="H562" s="63"/>
      <c r="I562" s="64"/>
      <c r="J562" s="64"/>
    </row>
    <row r="563" spans="1:10" x14ac:dyDescent="0.2">
      <c r="A563" s="66"/>
      <c r="B563" s="65"/>
      <c r="H563" s="63"/>
      <c r="I563" s="64"/>
      <c r="J563" s="64"/>
    </row>
    <row r="564" spans="1:10" x14ac:dyDescent="0.2">
      <c r="A564" s="66"/>
      <c r="B564" s="65"/>
      <c r="H564" s="63"/>
      <c r="I564" s="64"/>
      <c r="J564" s="64"/>
    </row>
    <row r="565" spans="1:10" x14ac:dyDescent="0.2">
      <c r="A565" s="66"/>
      <c r="B565" s="65"/>
      <c r="H565" s="63"/>
      <c r="I565" s="64"/>
      <c r="J565" s="64"/>
    </row>
    <row r="566" spans="1:10" x14ac:dyDescent="0.2">
      <c r="A566" s="66"/>
      <c r="B566" s="65"/>
      <c r="H566" s="63"/>
      <c r="I566" s="64"/>
      <c r="J566" s="64"/>
    </row>
    <row r="567" spans="1:10" x14ac:dyDescent="0.2">
      <c r="A567" s="66"/>
      <c r="B567" s="65"/>
      <c r="H567" s="63"/>
      <c r="I567" s="64"/>
      <c r="J567" s="64"/>
    </row>
    <row r="568" spans="1:10" x14ac:dyDescent="0.2">
      <c r="A568" s="66"/>
      <c r="B568" s="65"/>
      <c r="H568" s="63"/>
      <c r="I568" s="64"/>
      <c r="J568" s="64"/>
    </row>
    <row r="569" spans="1:10" x14ac:dyDescent="0.2">
      <c r="A569" s="66"/>
      <c r="B569" s="65"/>
      <c r="H569" s="63"/>
      <c r="I569" s="64"/>
      <c r="J569" s="64"/>
    </row>
    <row r="570" spans="1:10" x14ac:dyDescent="0.2">
      <c r="A570" s="66"/>
      <c r="B570" s="65"/>
      <c r="H570" s="63"/>
      <c r="I570" s="64"/>
      <c r="J570" s="64"/>
    </row>
    <row r="571" spans="1:10" x14ac:dyDescent="0.2">
      <c r="A571" s="66"/>
      <c r="B571" s="65"/>
      <c r="H571" s="63"/>
      <c r="I571" s="64"/>
      <c r="J571" s="64"/>
    </row>
    <row r="572" spans="1:10" x14ac:dyDescent="0.2">
      <c r="A572" s="66"/>
      <c r="B572" s="65"/>
      <c r="H572" s="63"/>
      <c r="I572" s="64"/>
      <c r="J572" s="64"/>
    </row>
    <row r="573" spans="1:10" x14ac:dyDescent="0.2">
      <c r="A573" s="66"/>
      <c r="B573" s="65"/>
      <c r="H573" s="63"/>
      <c r="I573" s="64"/>
      <c r="J573" s="64"/>
    </row>
    <row r="574" spans="1:10" x14ac:dyDescent="0.2">
      <c r="A574" s="66"/>
      <c r="B574" s="65"/>
      <c r="H574" s="63"/>
      <c r="I574" s="64"/>
      <c r="J574" s="64"/>
    </row>
    <row r="575" spans="1:10" x14ac:dyDescent="0.2">
      <c r="A575" s="66"/>
      <c r="B575" s="65"/>
      <c r="H575" s="63"/>
      <c r="I575" s="64"/>
      <c r="J575" s="64"/>
    </row>
    <row r="576" spans="1:10" x14ac:dyDescent="0.2">
      <c r="A576" s="66"/>
      <c r="B576" s="65"/>
      <c r="H576" s="63"/>
      <c r="I576" s="64"/>
      <c r="J576" s="64"/>
    </row>
    <row r="577" spans="1:10" x14ac:dyDescent="0.2">
      <c r="A577" s="66"/>
      <c r="B577" s="65"/>
      <c r="H577" s="63"/>
      <c r="I577" s="64"/>
      <c r="J577" s="64"/>
    </row>
    <row r="578" spans="1:10" x14ac:dyDescent="0.2">
      <c r="A578" s="66"/>
      <c r="B578" s="65"/>
      <c r="H578" s="63"/>
      <c r="I578" s="64"/>
      <c r="J578" s="64"/>
    </row>
    <row r="579" spans="1:10" x14ac:dyDescent="0.2">
      <c r="A579" s="66"/>
      <c r="B579" s="65"/>
      <c r="H579" s="63"/>
      <c r="I579" s="64"/>
      <c r="J579" s="64"/>
    </row>
    <row r="580" spans="1:10" x14ac:dyDescent="0.2">
      <c r="A580" s="66"/>
      <c r="B580" s="65"/>
      <c r="H580" s="63"/>
      <c r="I580" s="64"/>
      <c r="J580" s="64"/>
    </row>
    <row r="581" spans="1:10" x14ac:dyDescent="0.2">
      <c r="A581" s="66"/>
      <c r="B581" s="65"/>
      <c r="H581" s="63"/>
      <c r="I581" s="64"/>
      <c r="J581" s="64"/>
    </row>
    <row r="582" spans="1:10" x14ac:dyDescent="0.2">
      <c r="A582" s="66"/>
      <c r="B582" s="65"/>
      <c r="H582" s="63"/>
      <c r="I582" s="64"/>
      <c r="J582" s="64"/>
    </row>
    <row r="583" spans="1:10" x14ac:dyDescent="0.2">
      <c r="A583" s="66"/>
      <c r="B583" s="65"/>
      <c r="H583" s="63"/>
      <c r="I583" s="64"/>
      <c r="J583" s="64"/>
    </row>
    <row r="584" spans="1:10" x14ac:dyDescent="0.2">
      <c r="A584" s="66"/>
      <c r="B584" s="65"/>
      <c r="H584" s="63"/>
      <c r="I584" s="64"/>
      <c r="J584" s="64"/>
    </row>
    <row r="585" spans="1:10" x14ac:dyDescent="0.2">
      <c r="A585" s="66"/>
      <c r="B585" s="65"/>
      <c r="H585" s="63"/>
      <c r="I585" s="64"/>
      <c r="J585" s="64"/>
    </row>
    <row r="586" spans="1:10" x14ac:dyDescent="0.2">
      <c r="A586" s="66"/>
      <c r="B586" s="65"/>
      <c r="H586" s="63"/>
      <c r="I586" s="64"/>
      <c r="J586" s="64"/>
    </row>
    <row r="587" spans="1:10" x14ac:dyDescent="0.2">
      <c r="A587" s="66"/>
      <c r="B587" s="65"/>
      <c r="H587" s="63"/>
      <c r="I587" s="64"/>
      <c r="J587" s="64"/>
    </row>
    <row r="588" spans="1:10" x14ac:dyDescent="0.2">
      <c r="A588" s="66"/>
      <c r="B588" s="65"/>
      <c r="H588" s="63"/>
      <c r="I588" s="64"/>
      <c r="J588" s="64"/>
    </row>
    <row r="589" spans="1:10" x14ac:dyDescent="0.2">
      <c r="A589" s="66"/>
      <c r="B589" s="65"/>
      <c r="H589" s="63"/>
      <c r="I589" s="64"/>
      <c r="J589" s="64"/>
    </row>
    <row r="590" spans="1:10" x14ac:dyDescent="0.2">
      <c r="A590" s="66"/>
      <c r="B590" s="65"/>
      <c r="H590" s="63"/>
      <c r="I590" s="64"/>
      <c r="J590" s="64"/>
    </row>
    <row r="591" spans="1:10" x14ac:dyDescent="0.2">
      <c r="A591" s="66"/>
      <c r="B591" s="65"/>
      <c r="H591" s="63"/>
      <c r="I591" s="64"/>
      <c r="J591" s="64"/>
    </row>
    <row r="592" spans="1:10" x14ac:dyDescent="0.2">
      <c r="A592" s="66"/>
      <c r="B592" s="65"/>
      <c r="H592" s="63"/>
      <c r="I592" s="64"/>
      <c r="J592" s="64"/>
    </row>
    <row r="593" spans="1:8" x14ac:dyDescent="0.2">
      <c r="A593" s="67"/>
      <c r="B593" s="65"/>
      <c r="H593" s="63"/>
    </row>
    <row r="594" spans="1:8" x14ac:dyDescent="0.2">
      <c r="A594" s="67"/>
      <c r="B594" s="65"/>
      <c r="H594" s="63"/>
    </row>
    <row r="595" spans="1:8" x14ac:dyDescent="0.2">
      <c r="A595" s="67"/>
      <c r="B595" s="65"/>
      <c r="H595" s="63"/>
    </row>
    <row r="596" spans="1:8" x14ac:dyDescent="0.2">
      <c r="A596" s="67"/>
      <c r="B596" s="65"/>
      <c r="H596" s="63"/>
    </row>
    <row r="597" spans="1:8" x14ac:dyDescent="0.2">
      <c r="A597" s="67"/>
      <c r="B597" s="65"/>
      <c r="H597" s="63"/>
    </row>
    <row r="598" spans="1:8" x14ac:dyDescent="0.2">
      <c r="A598" s="67"/>
      <c r="B598" s="65"/>
      <c r="H598" s="63"/>
    </row>
    <row r="599" spans="1:8" x14ac:dyDescent="0.2">
      <c r="A599" s="67"/>
      <c r="B599" s="65"/>
      <c r="H599" s="63"/>
    </row>
    <row r="600" spans="1:8" x14ac:dyDescent="0.2">
      <c r="A600" s="67"/>
      <c r="B600" s="65"/>
      <c r="H600" s="63"/>
    </row>
    <row r="601" spans="1:8" x14ac:dyDescent="0.2">
      <c r="A601" s="67"/>
      <c r="B601" s="65"/>
      <c r="H601" s="63"/>
    </row>
    <row r="602" spans="1:8" x14ac:dyDescent="0.2">
      <c r="A602" s="67"/>
      <c r="B602" s="65"/>
      <c r="H602" s="63"/>
    </row>
    <row r="603" spans="1:8" x14ac:dyDescent="0.2">
      <c r="A603" s="67"/>
      <c r="B603" s="65"/>
      <c r="H603" s="63"/>
    </row>
  </sheetData>
  <phoneticPr fontId="9" type="noConversion"/>
  <pageMargins left="0.7" right="0.7" top="0.75" bottom="0.75" header="0.3" footer="0.3"/>
  <pageSetup scale="60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"/>
  <sheetViews>
    <sheetView workbookViewId="0">
      <pane ySplit="1" topLeftCell="A2" activePane="bottomLeft" state="frozen"/>
      <selection pane="bottomLeft" activeCell="E15" sqref="E15"/>
    </sheetView>
  </sheetViews>
  <sheetFormatPr baseColWidth="10" defaultColWidth="8.83203125" defaultRowHeight="15" x14ac:dyDescent="0.2"/>
  <cols>
    <col min="1" max="1" width="9.83203125" style="75" bestFit="1" customWidth="1"/>
    <col min="2" max="2" width="14.5" style="75" bestFit="1" customWidth="1"/>
    <col min="3" max="3" width="13.83203125" style="75" bestFit="1" customWidth="1"/>
    <col min="4" max="4" width="16.33203125" style="75" bestFit="1" customWidth="1"/>
    <col min="5" max="5" width="12.83203125" style="76" bestFit="1" customWidth="1"/>
    <col min="6" max="16384" width="8.83203125" style="75"/>
  </cols>
  <sheetData>
    <row r="1" spans="1:5" x14ac:dyDescent="0.2">
      <c r="A1" s="73" t="s">
        <v>4</v>
      </c>
      <c r="B1" s="73" t="s">
        <v>130</v>
      </c>
      <c r="C1" s="73" t="s">
        <v>131</v>
      </c>
      <c r="D1" s="73" t="s">
        <v>132</v>
      </c>
      <c r="E1" s="74" t="s">
        <v>133</v>
      </c>
    </row>
    <row r="2" spans="1:5" x14ac:dyDescent="0.2">
      <c r="B2" s="72"/>
      <c r="C2" s="72"/>
      <c r="D2" s="72"/>
    </row>
    <row r="3" spans="1:5" x14ac:dyDescent="0.2">
      <c r="B3" s="72"/>
      <c r="C3" s="72"/>
      <c r="D3" s="72"/>
    </row>
    <row r="4" spans="1:5" x14ac:dyDescent="0.2">
      <c r="B4" s="72"/>
      <c r="C4" s="72"/>
      <c r="D4" s="72"/>
    </row>
    <row r="5" spans="1:5" x14ac:dyDescent="0.2">
      <c r="B5" s="72"/>
      <c r="C5" s="72"/>
      <c r="D5" s="72"/>
    </row>
    <row r="6" spans="1:5" x14ac:dyDescent="0.2">
      <c r="C6" s="72"/>
      <c r="D6" s="72"/>
    </row>
    <row r="7" spans="1:5" x14ac:dyDescent="0.2">
      <c r="B7" s="72"/>
      <c r="C7" s="72"/>
      <c r="D7" s="72"/>
    </row>
    <row r="8" spans="1:5" x14ac:dyDescent="0.2">
      <c r="B8" s="72"/>
      <c r="C8" s="72"/>
      <c r="D8" s="72"/>
    </row>
    <row r="9" spans="1:5" x14ac:dyDescent="0.2">
      <c r="C9" s="72"/>
    </row>
    <row r="10" spans="1:5" x14ac:dyDescent="0.2">
      <c r="C10" s="72"/>
    </row>
    <row r="11" spans="1:5" x14ac:dyDescent="0.2">
      <c r="C11" s="72"/>
    </row>
    <row r="12" spans="1:5" x14ac:dyDescent="0.2">
      <c r="C12" s="72"/>
    </row>
    <row r="13" spans="1:5" x14ac:dyDescent="0.2">
      <c r="C13" s="72"/>
    </row>
    <row r="14" spans="1:5" x14ac:dyDescent="0.2">
      <c r="C14" s="72"/>
    </row>
    <row r="15" spans="1:5" x14ac:dyDescent="0.2">
      <c r="C15" s="72"/>
    </row>
    <row r="16" spans="1:5" x14ac:dyDescent="0.2">
      <c r="B16" s="72"/>
      <c r="C16" s="72"/>
    </row>
    <row r="17" spans="2:4" x14ac:dyDescent="0.2">
      <c r="B17" s="72"/>
      <c r="C17" s="72"/>
      <c r="D17" s="72"/>
    </row>
    <row r="18" spans="2:4" x14ac:dyDescent="0.2">
      <c r="C18" s="72"/>
      <c r="D18" s="72"/>
    </row>
    <row r="19" spans="2:4" x14ac:dyDescent="0.2">
      <c r="C19" s="72"/>
      <c r="D19" s="72"/>
    </row>
    <row r="20" spans="2:4" x14ac:dyDescent="0.2">
      <c r="C20" s="72"/>
      <c r="D20" s="72"/>
    </row>
    <row r="21" spans="2:4" x14ac:dyDescent="0.2">
      <c r="C21" s="72"/>
      <c r="D21" s="72"/>
    </row>
    <row r="22" spans="2:4" x14ac:dyDescent="0.2">
      <c r="C22" s="72"/>
      <c r="D22" s="72"/>
    </row>
    <row r="23" spans="2:4" x14ac:dyDescent="0.2">
      <c r="C23" s="72"/>
      <c r="D23" s="72"/>
    </row>
    <row r="24" spans="2:4" x14ac:dyDescent="0.2">
      <c r="C24" s="72"/>
    </row>
    <row r="25" spans="2:4" x14ac:dyDescent="0.2">
      <c r="B25" s="72"/>
      <c r="C25" s="72"/>
    </row>
    <row r="26" spans="2:4" x14ac:dyDescent="0.2">
      <c r="B26" s="72"/>
      <c r="C26" s="72"/>
    </row>
    <row r="27" spans="2:4" x14ac:dyDescent="0.2">
      <c r="B27" s="72"/>
      <c r="C27" s="72"/>
    </row>
    <row r="28" spans="2:4" x14ac:dyDescent="0.2">
      <c r="C28" s="72"/>
    </row>
    <row r="29" spans="2:4" x14ac:dyDescent="0.2">
      <c r="C29" s="72"/>
      <c r="D29" s="72"/>
    </row>
    <row r="30" spans="2:4" x14ac:dyDescent="0.2">
      <c r="C30" s="72"/>
      <c r="D30" s="72"/>
    </row>
    <row r="31" spans="2:4" x14ac:dyDescent="0.2">
      <c r="C31" s="72"/>
      <c r="D31" s="72"/>
    </row>
    <row r="32" spans="2:4" x14ac:dyDescent="0.2">
      <c r="C32" s="72"/>
      <c r="D32" s="72"/>
    </row>
    <row r="33" spans="2:4" x14ac:dyDescent="0.2">
      <c r="C33" s="72"/>
      <c r="D33" s="72"/>
    </row>
    <row r="34" spans="2:4" x14ac:dyDescent="0.2">
      <c r="C34" s="72"/>
      <c r="D34" s="72"/>
    </row>
    <row r="35" spans="2:4" x14ac:dyDescent="0.2">
      <c r="C35" s="72"/>
      <c r="D35" s="72"/>
    </row>
    <row r="36" spans="2:4" x14ac:dyDescent="0.2">
      <c r="C36" s="72"/>
      <c r="D36" s="72"/>
    </row>
    <row r="37" spans="2:4" x14ac:dyDescent="0.2">
      <c r="C37" s="72"/>
      <c r="D37" s="72"/>
    </row>
    <row r="38" spans="2:4" x14ac:dyDescent="0.2">
      <c r="B38" s="72"/>
      <c r="C38" s="72"/>
      <c r="D38" s="72"/>
    </row>
    <row r="39" spans="2:4" x14ac:dyDescent="0.2">
      <c r="B39" s="72"/>
      <c r="C39" s="72"/>
      <c r="D39" s="72"/>
    </row>
    <row r="40" spans="2:4" x14ac:dyDescent="0.2">
      <c r="C40" s="72"/>
      <c r="D40" s="72"/>
    </row>
    <row r="41" spans="2:4" x14ac:dyDescent="0.2">
      <c r="C41" s="72"/>
      <c r="D41" s="72"/>
    </row>
    <row r="42" spans="2:4" x14ac:dyDescent="0.2">
      <c r="B42" s="72"/>
      <c r="C42" s="72"/>
      <c r="D42" s="72"/>
    </row>
    <row r="43" spans="2:4" x14ac:dyDescent="0.2">
      <c r="C43" s="72"/>
      <c r="D43" s="72"/>
    </row>
    <row r="44" spans="2:4" x14ac:dyDescent="0.2">
      <c r="C44" s="72"/>
      <c r="D44" s="72"/>
    </row>
    <row r="45" spans="2:4" x14ac:dyDescent="0.2">
      <c r="C45" s="72"/>
      <c r="D45" s="72"/>
    </row>
    <row r="46" spans="2:4" x14ac:dyDescent="0.2">
      <c r="B46" s="72"/>
      <c r="C46" s="72"/>
      <c r="D46" s="72"/>
    </row>
    <row r="47" spans="2:4" x14ac:dyDescent="0.2">
      <c r="B47" s="72"/>
      <c r="C47" s="72"/>
      <c r="D47" s="72"/>
    </row>
    <row r="48" spans="2:4" x14ac:dyDescent="0.2">
      <c r="C48" s="72"/>
      <c r="D48" s="72"/>
    </row>
    <row r="49" spans="2:4" x14ac:dyDescent="0.2">
      <c r="B49" s="72"/>
      <c r="C49" s="72"/>
      <c r="D49" s="72"/>
    </row>
    <row r="50" spans="2:4" x14ac:dyDescent="0.2">
      <c r="B50" s="72"/>
      <c r="C50" s="72"/>
      <c r="D50" s="72"/>
    </row>
    <row r="51" spans="2:4" x14ac:dyDescent="0.2">
      <c r="C51" s="72"/>
      <c r="D51" s="72"/>
    </row>
    <row r="52" spans="2:4" x14ac:dyDescent="0.2">
      <c r="C52" s="72"/>
      <c r="D52" s="72"/>
    </row>
    <row r="53" spans="2:4" x14ac:dyDescent="0.2">
      <c r="B53" s="72"/>
      <c r="C53" s="72"/>
      <c r="D53" s="72"/>
    </row>
    <row r="54" spans="2:4" x14ac:dyDescent="0.2">
      <c r="B54" s="72"/>
      <c r="C54" s="72"/>
      <c r="D54" s="72"/>
    </row>
    <row r="55" spans="2:4" x14ac:dyDescent="0.2">
      <c r="B55" s="72"/>
      <c r="C55" s="72"/>
      <c r="D55" s="72"/>
    </row>
    <row r="56" spans="2:4" x14ac:dyDescent="0.2">
      <c r="B56" s="72"/>
      <c r="C56" s="72"/>
      <c r="D56" s="72"/>
    </row>
    <row r="57" spans="2:4" x14ac:dyDescent="0.2">
      <c r="C57" s="72"/>
      <c r="D57" s="72"/>
    </row>
    <row r="58" spans="2:4" x14ac:dyDescent="0.2">
      <c r="C58" s="72"/>
      <c r="D58" s="72"/>
    </row>
    <row r="59" spans="2:4" x14ac:dyDescent="0.2">
      <c r="B59" s="72"/>
      <c r="C59" s="72"/>
      <c r="D59" s="72"/>
    </row>
    <row r="60" spans="2:4" x14ac:dyDescent="0.2">
      <c r="C60" s="72"/>
      <c r="D60" s="72"/>
    </row>
    <row r="61" spans="2:4" x14ac:dyDescent="0.2">
      <c r="B61" s="72"/>
      <c r="C61" s="72"/>
      <c r="D61" s="72"/>
    </row>
    <row r="62" spans="2:4" x14ac:dyDescent="0.2">
      <c r="B62" s="72"/>
      <c r="C62" s="72"/>
      <c r="D62" s="72"/>
    </row>
    <row r="63" spans="2:4" x14ac:dyDescent="0.2">
      <c r="C63" s="72"/>
      <c r="D63" s="72"/>
    </row>
    <row r="64" spans="2:4" x14ac:dyDescent="0.2">
      <c r="B64" s="72"/>
      <c r="C64" s="72"/>
      <c r="D64" s="72"/>
    </row>
    <row r="65" spans="2:4" x14ac:dyDescent="0.2">
      <c r="C65" s="72"/>
      <c r="D65" s="72"/>
    </row>
    <row r="66" spans="2:4" x14ac:dyDescent="0.2">
      <c r="C66" s="72"/>
      <c r="D66" s="72"/>
    </row>
    <row r="67" spans="2:4" x14ac:dyDescent="0.2">
      <c r="C67" s="72"/>
      <c r="D67" s="72"/>
    </row>
    <row r="68" spans="2:4" x14ac:dyDescent="0.2">
      <c r="C68" s="72"/>
      <c r="D68" s="72"/>
    </row>
    <row r="69" spans="2:4" x14ac:dyDescent="0.2">
      <c r="C69" s="72"/>
      <c r="D69" s="72"/>
    </row>
    <row r="70" spans="2:4" x14ac:dyDescent="0.2">
      <c r="C70" s="72"/>
      <c r="D70" s="72"/>
    </row>
    <row r="71" spans="2:4" x14ac:dyDescent="0.2">
      <c r="C71" s="72"/>
      <c r="D71" s="72"/>
    </row>
    <row r="72" spans="2:4" x14ac:dyDescent="0.2">
      <c r="C72" s="72"/>
      <c r="D72" s="72"/>
    </row>
    <row r="73" spans="2:4" x14ac:dyDescent="0.2">
      <c r="C73" s="72"/>
      <c r="D73" s="72"/>
    </row>
    <row r="74" spans="2:4" x14ac:dyDescent="0.2">
      <c r="B74" s="72"/>
      <c r="C74" s="72"/>
      <c r="D74" s="72"/>
    </row>
    <row r="75" spans="2:4" x14ac:dyDescent="0.2">
      <c r="C75" s="72"/>
      <c r="D75" s="72"/>
    </row>
    <row r="76" spans="2:4" x14ac:dyDescent="0.2">
      <c r="C76" s="72"/>
      <c r="D76" s="72"/>
    </row>
    <row r="77" spans="2:4" x14ac:dyDescent="0.2">
      <c r="C77" s="72"/>
    </row>
    <row r="78" spans="2:4" x14ac:dyDescent="0.2">
      <c r="C78" s="72"/>
      <c r="D78" s="72"/>
    </row>
    <row r="79" spans="2:4" x14ac:dyDescent="0.2">
      <c r="B79" s="72"/>
      <c r="C79" s="72"/>
      <c r="D79" s="72"/>
    </row>
    <row r="80" spans="2:4" x14ac:dyDescent="0.2">
      <c r="B80" s="72"/>
      <c r="C80" s="72"/>
      <c r="D80" s="72"/>
    </row>
    <row r="81" spans="2:4" x14ac:dyDescent="0.2">
      <c r="B81" s="72"/>
      <c r="C81" s="72"/>
      <c r="D81" s="72"/>
    </row>
    <row r="82" spans="2:4" x14ac:dyDescent="0.2">
      <c r="C82" s="72"/>
      <c r="D82" s="72"/>
    </row>
    <row r="83" spans="2:4" x14ac:dyDescent="0.2">
      <c r="B83" s="72"/>
      <c r="C83" s="72"/>
      <c r="D83" s="72"/>
    </row>
    <row r="84" spans="2:4" x14ac:dyDescent="0.2">
      <c r="B84" s="72"/>
      <c r="C84" s="72"/>
      <c r="D84" s="72"/>
    </row>
    <row r="85" spans="2:4" x14ac:dyDescent="0.2">
      <c r="B85" s="72"/>
      <c r="C85" s="72"/>
      <c r="D85" s="72"/>
    </row>
    <row r="86" spans="2:4" x14ac:dyDescent="0.2">
      <c r="B86" s="72"/>
      <c r="C86" s="72"/>
      <c r="D86" s="72"/>
    </row>
    <row r="87" spans="2:4" x14ac:dyDescent="0.2">
      <c r="C87" s="72"/>
      <c r="D87" s="72"/>
    </row>
    <row r="88" spans="2:4" x14ac:dyDescent="0.2">
      <c r="C88" s="72"/>
      <c r="D88" s="72"/>
    </row>
    <row r="89" spans="2:4" x14ac:dyDescent="0.2">
      <c r="C89" s="72"/>
      <c r="D89" s="72"/>
    </row>
    <row r="90" spans="2:4" x14ac:dyDescent="0.2">
      <c r="C90" s="72"/>
      <c r="D90" s="72"/>
    </row>
    <row r="91" spans="2:4" x14ac:dyDescent="0.2">
      <c r="B91" s="72"/>
      <c r="C91" s="72"/>
      <c r="D91" s="72"/>
    </row>
    <row r="92" spans="2:4" x14ac:dyDescent="0.2">
      <c r="C92" s="72"/>
      <c r="D92" s="72"/>
    </row>
    <row r="93" spans="2:4" x14ac:dyDescent="0.2">
      <c r="C93" s="72"/>
      <c r="D93" s="72"/>
    </row>
    <row r="94" spans="2:4" x14ac:dyDescent="0.2">
      <c r="B94" s="72"/>
      <c r="C94" s="72"/>
      <c r="D94" s="72"/>
    </row>
    <row r="95" spans="2:4" x14ac:dyDescent="0.2">
      <c r="B95" s="72"/>
      <c r="C95" s="72"/>
      <c r="D95" s="72"/>
    </row>
    <row r="96" spans="2:4" x14ac:dyDescent="0.2">
      <c r="B96" s="72"/>
      <c r="C96" s="72"/>
      <c r="D96" s="72"/>
    </row>
    <row r="97" spans="2:4" x14ac:dyDescent="0.2">
      <c r="B97" s="72"/>
      <c r="C97" s="72"/>
      <c r="D97" s="72"/>
    </row>
    <row r="98" spans="2:4" x14ac:dyDescent="0.2">
      <c r="C98" s="72"/>
      <c r="D98" s="72"/>
    </row>
    <row r="99" spans="2:4" x14ac:dyDescent="0.2">
      <c r="C99" s="72"/>
      <c r="D99" s="72"/>
    </row>
    <row r="100" spans="2:4" x14ac:dyDescent="0.2">
      <c r="C100" s="72"/>
      <c r="D100" s="72"/>
    </row>
    <row r="101" spans="2:4" x14ac:dyDescent="0.2">
      <c r="B101" s="72"/>
      <c r="C101" s="72"/>
      <c r="D101" s="72"/>
    </row>
    <row r="102" spans="2:4" x14ac:dyDescent="0.2">
      <c r="B102" s="72"/>
      <c r="C102" s="72"/>
      <c r="D102" s="72"/>
    </row>
    <row r="103" spans="2:4" x14ac:dyDescent="0.2">
      <c r="B103" s="72"/>
      <c r="C103" s="72"/>
      <c r="D103" s="72"/>
    </row>
    <row r="104" spans="2:4" x14ac:dyDescent="0.2">
      <c r="B104" s="72"/>
      <c r="C104" s="72"/>
      <c r="D104" s="72"/>
    </row>
    <row r="105" spans="2:4" x14ac:dyDescent="0.2">
      <c r="C105" s="72"/>
      <c r="D105" s="72"/>
    </row>
    <row r="106" spans="2:4" x14ac:dyDescent="0.2">
      <c r="B106" s="72"/>
      <c r="C106" s="72"/>
      <c r="D106" s="72"/>
    </row>
    <row r="107" spans="2:4" x14ac:dyDescent="0.2">
      <c r="B107" s="72"/>
      <c r="C107" s="72"/>
      <c r="D107" s="72"/>
    </row>
    <row r="108" spans="2:4" x14ac:dyDescent="0.2">
      <c r="B108" s="72"/>
      <c r="C108" s="72"/>
      <c r="D108" s="72"/>
    </row>
    <row r="109" spans="2:4" x14ac:dyDescent="0.2">
      <c r="B109" s="72"/>
      <c r="C109" s="72"/>
      <c r="D109" s="72"/>
    </row>
    <row r="110" spans="2:4" x14ac:dyDescent="0.2">
      <c r="C110" s="72"/>
      <c r="D110" s="72"/>
    </row>
    <row r="111" spans="2:4" x14ac:dyDescent="0.2">
      <c r="C111" s="72"/>
      <c r="D111" s="72"/>
    </row>
    <row r="112" spans="2:4" x14ac:dyDescent="0.2">
      <c r="B112" s="72"/>
      <c r="C112" s="72"/>
      <c r="D112" s="72"/>
    </row>
    <row r="113" spans="2:4" x14ac:dyDescent="0.2">
      <c r="B113" s="72"/>
      <c r="C113" s="72"/>
      <c r="D113" s="72"/>
    </row>
    <row r="114" spans="2:4" x14ac:dyDescent="0.2">
      <c r="B114" s="72"/>
      <c r="C114" s="72"/>
      <c r="D114" s="72"/>
    </row>
    <row r="115" spans="2:4" x14ac:dyDescent="0.2">
      <c r="C115" s="72"/>
      <c r="D115" s="72"/>
    </row>
    <row r="116" spans="2:4" x14ac:dyDescent="0.2">
      <c r="C116" s="72"/>
      <c r="D116" s="72"/>
    </row>
    <row r="117" spans="2:4" x14ac:dyDescent="0.2">
      <c r="B117" s="72"/>
      <c r="C117" s="72"/>
      <c r="D117" s="72"/>
    </row>
    <row r="118" spans="2:4" x14ac:dyDescent="0.2">
      <c r="B118" s="72"/>
      <c r="C118" s="72"/>
      <c r="D118" s="72"/>
    </row>
    <row r="119" spans="2:4" x14ac:dyDescent="0.2">
      <c r="B119" s="72"/>
      <c r="C119" s="72"/>
      <c r="D119" s="72"/>
    </row>
    <row r="120" spans="2:4" x14ac:dyDescent="0.2">
      <c r="C120" s="72"/>
      <c r="D120" s="72"/>
    </row>
    <row r="121" spans="2:4" x14ac:dyDescent="0.2">
      <c r="B121" s="72"/>
      <c r="C121" s="72"/>
      <c r="D121" s="72"/>
    </row>
    <row r="122" spans="2:4" x14ac:dyDescent="0.2">
      <c r="C122" s="72"/>
      <c r="D122" s="72"/>
    </row>
    <row r="123" spans="2:4" x14ac:dyDescent="0.2">
      <c r="C123" s="72"/>
      <c r="D123" s="72"/>
    </row>
    <row r="124" spans="2:4" x14ac:dyDescent="0.2">
      <c r="B124" s="72"/>
      <c r="C124" s="72"/>
      <c r="D124" s="72"/>
    </row>
    <row r="125" spans="2:4" x14ac:dyDescent="0.2">
      <c r="C125" s="72"/>
      <c r="D125" s="72"/>
    </row>
    <row r="126" spans="2:4" x14ac:dyDescent="0.2">
      <c r="C126" s="72"/>
      <c r="D126" s="72"/>
    </row>
    <row r="127" spans="2:4" x14ac:dyDescent="0.2">
      <c r="B127" s="72"/>
      <c r="C127" s="72"/>
      <c r="D127" s="72"/>
    </row>
    <row r="128" spans="2:4" x14ac:dyDescent="0.2">
      <c r="B128" s="72"/>
      <c r="C128" s="72"/>
      <c r="D128" s="72"/>
    </row>
    <row r="129" spans="2:4" x14ac:dyDescent="0.2">
      <c r="C129" s="72"/>
      <c r="D129" s="72"/>
    </row>
    <row r="130" spans="2:4" x14ac:dyDescent="0.2">
      <c r="C130" s="72"/>
      <c r="D130" s="72"/>
    </row>
    <row r="131" spans="2:4" x14ac:dyDescent="0.2">
      <c r="C131" s="72"/>
      <c r="D131" s="72"/>
    </row>
    <row r="132" spans="2:4" x14ac:dyDescent="0.2">
      <c r="C132" s="72"/>
      <c r="D132" s="72"/>
    </row>
    <row r="133" spans="2:4" x14ac:dyDescent="0.2">
      <c r="C133" s="72"/>
      <c r="D133" s="72"/>
    </row>
    <row r="134" spans="2:4" x14ac:dyDescent="0.2">
      <c r="B134" s="72"/>
      <c r="C134" s="72"/>
      <c r="D134" s="72"/>
    </row>
    <row r="135" spans="2:4" x14ac:dyDescent="0.2">
      <c r="C135" s="72"/>
      <c r="D135" s="72"/>
    </row>
    <row r="136" spans="2:4" x14ac:dyDescent="0.2">
      <c r="C136" s="72"/>
      <c r="D136" s="72"/>
    </row>
    <row r="137" spans="2:4" x14ac:dyDescent="0.2">
      <c r="C137" s="72"/>
      <c r="D137" s="72"/>
    </row>
    <row r="138" spans="2:4" x14ac:dyDescent="0.2">
      <c r="B138" s="72"/>
      <c r="C138" s="72"/>
      <c r="D138" s="72"/>
    </row>
    <row r="139" spans="2:4" x14ac:dyDescent="0.2">
      <c r="B139" s="72"/>
      <c r="C139" s="72"/>
      <c r="D139" s="72"/>
    </row>
    <row r="140" spans="2:4" x14ac:dyDescent="0.2">
      <c r="B140" s="72"/>
      <c r="C140" s="72"/>
      <c r="D140" s="72"/>
    </row>
    <row r="141" spans="2:4" x14ac:dyDescent="0.2">
      <c r="B141" s="72"/>
      <c r="C141" s="72"/>
      <c r="D141" s="72"/>
    </row>
    <row r="142" spans="2:4" x14ac:dyDescent="0.2">
      <c r="B142" s="72"/>
      <c r="C142" s="72"/>
      <c r="D142" s="72"/>
    </row>
    <row r="143" spans="2:4" x14ac:dyDescent="0.2">
      <c r="C143" s="72"/>
      <c r="D143" s="72"/>
    </row>
    <row r="144" spans="2:4" x14ac:dyDescent="0.2">
      <c r="B144" s="72"/>
      <c r="C144" s="72"/>
      <c r="D144" s="72"/>
    </row>
    <row r="145" spans="2:4" x14ac:dyDescent="0.2">
      <c r="B145" s="72"/>
      <c r="C145" s="72"/>
      <c r="D145" s="72"/>
    </row>
    <row r="146" spans="2:4" x14ac:dyDescent="0.2">
      <c r="C146" s="72"/>
      <c r="D146" s="72"/>
    </row>
    <row r="147" spans="2:4" x14ac:dyDescent="0.2">
      <c r="B147" s="72"/>
      <c r="C147" s="72"/>
      <c r="D147" s="72"/>
    </row>
    <row r="148" spans="2:4" x14ac:dyDescent="0.2">
      <c r="B148" s="72"/>
      <c r="C148" s="72"/>
      <c r="D148" s="72"/>
    </row>
    <row r="149" spans="2:4" x14ac:dyDescent="0.2">
      <c r="B149" s="72"/>
      <c r="C149" s="72"/>
      <c r="D149" s="72"/>
    </row>
    <row r="150" spans="2:4" x14ac:dyDescent="0.2">
      <c r="B150" s="72"/>
      <c r="C150" s="72"/>
      <c r="D150" s="72"/>
    </row>
    <row r="151" spans="2:4" x14ac:dyDescent="0.2">
      <c r="C151" s="72"/>
      <c r="D151" s="72"/>
    </row>
    <row r="152" spans="2:4" x14ac:dyDescent="0.2">
      <c r="B152" s="72"/>
      <c r="C152" s="72"/>
      <c r="D152" s="72"/>
    </row>
    <row r="153" spans="2:4" x14ac:dyDescent="0.2">
      <c r="C153" s="72"/>
      <c r="D153" s="72"/>
    </row>
    <row r="154" spans="2:4" x14ac:dyDescent="0.2">
      <c r="B154" s="72"/>
      <c r="C154" s="72"/>
      <c r="D154" s="72"/>
    </row>
    <row r="155" spans="2:4" x14ac:dyDescent="0.2">
      <c r="B155" s="72"/>
      <c r="C155" s="72"/>
      <c r="D155" s="72"/>
    </row>
    <row r="156" spans="2:4" x14ac:dyDescent="0.2">
      <c r="B156" s="72"/>
      <c r="C156" s="72"/>
      <c r="D156" s="72"/>
    </row>
    <row r="157" spans="2:4" x14ac:dyDescent="0.2">
      <c r="B157" s="72"/>
      <c r="C157" s="72"/>
      <c r="D157" s="72"/>
    </row>
    <row r="158" spans="2:4" x14ac:dyDescent="0.2">
      <c r="B158" s="72"/>
      <c r="C158" s="72"/>
      <c r="D158" s="72"/>
    </row>
    <row r="159" spans="2:4" x14ac:dyDescent="0.2">
      <c r="B159" s="72"/>
      <c r="C159" s="72"/>
      <c r="D159" s="72"/>
    </row>
    <row r="160" spans="2:4" x14ac:dyDescent="0.2">
      <c r="B160" s="72"/>
      <c r="C160" s="72"/>
      <c r="D160" s="72"/>
    </row>
    <row r="161" spans="2:4" x14ac:dyDescent="0.2">
      <c r="B161" s="72"/>
      <c r="C161" s="72"/>
      <c r="D161" s="72"/>
    </row>
    <row r="162" spans="2:4" x14ac:dyDescent="0.2">
      <c r="B162" s="72"/>
      <c r="C162" s="72"/>
      <c r="D162" s="72"/>
    </row>
    <row r="163" spans="2:4" x14ac:dyDescent="0.2">
      <c r="B163" s="72"/>
      <c r="C163" s="72"/>
      <c r="D163" s="72"/>
    </row>
    <row r="164" spans="2:4" x14ac:dyDescent="0.2">
      <c r="B164" s="72"/>
      <c r="C164" s="72"/>
      <c r="D164" s="72"/>
    </row>
    <row r="165" spans="2:4" x14ac:dyDescent="0.2">
      <c r="B165" s="72"/>
      <c r="C165" s="72"/>
      <c r="D165" s="72"/>
    </row>
    <row r="166" spans="2:4" x14ac:dyDescent="0.2">
      <c r="B166" s="72"/>
      <c r="C166" s="72"/>
      <c r="D166" s="72"/>
    </row>
    <row r="167" spans="2:4" x14ac:dyDescent="0.2">
      <c r="B167" s="72"/>
      <c r="C167" s="72"/>
      <c r="D167" s="72"/>
    </row>
    <row r="168" spans="2:4" x14ac:dyDescent="0.2">
      <c r="B168" s="72"/>
      <c r="C168" s="72"/>
      <c r="D168" s="72"/>
    </row>
    <row r="169" spans="2:4" x14ac:dyDescent="0.2">
      <c r="B169" s="72"/>
      <c r="C169" s="72"/>
      <c r="D169" s="72"/>
    </row>
    <row r="170" spans="2:4" x14ac:dyDescent="0.2">
      <c r="B170" s="72"/>
      <c r="C170" s="72"/>
      <c r="D170" s="72"/>
    </row>
    <row r="171" spans="2:4" x14ac:dyDescent="0.2">
      <c r="B171" s="72"/>
      <c r="C171" s="72"/>
      <c r="D171" s="72"/>
    </row>
    <row r="172" spans="2:4" x14ac:dyDescent="0.2">
      <c r="B172" s="72"/>
      <c r="C172" s="72"/>
      <c r="D172" s="72"/>
    </row>
    <row r="173" spans="2:4" x14ac:dyDescent="0.2">
      <c r="B173" s="72"/>
      <c r="C173" s="72"/>
      <c r="D173" s="72"/>
    </row>
    <row r="174" spans="2:4" x14ac:dyDescent="0.2">
      <c r="B174" s="72"/>
      <c r="C174" s="72"/>
      <c r="D174" s="72"/>
    </row>
    <row r="175" spans="2:4" x14ac:dyDescent="0.2">
      <c r="B175" s="72"/>
      <c r="C175" s="72"/>
      <c r="D175" s="72"/>
    </row>
    <row r="176" spans="2:4" x14ac:dyDescent="0.2">
      <c r="B176" s="72"/>
      <c r="C176" s="72"/>
      <c r="D176" s="72"/>
    </row>
    <row r="177" spans="2:4" x14ac:dyDescent="0.2">
      <c r="B177" s="72"/>
      <c r="C177" s="72"/>
      <c r="D177" s="72"/>
    </row>
    <row r="178" spans="2:4" x14ac:dyDescent="0.2">
      <c r="B178" s="72"/>
      <c r="C178" s="72"/>
      <c r="D178" s="72"/>
    </row>
    <row r="179" spans="2:4" x14ac:dyDescent="0.2">
      <c r="B179" s="72"/>
      <c r="C179" s="72"/>
      <c r="D179" s="72"/>
    </row>
    <row r="180" spans="2:4" x14ac:dyDescent="0.2">
      <c r="B180" s="72"/>
      <c r="C180" s="72"/>
      <c r="D180" s="72"/>
    </row>
    <row r="181" spans="2:4" x14ac:dyDescent="0.2">
      <c r="B181" s="72"/>
      <c r="C181" s="72"/>
      <c r="D181" s="72"/>
    </row>
    <row r="182" spans="2:4" x14ac:dyDescent="0.2">
      <c r="B182" s="72"/>
      <c r="C182" s="72"/>
    </row>
    <row r="183" spans="2:4" x14ac:dyDescent="0.2">
      <c r="B183" s="72"/>
      <c r="C183" s="72"/>
    </row>
    <row r="184" spans="2:4" x14ac:dyDescent="0.2">
      <c r="B184" s="72"/>
      <c r="C184" s="72"/>
    </row>
    <row r="185" spans="2:4" x14ac:dyDescent="0.2">
      <c r="B185" s="72"/>
      <c r="C185" s="72"/>
    </row>
    <row r="186" spans="2:4" x14ac:dyDescent="0.2">
      <c r="B186" s="72"/>
      <c r="C186" s="72"/>
    </row>
    <row r="187" spans="2:4" x14ac:dyDescent="0.2">
      <c r="C187" s="72"/>
    </row>
    <row r="188" spans="2:4" x14ac:dyDescent="0.2">
      <c r="C188" s="72"/>
      <c r="D188" s="72"/>
    </row>
    <row r="189" spans="2:4" x14ac:dyDescent="0.2">
      <c r="C189" s="72"/>
    </row>
    <row r="190" spans="2:4" x14ac:dyDescent="0.2">
      <c r="B190" s="72"/>
      <c r="C190" s="72"/>
      <c r="D190" s="72"/>
    </row>
    <row r="191" spans="2:4" x14ac:dyDescent="0.2">
      <c r="C191" s="72"/>
      <c r="D191" s="72"/>
    </row>
    <row r="192" spans="2:4" x14ac:dyDescent="0.2">
      <c r="C192" s="72"/>
      <c r="D192" s="72"/>
    </row>
    <row r="193" spans="2:4" x14ac:dyDescent="0.2">
      <c r="C193" s="72"/>
      <c r="D193" s="72"/>
    </row>
    <row r="194" spans="2:4" x14ac:dyDescent="0.2">
      <c r="C194" s="72"/>
      <c r="D194" s="72"/>
    </row>
    <row r="195" spans="2:4" x14ac:dyDescent="0.2">
      <c r="C195" s="72"/>
      <c r="D195" s="72"/>
    </row>
    <row r="196" spans="2:4" x14ac:dyDescent="0.2">
      <c r="C196" s="72"/>
      <c r="D196" s="72"/>
    </row>
    <row r="197" spans="2:4" x14ac:dyDescent="0.2">
      <c r="C197" s="78"/>
    </row>
    <row r="198" spans="2:4" x14ac:dyDescent="0.2">
      <c r="B198" s="72"/>
      <c r="C198" s="72"/>
      <c r="D198" s="72"/>
    </row>
    <row r="199" spans="2:4" x14ac:dyDescent="0.2">
      <c r="B199" s="72"/>
      <c r="C199" s="72"/>
      <c r="D199" s="72"/>
    </row>
    <row r="200" spans="2:4" x14ac:dyDescent="0.2">
      <c r="C200" s="72"/>
      <c r="D200" s="72"/>
    </row>
    <row r="201" spans="2:4" x14ac:dyDescent="0.2">
      <c r="C201" s="72"/>
      <c r="D201" s="72"/>
    </row>
    <row r="202" spans="2:4" x14ac:dyDescent="0.2">
      <c r="B202" s="72"/>
      <c r="C202" s="72"/>
      <c r="D202" s="72"/>
    </row>
    <row r="203" spans="2:4" x14ac:dyDescent="0.2">
      <c r="C203" s="72"/>
      <c r="D203" s="72"/>
    </row>
    <row r="204" spans="2:4" x14ac:dyDescent="0.2">
      <c r="B204" s="72"/>
      <c r="C204" s="72"/>
      <c r="D204" s="72"/>
    </row>
    <row r="205" spans="2:4" x14ac:dyDescent="0.2">
      <c r="C205" s="72"/>
      <c r="D205" s="72"/>
    </row>
    <row r="206" spans="2:4" x14ac:dyDescent="0.2">
      <c r="C206" s="72"/>
      <c r="D206" s="72"/>
    </row>
    <row r="207" spans="2:4" x14ac:dyDescent="0.2">
      <c r="B207" s="72"/>
      <c r="C207" s="72"/>
      <c r="D207" s="72"/>
    </row>
    <row r="208" spans="2:4" x14ac:dyDescent="0.2">
      <c r="B208" s="72"/>
      <c r="C208" s="72"/>
      <c r="D208" s="72"/>
    </row>
    <row r="209" spans="2:4" x14ac:dyDescent="0.2">
      <c r="B209" s="72"/>
      <c r="C209" s="72"/>
      <c r="D209" s="72"/>
    </row>
    <row r="210" spans="2:4" x14ac:dyDescent="0.2">
      <c r="C210" s="72"/>
      <c r="D210" s="72"/>
    </row>
    <row r="211" spans="2:4" x14ac:dyDescent="0.2">
      <c r="C211" s="72"/>
      <c r="D211" s="72"/>
    </row>
    <row r="212" spans="2:4" x14ac:dyDescent="0.2">
      <c r="C212" s="72"/>
      <c r="D212" s="72"/>
    </row>
    <row r="213" spans="2:4" x14ac:dyDescent="0.2">
      <c r="C213" s="72"/>
      <c r="D213" s="72"/>
    </row>
    <row r="214" spans="2:4" x14ac:dyDescent="0.2">
      <c r="C214" s="72"/>
      <c r="D214" s="72"/>
    </row>
    <row r="215" spans="2:4" x14ac:dyDescent="0.2">
      <c r="C215" s="72"/>
      <c r="D215" s="72"/>
    </row>
    <row r="216" spans="2:4" x14ac:dyDescent="0.2">
      <c r="B216" s="72"/>
      <c r="C216" s="72"/>
      <c r="D216" s="72"/>
    </row>
    <row r="217" spans="2:4" x14ac:dyDescent="0.2">
      <c r="B217" s="72"/>
      <c r="C217" s="72"/>
      <c r="D217" s="72"/>
    </row>
    <row r="218" spans="2:4" x14ac:dyDescent="0.2">
      <c r="B218" s="72"/>
      <c r="C218" s="72"/>
      <c r="D218" s="72"/>
    </row>
    <row r="219" spans="2:4" x14ac:dyDescent="0.2">
      <c r="C219" s="72"/>
      <c r="D219" s="72"/>
    </row>
    <row r="220" spans="2:4" x14ac:dyDescent="0.2">
      <c r="C220" s="72"/>
      <c r="D220" s="72"/>
    </row>
    <row r="221" spans="2:4" x14ac:dyDescent="0.2">
      <c r="C221" s="72"/>
      <c r="D221" s="72"/>
    </row>
    <row r="222" spans="2:4" x14ac:dyDescent="0.2">
      <c r="C222" s="72"/>
      <c r="D222" s="72"/>
    </row>
    <row r="223" spans="2:4" x14ac:dyDescent="0.2">
      <c r="C223" s="72"/>
      <c r="D223" s="72"/>
    </row>
    <row r="224" spans="2:4" x14ac:dyDescent="0.2">
      <c r="C224" s="72"/>
      <c r="D224" s="72"/>
    </row>
    <row r="225" spans="2:4" x14ac:dyDescent="0.2">
      <c r="B225" s="72"/>
      <c r="C225" s="72"/>
      <c r="D225" s="72"/>
    </row>
    <row r="226" spans="2:4" x14ac:dyDescent="0.2">
      <c r="B226" s="72"/>
      <c r="C226" s="72"/>
      <c r="D226" s="72"/>
    </row>
    <row r="227" spans="2:4" x14ac:dyDescent="0.2">
      <c r="B227" s="72"/>
      <c r="C227" s="72"/>
      <c r="D227" s="72"/>
    </row>
    <row r="228" spans="2:4" x14ac:dyDescent="0.2">
      <c r="B228" s="72"/>
      <c r="C228" s="72"/>
      <c r="D228" s="72"/>
    </row>
    <row r="229" spans="2:4" x14ac:dyDescent="0.2">
      <c r="B229" s="72"/>
      <c r="C229" s="72"/>
      <c r="D229" s="72"/>
    </row>
    <row r="230" spans="2:4" x14ac:dyDescent="0.2">
      <c r="B230" s="72"/>
      <c r="C230" s="72"/>
      <c r="D230" s="72"/>
    </row>
    <row r="231" spans="2:4" x14ac:dyDescent="0.2">
      <c r="B231" s="72"/>
      <c r="C231" s="72"/>
      <c r="D231" s="72"/>
    </row>
    <row r="232" spans="2:4" x14ac:dyDescent="0.2">
      <c r="B232" s="72"/>
      <c r="C232" s="72"/>
      <c r="D232" s="72"/>
    </row>
    <row r="233" spans="2:4" x14ac:dyDescent="0.2">
      <c r="B233" s="72"/>
      <c r="C233" s="72"/>
      <c r="D233" s="72"/>
    </row>
    <row r="234" spans="2:4" x14ac:dyDescent="0.2">
      <c r="C234" s="72"/>
      <c r="D234" s="72"/>
    </row>
    <row r="235" spans="2:4" x14ac:dyDescent="0.2">
      <c r="C235" s="72"/>
      <c r="D235" s="72"/>
    </row>
    <row r="236" spans="2:4" x14ac:dyDescent="0.2">
      <c r="B236" s="72"/>
      <c r="C236" s="72"/>
      <c r="D236" s="72"/>
    </row>
    <row r="237" spans="2:4" x14ac:dyDescent="0.2">
      <c r="B237" s="72"/>
      <c r="C237" s="72"/>
      <c r="D237" s="72"/>
    </row>
    <row r="238" spans="2:4" x14ac:dyDescent="0.2">
      <c r="B238" s="72"/>
      <c r="C238" s="72"/>
      <c r="D238" s="72"/>
    </row>
    <row r="239" spans="2:4" x14ac:dyDescent="0.2">
      <c r="B239" s="72"/>
      <c r="C239" s="72"/>
      <c r="D239" s="72"/>
    </row>
    <row r="240" spans="2:4" x14ac:dyDescent="0.2">
      <c r="B240" s="72"/>
      <c r="C240" s="72"/>
      <c r="D240" s="72"/>
    </row>
    <row r="241" spans="2:4" x14ac:dyDescent="0.2">
      <c r="C241" s="72"/>
      <c r="D241" s="72"/>
    </row>
    <row r="242" spans="2:4" x14ac:dyDescent="0.2">
      <c r="B242" s="72"/>
      <c r="C242" s="72"/>
      <c r="D242" s="72"/>
    </row>
    <row r="243" spans="2:4" x14ac:dyDescent="0.2">
      <c r="B243" s="72"/>
      <c r="C243" s="72"/>
      <c r="D243" s="72"/>
    </row>
    <row r="244" spans="2:4" x14ac:dyDescent="0.2">
      <c r="B244" s="72"/>
      <c r="C244" s="72"/>
      <c r="D244" s="72"/>
    </row>
    <row r="245" spans="2:4" x14ac:dyDescent="0.2">
      <c r="B245" s="72"/>
      <c r="C245" s="72"/>
      <c r="D245" s="72"/>
    </row>
    <row r="246" spans="2:4" x14ac:dyDescent="0.2">
      <c r="B246" s="72"/>
      <c r="C246" s="72"/>
      <c r="D246" s="72"/>
    </row>
    <row r="247" spans="2:4" x14ac:dyDescent="0.2">
      <c r="B247" s="72"/>
      <c r="C247" s="72"/>
      <c r="D247" s="72"/>
    </row>
    <row r="248" spans="2:4" x14ac:dyDescent="0.2">
      <c r="B248" s="72"/>
      <c r="C248" s="72"/>
      <c r="D248" s="72"/>
    </row>
    <row r="249" spans="2:4" x14ac:dyDescent="0.2">
      <c r="B249" s="72"/>
      <c r="C249" s="72"/>
      <c r="D249" s="72"/>
    </row>
    <row r="250" spans="2:4" x14ac:dyDescent="0.2">
      <c r="B250" s="72"/>
      <c r="C250" s="72"/>
      <c r="D250" s="72"/>
    </row>
    <row r="251" spans="2:4" x14ac:dyDescent="0.2">
      <c r="B251" s="72"/>
      <c r="C251" s="72"/>
      <c r="D251" s="72"/>
    </row>
    <row r="252" spans="2:4" x14ac:dyDescent="0.2">
      <c r="B252" s="72"/>
      <c r="C252" s="72"/>
      <c r="D252" s="72"/>
    </row>
    <row r="253" spans="2:4" x14ac:dyDescent="0.2">
      <c r="C253" s="72"/>
      <c r="D253" s="72"/>
    </row>
    <row r="254" spans="2:4" x14ac:dyDescent="0.2">
      <c r="C254" s="78"/>
    </row>
    <row r="255" spans="2:4" x14ac:dyDescent="0.2">
      <c r="C255" s="72"/>
      <c r="D255" s="72"/>
    </row>
    <row r="256" spans="2:4" x14ac:dyDescent="0.2">
      <c r="B256" s="72"/>
      <c r="C256" s="72"/>
      <c r="D256" s="72"/>
    </row>
    <row r="257" spans="2:4" x14ac:dyDescent="0.2">
      <c r="B257" s="72"/>
      <c r="C257" s="72"/>
      <c r="D257" s="72"/>
    </row>
    <row r="258" spans="2:4" x14ac:dyDescent="0.2">
      <c r="B258" s="72"/>
      <c r="C258" s="72"/>
      <c r="D258" s="72"/>
    </row>
    <row r="259" spans="2:4" x14ac:dyDescent="0.2">
      <c r="C259" s="72"/>
      <c r="D259" s="72"/>
    </row>
    <row r="260" spans="2:4" x14ac:dyDescent="0.2">
      <c r="B260" s="72"/>
      <c r="C260" s="72"/>
      <c r="D260" s="72"/>
    </row>
    <row r="261" spans="2:4" x14ac:dyDescent="0.2">
      <c r="B261" s="72"/>
      <c r="C261" s="72"/>
      <c r="D261" s="72"/>
    </row>
    <row r="262" spans="2:4" x14ac:dyDescent="0.2">
      <c r="B262" s="72"/>
      <c r="C262" s="72"/>
      <c r="D262" s="72"/>
    </row>
    <row r="263" spans="2:4" x14ac:dyDescent="0.2">
      <c r="B263" s="72"/>
      <c r="C263" s="72"/>
      <c r="D263" s="72"/>
    </row>
    <row r="264" spans="2:4" x14ac:dyDescent="0.2">
      <c r="B264" s="72"/>
      <c r="C264" s="72"/>
      <c r="D264" s="72"/>
    </row>
    <row r="265" spans="2:4" x14ac:dyDescent="0.2">
      <c r="C265" s="72"/>
      <c r="D265" s="72"/>
    </row>
    <row r="266" spans="2:4" x14ac:dyDescent="0.2">
      <c r="B266" s="72"/>
      <c r="C266" s="72"/>
      <c r="D266" s="72"/>
    </row>
    <row r="267" spans="2:4" x14ac:dyDescent="0.2">
      <c r="C267" s="72"/>
      <c r="D267" s="72"/>
    </row>
    <row r="268" spans="2:4" x14ac:dyDescent="0.2">
      <c r="C268" s="72"/>
      <c r="D268" s="72"/>
    </row>
    <row r="269" spans="2:4" x14ac:dyDescent="0.2">
      <c r="C269" s="72"/>
      <c r="D269" s="72"/>
    </row>
    <row r="270" spans="2:4" x14ac:dyDescent="0.2">
      <c r="C270" s="72"/>
      <c r="D270" s="72"/>
    </row>
    <row r="271" spans="2:4" x14ac:dyDescent="0.2">
      <c r="C271" s="72"/>
      <c r="D271" s="72"/>
    </row>
    <row r="272" spans="2:4" x14ac:dyDescent="0.2">
      <c r="C272" s="72"/>
      <c r="D272" s="72"/>
    </row>
    <row r="273" spans="2:4" x14ac:dyDescent="0.2">
      <c r="C273" s="72"/>
      <c r="D273" s="72"/>
    </row>
    <row r="274" spans="2:4" x14ac:dyDescent="0.2">
      <c r="C274" s="72"/>
      <c r="D274" s="72"/>
    </row>
    <row r="275" spans="2:4" x14ac:dyDescent="0.2">
      <c r="C275" s="72"/>
      <c r="D275" s="72"/>
    </row>
    <row r="276" spans="2:4" x14ac:dyDescent="0.2">
      <c r="B276" s="72"/>
      <c r="C276" s="72"/>
      <c r="D276" s="72"/>
    </row>
    <row r="277" spans="2:4" x14ac:dyDescent="0.2">
      <c r="B277" s="72"/>
      <c r="C277" s="72"/>
      <c r="D277" s="72"/>
    </row>
    <row r="278" spans="2:4" x14ac:dyDescent="0.2">
      <c r="B278" s="72"/>
      <c r="C278" s="72"/>
      <c r="D278" s="72"/>
    </row>
    <row r="279" spans="2:4" x14ac:dyDescent="0.2">
      <c r="B279" s="72"/>
      <c r="C279" s="72"/>
      <c r="D279" s="72"/>
    </row>
    <row r="280" spans="2:4" x14ac:dyDescent="0.2">
      <c r="B280" s="72"/>
      <c r="C280" s="72"/>
      <c r="D280" s="72"/>
    </row>
    <row r="281" spans="2:4" x14ac:dyDescent="0.2">
      <c r="C281" s="72"/>
      <c r="D281" s="72"/>
    </row>
    <row r="282" spans="2:4" x14ac:dyDescent="0.2">
      <c r="B282" s="72"/>
      <c r="C282" s="72"/>
      <c r="D282" s="72"/>
    </row>
    <row r="283" spans="2:4" x14ac:dyDescent="0.2">
      <c r="B283" s="72"/>
      <c r="C283" s="72"/>
      <c r="D283" s="72"/>
    </row>
    <row r="284" spans="2:4" x14ac:dyDescent="0.2">
      <c r="B284" s="72"/>
      <c r="C284" s="72"/>
      <c r="D284" s="72"/>
    </row>
    <row r="285" spans="2:4" x14ac:dyDescent="0.2">
      <c r="B285" s="72"/>
      <c r="C285" s="72"/>
      <c r="D285" s="72"/>
    </row>
    <row r="286" spans="2:4" x14ac:dyDescent="0.2">
      <c r="B286" s="72"/>
      <c r="C286" s="72"/>
      <c r="D286" s="72"/>
    </row>
    <row r="287" spans="2:4" x14ac:dyDescent="0.2">
      <c r="B287" s="72"/>
      <c r="C287" s="72"/>
      <c r="D287" s="72"/>
    </row>
    <row r="288" spans="2:4" x14ac:dyDescent="0.2">
      <c r="C288" s="72"/>
      <c r="D288" s="72"/>
    </row>
    <row r="289" spans="2:4" x14ac:dyDescent="0.2">
      <c r="C289" s="72"/>
      <c r="D289" s="72"/>
    </row>
    <row r="290" spans="2:4" x14ac:dyDescent="0.2">
      <c r="C290" s="72"/>
      <c r="D290" s="72"/>
    </row>
    <row r="291" spans="2:4" x14ac:dyDescent="0.2">
      <c r="B291" s="72"/>
      <c r="C291" s="72"/>
      <c r="D291" s="72"/>
    </row>
    <row r="292" spans="2:4" x14ac:dyDescent="0.2">
      <c r="C292" s="72"/>
      <c r="D292" s="72"/>
    </row>
    <row r="293" spans="2:4" x14ac:dyDescent="0.2">
      <c r="C293" s="72"/>
      <c r="D293" s="72"/>
    </row>
    <row r="294" spans="2:4" x14ac:dyDescent="0.2">
      <c r="B294" s="72"/>
      <c r="C294" s="72"/>
      <c r="D294" s="72"/>
    </row>
    <row r="295" spans="2:4" x14ac:dyDescent="0.2">
      <c r="B295" s="72"/>
      <c r="C295" s="72"/>
      <c r="D295" s="72"/>
    </row>
  </sheetData>
  <sortState ref="A2:E295">
    <sortCondition ref="C294"/>
  </sortState>
  <conditionalFormatting sqref="A1:A1048576">
    <cfRule type="duplicateValues" dxfId="2" priority="1"/>
    <cfRule type="duplicateValues" dxfId="1" priority="2"/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T8" sqref="T8"/>
    </sheetView>
  </sheetViews>
  <sheetFormatPr baseColWidth="10" defaultColWidth="8.83203125" defaultRowHeight="15" x14ac:dyDescent="0.2"/>
  <cols>
    <col min="1" max="1" width="6" customWidth="1"/>
    <col min="2" max="2" width="7.1640625" customWidth="1"/>
    <col min="3" max="3" width="10.6640625" bestFit="1" customWidth="1"/>
    <col min="7" max="7" width="7.83203125" customWidth="1"/>
    <col min="8" max="8" width="11.6640625" customWidth="1"/>
  </cols>
  <sheetData>
    <row r="1" spans="1:11" x14ac:dyDescent="0.2">
      <c r="A1" t="s">
        <v>134</v>
      </c>
      <c r="B1" s="68" t="s">
        <v>146</v>
      </c>
      <c r="C1" t="s">
        <v>123</v>
      </c>
      <c r="D1" t="s">
        <v>5</v>
      </c>
      <c r="E1" t="s">
        <v>6</v>
      </c>
      <c r="F1" t="s">
        <v>7</v>
      </c>
      <c r="G1" t="s">
        <v>124</v>
      </c>
      <c r="H1" t="s">
        <v>126</v>
      </c>
      <c r="I1" s="61" t="s">
        <v>125</v>
      </c>
      <c r="J1" s="62" t="s">
        <v>3</v>
      </c>
      <c r="K1" s="62" t="s">
        <v>121</v>
      </c>
    </row>
    <row r="2" spans="1:11" x14ac:dyDescent="0.2">
      <c r="A2" s="67"/>
      <c r="B2" s="104">
        <v>37</v>
      </c>
      <c r="C2" s="65">
        <v>42287</v>
      </c>
      <c r="D2">
        <v>133.36000000000001</v>
      </c>
      <c r="E2">
        <v>2.1800000000000002</v>
      </c>
      <c r="F2">
        <v>1.28</v>
      </c>
      <c r="G2">
        <v>40</v>
      </c>
      <c r="H2" s="104">
        <v>5</v>
      </c>
      <c r="I2" s="105">
        <f t="shared" ref="I2:I11" si="0">((D2*H2)/20)</f>
        <v>33.340000000000003</v>
      </c>
      <c r="J2" s="106">
        <f t="shared" ref="J2:J11" si="1">(I2-H2)</f>
        <v>28.340000000000003</v>
      </c>
      <c r="K2" s="106">
        <f t="shared" ref="K2:K11" si="2">(I2/H2)</f>
        <v>6.668000000000001</v>
      </c>
    </row>
    <row r="3" spans="1:11" x14ac:dyDescent="0.2">
      <c r="A3" s="67"/>
      <c r="B3" s="104">
        <v>38</v>
      </c>
      <c r="C3" s="65">
        <v>42287</v>
      </c>
      <c r="D3">
        <v>56.7</v>
      </c>
      <c r="E3">
        <v>2.13</v>
      </c>
      <c r="F3">
        <v>2</v>
      </c>
      <c r="G3">
        <v>40</v>
      </c>
      <c r="H3" s="104">
        <v>15</v>
      </c>
      <c r="I3" s="105">
        <f t="shared" si="0"/>
        <v>42.524999999999999</v>
      </c>
      <c r="J3" s="106">
        <f t="shared" si="1"/>
        <v>27.524999999999999</v>
      </c>
      <c r="K3" s="106">
        <f t="shared" si="2"/>
        <v>2.835</v>
      </c>
    </row>
    <row r="4" spans="1:11" s="75" customFormat="1" x14ac:dyDescent="0.2">
      <c r="A4" s="67"/>
      <c r="B4" s="104">
        <v>39</v>
      </c>
      <c r="C4" s="65">
        <v>42287</v>
      </c>
      <c r="D4">
        <v>176.71</v>
      </c>
      <c r="E4">
        <v>2.16</v>
      </c>
      <c r="F4">
        <v>1.58</v>
      </c>
      <c r="G4">
        <v>40</v>
      </c>
      <c r="H4" s="104">
        <v>5</v>
      </c>
      <c r="I4" s="105">
        <f t="shared" si="0"/>
        <v>44.177500000000002</v>
      </c>
      <c r="J4" s="106">
        <f t="shared" si="1"/>
        <v>39.177500000000002</v>
      </c>
      <c r="K4" s="106">
        <f t="shared" si="2"/>
        <v>8.8354999999999997</v>
      </c>
    </row>
    <row r="5" spans="1:11" x14ac:dyDescent="0.2">
      <c r="A5" s="67"/>
      <c r="B5" s="104">
        <v>40</v>
      </c>
      <c r="C5" s="65">
        <v>42287</v>
      </c>
      <c r="D5">
        <v>162.79</v>
      </c>
      <c r="E5">
        <v>2.19</v>
      </c>
      <c r="F5">
        <v>2.36</v>
      </c>
      <c r="G5">
        <v>40</v>
      </c>
      <c r="H5" s="104">
        <v>5</v>
      </c>
      <c r="I5" s="105">
        <f t="shared" si="0"/>
        <v>40.697499999999998</v>
      </c>
      <c r="J5" s="106">
        <f t="shared" si="1"/>
        <v>35.697499999999998</v>
      </c>
      <c r="K5" s="106">
        <f t="shared" si="2"/>
        <v>8.1395</v>
      </c>
    </row>
    <row r="6" spans="1:11" x14ac:dyDescent="0.2">
      <c r="A6" s="67"/>
      <c r="B6" s="104">
        <v>41</v>
      </c>
      <c r="C6" s="65">
        <v>42287</v>
      </c>
      <c r="D6">
        <v>138.72</v>
      </c>
      <c r="E6">
        <v>2.1800000000000002</v>
      </c>
      <c r="F6">
        <v>2.14</v>
      </c>
      <c r="G6">
        <v>40</v>
      </c>
      <c r="H6" s="104">
        <v>5</v>
      </c>
      <c r="I6" s="105">
        <f t="shared" si="0"/>
        <v>34.68</v>
      </c>
      <c r="J6" s="106">
        <f t="shared" si="1"/>
        <v>29.68</v>
      </c>
      <c r="K6" s="106">
        <f t="shared" si="2"/>
        <v>6.9359999999999999</v>
      </c>
    </row>
    <row r="7" spans="1:11" x14ac:dyDescent="0.2">
      <c r="A7" s="67"/>
      <c r="B7" s="104">
        <v>42</v>
      </c>
      <c r="C7" s="65">
        <v>42287</v>
      </c>
      <c r="D7">
        <v>101.64</v>
      </c>
      <c r="E7">
        <v>2.15</v>
      </c>
      <c r="F7">
        <v>2.0499999999999998</v>
      </c>
      <c r="G7">
        <v>40</v>
      </c>
      <c r="H7" s="104">
        <v>10</v>
      </c>
      <c r="I7" s="105">
        <f t="shared" si="0"/>
        <v>50.82</v>
      </c>
      <c r="J7" s="106">
        <f t="shared" si="1"/>
        <v>40.82</v>
      </c>
      <c r="K7" s="106">
        <f t="shared" si="2"/>
        <v>5.0819999999999999</v>
      </c>
    </row>
    <row r="8" spans="1:11" x14ac:dyDescent="0.2">
      <c r="A8" s="67"/>
      <c r="B8" s="104">
        <v>43</v>
      </c>
      <c r="C8" s="65">
        <v>42287</v>
      </c>
      <c r="D8">
        <v>77.09</v>
      </c>
      <c r="E8">
        <v>2.14</v>
      </c>
      <c r="F8">
        <v>0.72</v>
      </c>
      <c r="G8">
        <v>40</v>
      </c>
      <c r="H8" s="104">
        <v>10</v>
      </c>
      <c r="I8" s="105">
        <f t="shared" si="0"/>
        <v>38.545000000000002</v>
      </c>
      <c r="J8" s="106">
        <f t="shared" si="1"/>
        <v>28.545000000000002</v>
      </c>
      <c r="K8" s="106">
        <f t="shared" si="2"/>
        <v>3.8545000000000003</v>
      </c>
    </row>
    <row r="9" spans="1:11" x14ac:dyDescent="0.2">
      <c r="A9" s="67"/>
      <c r="B9" s="104">
        <v>44</v>
      </c>
      <c r="C9" s="65">
        <v>42287</v>
      </c>
      <c r="D9">
        <v>147.84</v>
      </c>
      <c r="E9">
        <v>2.15</v>
      </c>
      <c r="F9">
        <v>2.35</v>
      </c>
      <c r="G9">
        <v>40</v>
      </c>
      <c r="H9" s="104">
        <v>5</v>
      </c>
      <c r="I9" s="105">
        <f t="shared" si="0"/>
        <v>36.96</v>
      </c>
      <c r="J9" s="106">
        <f t="shared" si="1"/>
        <v>31.96</v>
      </c>
      <c r="K9" s="106">
        <f t="shared" si="2"/>
        <v>7.3920000000000003</v>
      </c>
    </row>
    <row r="10" spans="1:11" x14ac:dyDescent="0.2">
      <c r="A10" s="67"/>
      <c r="B10" s="104">
        <v>45</v>
      </c>
      <c r="C10" s="65">
        <v>42287</v>
      </c>
      <c r="D10">
        <v>88.47</v>
      </c>
      <c r="E10">
        <v>2.11</v>
      </c>
      <c r="F10">
        <v>0.26</v>
      </c>
      <c r="G10">
        <v>40</v>
      </c>
      <c r="H10" s="104">
        <v>10</v>
      </c>
      <c r="I10" s="105">
        <f t="shared" si="0"/>
        <v>44.234999999999999</v>
      </c>
      <c r="J10" s="106">
        <f t="shared" si="1"/>
        <v>34.234999999999999</v>
      </c>
      <c r="K10" s="106">
        <f t="shared" si="2"/>
        <v>4.4234999999999998</v>
      </c>
    </row>
    <row r="11" spans="1:11" x14ac:dyDescent="0.2">
      <c r="A11" s="67"/>
      <c r="B11" s="104">
        <v>46</v>
      </c>
      <c r="C11" s="65">
        <v>42287</v>
      </c>
      <c r="D11">
        <v>99.99</v>
      </c>
      <c r="E11">
        <v>2.12</v>
      </c>
      <c r="F11">
        <v>1.84</v>
      </c>
      <c r="G11">
        <v>40</v>
      </c>
      <c r="H11" s="104">
        <v>10</v>
      </c>
      <c r="I11" s="105">
        <f t="shared" si="0"/>
        <v>49.994999999999997</v>
      </c>
      <c r="J11" s="106">
        <f t="shared" si="1"/>
        <v>39.994999999999997</v>
      </c>
      <c r="K11" s="106">
        <f t="shared" si="2"/>
        <v>4.9994999999999994</v>
      </c>
    </row>
    <row r="12" spans="1:11" x14ac:dyDescent="0.2">
      <c r="A12" s="67"/>
      <c r="B12" s="66"/>
      <c r="C12" s="65"/>
      <c r="I12" s="63"/>
      <c r="J12" s="64"/>
      <c r="K12" s="64"/>
    </row>
    <row r="13" spans="1:11" x14ac:dyDescent="0.2">
      <c r="A13" s="67"/>
      <c r="B13" s="66"/>
      <c r="C13" s="65"/>
      <c r="I13" s="63"/>
      <c r="J13" s="64"/>
      <c r="K13" s="64"/>
    </row>
    <row r="14" spans="1:11" x14ac:dyDescent="0.2">
      <c r="A14" s="67"/>
      <c r="B14" s="66"/>
      <c r="C14" s="65"/>
      <c r="I14" s="63"/>
      <c r="J14" s="64"/>
      <c r="K14" s="64"/>
    </row>
    <row r="15" spans="1:11" x14ac:dyDescent="0.2">
      <c r="A15" s="67"/>
      <c r="B15" s="66"/>
      <c r="C15" s="65"/>
      <c r="I15" s="63"/>
      <c r="J15" s="64"/>
      <c r="K15" s="64"/>
    </row>
    <row r="16" spans="1:11" x14ac:dyDescent="0.2">
      <c r="A16" s="67"/>
      <c r="B16" s="66"/>
      <c r="C16" s="65"/>
      <c r="I16" s="63"/>
      <c r="J16" s="64"/>
      <c r="K16" s="64"/>
    </row>
    <row r="17" spans="1:11" x14ac:dyDescent="0.2">
      <c r="A17" s="67"/>
      <c r="B17" s="66"/>
      <c r="C17" s="65"/>
      <c r="I17" s="63"/>
      <c r="J17" s="64"/>
      <c r="K17" s="64"/>
    </row>
    <row r="18" spans="1:11" x14ac:dyDescent="0.2">
      <c r="A18" s="67"/>
      <c r="B18" s="66"/>
      <c r="C18" s="65"/>
      <c r="I18" s="63"/>
      <c r="J18" s="64"/>
      <c r="K18" s="64"/>
    </row>
    <row r="19" spans="1:11" x14ac:dyDescent="0.2">
      <c r="A19" s="67"/>
      <c r="B19" s="66"/>
      <c r="C19" s="65"/>
      <c r="I19" s="63"/>
      <c r="J19" s="64"/>
      <c r="K19" s="64"/>
    </row>
    <row r="20" spans="1:11" x14ac:dyDescent="0.2">
      <c r="A20" s="67"/>
      <c r="B20" s="66"/>
      <c r="C20" s="65"/>
      <c r="I20" s="63"/>
      <c r="J20" s="64"/>
      <c r="K20" s="64"/>
    </row>
    <row r="21" spans="1:11" x14ac:dyDescent="0.2">
      <c r="A21" s="67"/>
      <c r="B21" s="66"/>
      <c r="C21" s="65"/>
      <c r="I21" s="63"/>
      <c r="J21" s="64"/>
      <c r="K21" s="64"/>
    </row>
    <row r="22" spans="1:11" x14ac:dyDescent="0.2">
      <c r="A22" s="67"/>
      <c r="B22" s="66"/>
      <c r="C22" s="65"/>
      <c r="I22" s="63"/>
      <c r="J22" s="64"/>
      <c r="K22" s="64"/>
    </row>
    <row r="23" spans="1:11" x14ac:dyDescent="0.2">
      <c r="A23" s="67"/>
      <c r="B23" s="66"/>
      <c r="C23" s="65"/>
      <c r="I23" s="63"/>
      <c r="J23" s="64"/>
      <c r="K23" s="64"/>
    </row>
    <row r="24" spans="1:11" x14ac:dyDescent="0.2">
      <c r="A24" s="67"/>
      <c r="B24" s="66"/>
      <c r="C24" s="65"/>
      <c r="I24" s="63"/>
      <c r="J24" s="64"/>
      <c r="K24" s="64"/>
    </row>
    <row r="25" spans="1:11" x14ac:dyDescent="0.2">
      <c r="A25" s="67"/>
      <c r="B25" s="66"/>
      <c r="C25" s="65"/>
      <c r="I25" s="63"/>
      <c r="J25" s="64"/>
      <c r="K25" s="64"/>
    </row>
    <row r="42" spans="1:9" x14ac:dyDescent="0.2">
      <c r="A42" s="67"/>
      <c r="B42" s="66"/>
      <c r="C42" s="65"/>
      <c r="I42" s="63"/>
    </row>
    <row r="43" spans="1:9" x14ac:dyDescent="0.2">
      <c r="A43" s="67"/>
      <c r="B43" s="66"/>
      <c r="C43" s="65"/>
      <c r="I43" s="63"/>
    </row>
    <row r="44" spans="1:9" x14ac:dyDescent="0.2">
      <c r="A44" s="67"/>
      <c r="B44" s="66"/>
      <c r="C44" s="65"/>
      <c r="I44" s="63"/>
    </row>
    <row r="45" spans="1:9" x14ac:dyDescent="0.2">
      <c r="A45" s="67"/>
      <c r="B45" s="66"/>
      <c r="C45" s="65"/>
      <c r="I45" s="63"/>
    </row>
    <row r="46" spans="1:9" x14ac:dyDescent="0.2">
      <c r="A46" s="67"/>
      <c r="B46" s="66"/>
      <c r="C46" s="65"/>
      <c r="I46" s="63"/>
    </row>
    <row r="47" spans="1:9" x14ac:dyDescent="0.2">
      <c r="A47" s="67"/>
      <c r="B47" s="66"/>
      <c r="C47" s="65"/>
      <c r="I47" s="63"/>
    </row>
    <row r="48" spans="1:9" x14ac:dyDescent="0.2">
      <c r="A48" s="67"/>
      <c r="B48" s="66"/>
      <c r="C48" s="65"/>
      <c r="I48" s="63"/>
    </row>
    <row r="49" spans="1:9" x14ac:dyDescent="0.2">
      <c r="A49" s="67"/>
      <c r="B49" s="66"/>
      <c r="C49" s="65"/>
      <c r="I49" s="63"/>
    </row>
    <row r="50" spans="1:9" x14ac:dyDescent="0.2">
      <c r="A50" s="67"/>
      <c r="B50" s="66"/>
      <c r="C50" s="65"/>
      <c r="I50" s="63"/>
    </row>
    <row r="51" spans="1:9" x14ac:dyDescent="0.2">
      <c r="A51" s="67"/>
      <c r="B51" s="66"/>
      <c r="C51" s="65"/>
      <c r="I51" s="63"/>
    </row>
    <row r="52" spans="1:9" x14ac:dyDescent="0.2">
      <c r="A52" s="67"/>
      <c r="B52" s="66"/>
      <c r="C52" s="65"/>
      <c r="I52" s="63"/>
    </row>
    <row r="53" spans="1:9" x14ac:dyDescent="0.2">
      <c r="A53" s="67"/>
      <c r="B53" s="66"/>
      <c r="C53" s="65"/>
      <c r="I53" s="63"/>
    </row>
    <row r="54" spans="1:9" x14ac:dyDescent="0.2">
      <c r="A54" s="67"/>
      <c r="B54" s="66"/>
      <c r="C54" s="65"/>
      <c r="I54" s="63"/>
    </row>
    <row r="55" spans="1:9" x14ac:dyDescent="0.2">
      <c r="A55" s="67"/>
      <c r="B55" s="66"/>
      <c r="C55" s="65"/>
      <c r="I55" s="63"/>
    </row>
    <row r="56" spans="1:9" x14ac:dyDescent="0.2">
      <c r="A56" s="67"/>
      <c r="B56" s="66"/>
      <c r="C56" s="65"/>
      <c r="I56" s="63"/>
    </row>
    <row r="57" spans="1:9" x14ac:dyDescent="0.2">
      <c r="A57" s="67"/>
      <c r="B57" s="66"/>
      <c r="C57" s="65"/>
      <c r="I57" s="63"/>
    </row>
    <row r="58" spans="1:9" x14ac:dyDescent="0.2">
      <c r="A58" s="67"/>
      <c r="B58" s="66"/>
      <c r="C58" s="65"/>
      <c r="I58" s="63"/>
    </row>
    <row r="59" spans="1:9" x14ac:dyDescent="0.2">
      <c r="A59" s="67"/>
      <c r="B59" s="66"/>
      <c r="C59" s="65"/>
      <c r="I59" s="63"/>
    </row>
    <row r="60" spans="1:9" x14ac:dyDescent="0.2">
      <c r="A60" s="67"/>
      <c r="B60" s="66"/>
      <c r="C60" s="65"/>
      <c r="I60" s="63"/>
    </row>
    <row r="61" spans="1:9" x14ac:dyDescent="0.2">
      <c r="A61" s="67"/>
      <c r="B61" s="66"/>
      <c r="C61" s="65"/>
      <c r="I61" s="63"/>
    </row>
    <row r="62" spans="1:9" x14ac:dyDescent="0.2">
      <c r="A62" s="67"/>
      <c r="B62" s="66"/>
      <c r="C62" s="65"/>
      <c r="I62" s="63"/>
    </row>
    <row r="63" spans="1:9" x14ac:dyDescent="0.2">
      <c r="A63" s="67"/>
      <c r="B63" s="66"/>
      <c r="C63" s="65"/>
      <c r="I63" s="63"/>
    </row>
    <row r="64" spans="1:9" x14ac:dyDescent="0.2">
      <c r="A64" s="67"/>
      <c r="B64" s="66"/>
      <c r="C64" s="65"/>
      <c r="I64" s="63"/>
    </row>
    <row r="65" spans="1:9" x14ac:dyDescent="0.2">
      <c r="A65" s="67"/>
      <c r="B65" s="66"/>
      <c r="C65" s="65"/>
      <c r="I65" s="63"/>
    </row>
    <row r="66" spans="1:9" x14ac:dyDescent="0.2">
      <c r="A66" s="67"/>
      <c r="B66" s="66"/>
      <c r="C66" s="65"/>
      <c r="I66" s="63"/>
    </row>
    <row r="67" spans="1:9" x14ac:dyDescent="0.2">
      <c r="A67" s="67"/>
      <c r="B67" s="66"/>
      <c r="C67" s="65"/>
      <c r="I67" s="63"/>
    </row>
    <row r="68" spans="1:9" x14ac:dyDescent="0.2">
      <c r="A68" s="67"/>
      <c r="B68" s="66"/>
      <c r="C68" s="65"/>
      <c r="I68" s="63"/>
    </row>
    <row r="69" spans="1:9" x14ac:dyDescent="0.2">
      <c r="A69" s="67"/>
      <c r="B69" s="66"/>
      <c r="C69" s="65"/>
      <c r="I69" s="63"/>
    </row>
    <row r="70" spans="1:9" x14ac:dyDescent="0.2">
      <c r="A70" s="67"/>
      <c r="B70" s="66"/>
      <c r="C70" s="65"/>
      <c r="I70" s="63"/>
    </row>
    <row r="71" spans="1:9" x14ac:dyDescent="0.2">
      <c r="A71" s="67"/>
      <c r="B71" s="66"/>
      <c r="C71" s="65"/>
      <c r="I71" s="63"/>
    </row>
    <row r="72" spans="1:9" x14ac:dyDescent="0.2">
      <c r="A72" s="67"/>
      <c r="B72" s="66"/>
      <c r="C72" s="65"/>
      <c r="I72" s="63"/>
    </row>
    <row r="73" spans="1:9" x14ac:dyDescent="0.2">
      <c r="A73" s="67"/>
      <c r="B73" s="66"/>
      <c r="C73" s="65"/>
      <c r="I73" s="63"/>
    </row>
    <row r="74" spans="1:9" x14ac:dyDescent="0.2">
      <c r="A74" s="67"/>
      <c r="B74" s="66"/>
      <c r="C74" s="65"/>
      <c r="I74" s="63"/>
    </row>
    <row r="75" spans="1:9" x14ac:dyDescent="0.2">
      <c r="A75" s="67"/>
      <c r="B75" s="66"/>
      <c r="C75" s="65"/>
      <c r="I75" s="63"/>
    </row>
    <row r="76" spans="1:9" x14ac:dyDescent="0.2">
      <c r="A76" s="67"/>
      <c r="B76" s="66"/>
      <c r="C76" s="65"/>
      <c r="I76" s="63"/>
    </row>
    <row r="77" spans="1:9" x14ac:dyDescent="0.2">
      <c r="A77" s="67"/>
      <c r="B77" s="66"/>
      <c r="C77" s="65"/>
      <c r="I77" s="63"/>
    </row>
    <row r="78" spans="1:9" x14ac:dyDescent="0.2">
      <c r="A78" s="67"/>
      <c r="B78" s="66"/>
      <c r="C78" s="65"/>
      <c r="I78" s="63"/>
    </row>
    <row r="79" spans="1:9" x14ac:dyDescent="0.2">
      <c r="A79" s="67"/>
      <c r="B79" s="66"/>
      <c r="C79" s="65"/>
      <c r="I79" s="63"/>
    </row>
    <row r="80" spans="1:9" x14ac:dyDescent="0.2">
      <c r="A80" s="67"/>
      <c r="B80" s="66"/>
      <c r="C80" s="65"/>
      <c r="I80" s="63"/>
    </row>
    <row r="81" spans="1:9" x14ac:dyDescent="0.2">
      <c r="A81" s="67"/>
      <c r="B81" s="66"/>
      <c r="C81" s="65"/>
      <c r="I81" s="63"/>
    </row>
    <row r="82" spans="1:9" x14ac:dyDescent="0.2">
      <c r="A82" s="67"/>
      <c r="B82" s="66"/>
      <c r="C82" s="65"/>
      <c r="I82" s="63"/>
    </row>
    <row r="83" spans="1:9" x14ac:dyDescent="0.2">
      <c r="A83" s="67"/>
      <c r="B83" s="66"/>
      <c r="C83" s="65"/>
      <c r="I83" s="63"/>
    </row>
    <row r="84" spans="1:9" x14ac:dyDescent="0.2">
      <c r="A84" s="67"/>
      <c r="B84" s="66"/>
      <c r="C84" s="65"/>
      <c r="I84" s="63"/>
    </row>
    <row r="85" spans="1:9" x14ac:dyDescent="0.2">
      <c r="A85" s="67"/>
      <c r="B85" s="66"/>
      <c r="C85" s="65"/>
      <c r="I85" s="63"/>
    </row>
    <row r="86" spans="1:9" x14ac:dyDescent="0.2">
      <c r="A86" s="67"/>
      <c r="B86" s="66"/>
      <c r="C86" s="65"/>
      <c r="I86" s="63"/>
    </row>
    <row r="87" spans="1:9" x14ac:dyDescent="0.2">
      <c r="A87" s="67"/>
      <c r="B87" s="66"/>
      <c r="C87" s="65"/>
      <c r="I87" s="63"/>
    </row>
  </sheetData>
  <phoneticPr fontId="9" type="noConversion"/>
  <pageMargins left="0.7" right="0.7" top="0.75" bottom="0.75" header="0.3" footer="0.3"/>
  <pageSetup scale="7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0.6640625" bestFit="1" customWidth="1"/>
    <col min="2" max="2" width="10.33203125" bestFit="1" customWidth="1"/>
    <col min="3" max="3" width="10.6640625" bestFit="1" customWidth="1"/>
    <col min="7" max="7" width="7" customWidth="1"/>
    <col min="8" max="8" width="5" customWidth="1"/>
    <col min="10" max="10" width="7.33203125" customWidth="1"/>
    <col min="11" max="11" width="7.5" customWidth="1"/>
    <col min="12" max="12" width="7.1640625" customWidth="1"/>
    <col min="13" max="14" width="6.1640625" customWidth="1"/>
    <col min="15" max="16" width="8" customWidth="1"/>
    <col min="17" max="17" width="8.33203125" customWidth="1"/>
  </cols>
  <sheetData>
    <row r="1" spans="1:7" ht="16" x14ac:dyDescent="0.2">
      <c r="A1" s="80" t="s">
        <v>122</v>
      </c>
      <c r="B1" s="80" t="s">
        <v>4</v>
      </c>
      <c r="C1" s="80" t="s">
        <v>123</v>
      </c>
      <c r="D1" s="80" t="s">
        <v>5</v>
      </c>
      <c r="E1" t="s">
        <v>6</v>
      </c>
      <c r="F1" t="s">
        <v>7</v>
      </c>
      <c r="G1" t="s">
        <v>124</v>
      </c>
    </row>
    <row r="2" spans="1:7" ht="16" x14ac:dyDescent="0.2">
      <c r="A2" s="80" t="s">
        <v>135</v>
      </c>
      <c r="B2" t="s">
        <v>147</v>
      </c>
      <c r="C2" s="65">
        <v>42065</v>
      </c>
      <c r="D2">
        <v>114.73</v>
      </c>
      <c r="E2">
        <v>2.25</v>
      </c>
      <c r="F2">
        <v>1.87</v>
      </c>
      <c r="G2">
        <v>40</v>
      </c>
    </row>
    <row r="3" spans="1:7" ht="16" x14ac:dyDescent="0.2">
      <c r="A3" s="80" t="s">
        <v>136</v>
      </c>
      <c r="B3" t="s">
        <v>148</v>
      </c>
      <c r="C3" s="65">
        <v>42065</v>
      </c>
      <c r="D3">
        <v>387.23</v>
      </c>
      <c r="E3">
        <v>2.19</v>
      </c>
      <c r="F3">
        <v>2.2200000000000002</v>
      </c>
      <c r="G3">
        <v>40</v>
      </c>
    </row>
    <row r="4" spans="1:7" ht="16" x14ac:dyDescent="0.2">
      <c r="A4" s="80" t="s">
        <v>137</v>
      </c>
      <c r="B4" t="s">
        <v>149</v>
      </c>
      <c r="C4" s="65">
        <v>42065</v>
      </c>
      <c r="D4">
        <v>394.78</v>
      </c>
      <c r="E4">
        <v>2.19</v>
      </c>
      <c r="F4">
        <v>1.88</v>
      </c>
      <c r="G4">
        <v>40</v>
      </c>
    </row>
    <row r="5" spans="1:7" ht="16" x14ac:dyDescent="0.2">
      <c r="A5" s="80" t="s">
        <v>138</v>
      </c>
      <c r="B5" t="s">
        <v>150</v>
      </c>
      <c r="C5" s="65">
        <v>42065</v>
      </c>
      <c r="D5">
        <v>372.96</v>
      </c>
      <c r="E5">
        <v>2.19</v>
      </c>
      <c r="F5">
        <v>2.44</v>
      </c>
      <c r="G5">
        <v>40</v>
      </c>
    </row>
    <row r="6" spans="1:7" ht="16" x14ac:dyDescent="0.2">
      <c r="A6" s="80" t="s">
        <v>139</v>
      </c>
      <c r="B6" t="s">
        <v>151</v>
      </c>
      <c r="C6" s="65">
        <v>42065</v>
      </c>
      <c r="D6">
        <v>325.98</v>
      </c>
      <c r="E6">
        <v>2.19</v>
      </c>
      <c r="F6">
        <v>2.39</v>
      </c>
      <c r="G6">
        <v>40</v>
      </c>
    </row>
    <row r="7" spans="1:7" ht="16" x14ac:dyDescent="0.2">
      <c r="A7" s="80" t="s">
        <v>140</v>
      </c>
      <c r="B7" t="s">
        <v>152</v>
      </c>
      <c r="C7" s="65">
        <v>42065</v>
      </c>
      <c r="D7">
        <v>182.28</v>
      </c>
      <c r="E7">
        <v>2.2200000000000002</v>
      </c>
      <c r="F7">
        <v>2.09</v>
      </c>
      <c r="G7">
        <v>40</v>
      </c>
    </row>
    <row r="8" spans="1:7" ht="16" x14ac:dyDescent="0.2">
      <c r="A8" s="80" t="s">
        <v>141</v>
      </c>
      <c r="B8" t="s">
        <v>153</v>
      </c>
      <c r="C8" s="65">
        <v>42065</v>
      </c>
      <c r="D8">
        <v>327.72</v>
      </c>
      <c r="E8">
        <v>2.17</v>
      </c>
      <c r="F8">
        <v>2.39</v>
      </c>
      <c r="G8">
        <v>40</v>
      </c>
    </row>
    <row r="9" spans="1:7" ht="16" x14ac:dyDescent="0.2">
      <c r="A9" s="80" t="s">
        <v>142</v>
      </c>
      <c r="B9" t="s">
        <v>154</v>
      </c>
      <c r="C9" s="65">
        <v>42065</v>
      </c>
      <c r="D9">
        <v>258.23</v>
      </c>
      <c r="E9">
        <v>2.23</v>
      </c>
      <c r="F9">
        <v>2.37</v>
      </c>
      <c r="G9">
        <v>40</v>
      </c>
    </row>
    <row r="10" spans="1:7" ht="16" x14ac:dyDescent="0.2">
      <c r="A10" s="80"/>
      <c r="C10" s="65"/>
    </row>
    <row r="11" spans="1:7" ht="16" x14ac:dyDescent="0.2">
      <c r="A11" s="80"/>
      <c r="C11" s="65"/>
    </row>
    <row r="12" spans="1:7" x14ac:dyDescent="0.2">
      <c r="A12" s="65"/>
      <c r="C12" s="65"/>
    </row>
    <row r="13" spans="1:7" x14ac:dyDescent="0.2">
      <c r="A13" s="65"/>
      <c r="C13" s="65"/>
    </row>
    <row r="14" spans="1:7" x14ac:dyDescent="0.2">
      <c r="A14" s="65"/>
      <c r="C14" s="65"/>
    </row>
    <row r="15" spans="1:7" x14ac:dyDescent="0.2">
      <c r="A15" s="65"/>
      <c r="C15" s="65"/>
    </row>
    <row r="16" spans="1:7" x14ac:dyDescent="0.2">
      <c r="A16" s="65"/>
      <c r="C16" s="65"/>
    </row>
    <row r="17" spans="1:3" x14ac:dyDescent="0.2">
      <c r="A17" s="65"/>
      <c r="C17" s="65"/>
    </row>
    <row r="18" spans="1:3" x14ac:dyDescent="0.2">
      <c r="A18" s="65"/>
      <c r="C18" s="65"/>
    </row>
    <row r="19" spans="1:3" x14ac:dyDescent="0.2">
      <c r="A19" s="65"/>
      <c r="C19" s="65"/>
    </row>
    <row r="20" spans="1:3" x14ac:dyDescent="0.2">
      <c r="A20" s="65"/>
    </row>
    <row r="21" spans="1:3" x14ac:dyDescent="0.2">
      <c r="A21" s="65"/>
    </row>
    <row r="22" spans="1:3" x14ac:dyDescent="0.2">
      <c r="A22" s="65"/>
    </row>
    <row r="23" spans="1:3" x14ac:dyDescent="0.2">
      <c r="A23" s="65"/>
    </row>
    <row r="24" spans="1:3" x14ac:dyDescent="0.2">
      <c r="A24" s="65"/>
    </row>
    <row r="25" spans="1:3" x14ac:dyDescent="0.2">
      <c r="A25" s="65"/>
    </row>
    <row r="26" spans="1:3" x14ac:dyDescent="0.2">
      <c r="A26" s="65"/>
    </row>
    <row r="27" spans="1:3" x14ac:dyDescent="0.2">
      <c r="A27" s="65"/>
    </row>
    <row r="28" spans="1:3" x14ac:dyDescent="0.2">
      <c r="A28" s="65"/>
    </row>
    <row r="29" spans="1:3" x14ac:dyDescent="0.2">
      <c r="A29" s="65"/>
    </row>
    <row r="30" spans="1:3" x14ac:dyDescent="0.2">
      <c r="A30" s="65"/>
    </row>
    <row r="31" spans="1:3" x14ac:dyDescent="0.2">
      <c r="A31" s="65"/>
    </row>
    <row r="32" spans="1:3" x14ac:dyDescent="0.2">
      <c r="A32" s="65"/>
    </row>
    <row r="33" spans="1:1" x14ac:dyDescent="0.2">
      <c r="A33" s="65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7.6640625" bestFit="1" customWidth="1"/>
    <col min="2" max="2" width="20.5" bestFit="1" customWidth="1"/>
    <col min="3" max="3" width="9.6640625" style="69" bestFit="1" customWidth="1"/>
    <col min="4" max="4" width="19.5" bestFit="1" customWidth="1"/>
    <col min="5" max="5" width="6.1640625" bestFit="1" customWidth="1"/>
    <col min="6" max="7" width="8.33203125" bestFit="1" customWidth="1"/>
    <col min="8" max="8" width="9.33203125" bestFit="1" customWidth="1"/>
    <col min="9" max="9" width="15.5" bestFit="1" customWidth="1"/>
    <col min="10" max="10" width="8.83203125" bestFit="1" customWidth="1"/>
  </cols>
  <sheetData>
    <row r="1" spans="1:10" x14ac:dyDescent="0.2">
      <c r="A1" s="68" t="s">
        <v>127</v>
      </c>
      <c r="B1" s="68" t="s">
        <v>128</v>
      </c>
      <c r="C1" s="70" t="s">
        <v>127</v>
      </c>
      <c r="D1" s="68" t="s">
        <v>129</v>
      </c>
      <c r="E1" s="68" t="s">
        <v>5</v>
      </c>
      <c r="F1" s="68" t="s">
        <v>6</v>
      </c>
      <c r="G1" s="68" t="s">
        <v>7</v>
      </c>
      <c r="H1" s="68" t="s">
        <v>124</v>
      </c>
    </row>
    <row r="2" spans="1:10" x14ac:dyDescent="0.2">
      <c r="A2" t="s">
        <v>155</v>
      </c>
      <c r="B2" s="65">
        <v>42065</v>
      </c>
      <c r="C2" s="82" t="s">
        <v>156</v>
      </c>
      <c r="D2" s="65">
        <v>42091</v>
      </c>
      <c r="E2">
        <v>1.81</v>
      </c>
      <c r="F2">
        <v>1.35</v>
      </c>
      <c r="G2">
        <v>0.03</v>
      </c>
      <c r="H2">
        <v>40</v>
      </c>
    </row>
    <row r="3" spans="1:10" x14ac:dyDescent="0.2">
      <c r="A3" s="69"/>
      <c r="B3" s="65"/>
      <c r="C3" s="67"/>
      <c r="D3" s="65"/>
    </row>
    <row r="4" spans="1:10" x14ac:dyDescent="0.2">
      <c r="A4" s="69"/>
      <c r="B4" s="65"/>
      <c r="C4" s="67"/>
      <c r="D4" s="65"/>
    </row>
    <row r="5" spans="1:10" x14ac:dyDescent="0.2">
      <c r="A5" s="69"/>
      <c r="B5" s="65"/>
      <c r="C5" s="67"/>
      <c r="D5" s="65"/>
    </row>
    <row r="6" spans="1:10" x14ac:dyDescent="0.2">
      <c r="B6" s="65"/>
      <c r="C6" s="65"/>
      <c r="D6" s="65"/>
    </row>
    <row r="7" spans="1:10" x14ac:dyDescent="0.2">
      <c r="A7" s="67"/>
      <c r="B7" s="65"/>
      <c r="C7" s="67"/>
      <c r="D7" s="65"/>
    </row>
    <row r="8" spans="1:10" x14ac:dyDescent="0.2">
      <c r="A8" s="67"/>
      <c r="B8" s="65"/>
      <c r="C8" s="67"/>
      <c r="D8" s="65"/>
    </row>
    <row r="9" spans="1:10" x14ac:dyDescent="0.2">
      <c r="A9" s="67"/>
      <c r="B9" s="65"/>
      <c r="C9" s="67"/>
      <c r="D9" s="65"/>
    </row>
    <row r="10" spans="1:10" x14ac:dyDescent="0.2">
      <c r="A10" s="67"/>
      <c r="B10" s="65"/>
      <c r="C10" s="67"/>
      <c r="D10" s="65"/>
    </row>
    <row r="11" spans="1:10" x14ac:dyDescent="0.2">
      <c r="A11" s="67"/>
      <c r="B11" s="65"/>
      <c r="C11" s="67"/>
      <c r="D11" s="65"/>
      <c r="J11" s="63"/>
    </row>
    <row r="12" spans="1:10" x14ac:dyDescent="0.2">
      <c r="A12" s="67"/>
      <c r="B12" s="65"/>
      <c r="C12" s="67"/>
      <c r="D12" s="65"/>
      <c r="J12" s="63"/>
    </row>
    <row r="13" spans="1:10" x14ac:dyDescent="0.2">
      <c r="A13" s="67"/>
      <c r="B13" s="65"/>
      <c r="C13" s="67"/>
      <c r="D13" s="65"/>
      <c r="J13" s="63"/>
    </row>
    <row r="14" spans="1:10" x14ac:dyDescent="0.2">
      <c r="B14" s="65"/>
      <c r="C14" s="67"/>
      <c r="D14" s="65"/>
      <c r="J14" s="63"/>
    </row>
    <row r="15" spans="1:10" x14ac:dyDescent="0.2">
      <c r="A15" s="66"/>
      <c r="B15" s="67"/>
      <c r="C15" s="65"/>
    </row>
    <row r="16" spans="1:10" x14ac:dyDescent="0.2">
      <c r="A16" s="71"/>
    </row>
    <row r="17" spans="1:10" x14ac:dyDescent="0.2">
      <c r="A17" s="71"/>
    </row>
    <row r="18" spans="1:10" x14ac:dyDescent="0.2">
      <c r="B18" s="65"/>
      <c r="C18" s="67"/>
      <c r="D18" s="65"/>
      <c r="J18" s="63"/>
    </row>
    <row r="19" spans="1:10" x14ac:dyDescent="0.2">
      <c r="B19" s="65"/>
      <c r="C19" s="67"/>
      <c r="D19" s="65"/>
      <c r="J19" s="63"/>
    </row>
    <row r="20" spans="1:10" x14ac:dyDescent="0.2">
      <c r="B20" s="65"/>
      <c r="C20" s="67"/>
      <c r="D20" s="65"/>
      <c r="J20" s="63"/>
    </row>
    <row r="21" spans="1:10" x14ac:dyDescent="0.2">
      <c r="B21" s="65"/>
      <c r="C21" s="67"/>
      <c r="D21" s="65"/>
      <c r="J21" s="63"/>
    </row>
    <row r="22" spans="1:10" x14ac:dyDescent="0.2">
      <c r="B22" s="65"/>
      <c r="C22" s="67"/>
      <c r="D22" s="65"/>
      <c r="J22" s="63"/>
    </row>
    <row r="23" spans="1:10" x14ac:dyDescent="0.2">
      <c r="B23" s="65"/>
      <c r="C23" s="67"/>
      <c r="D23" s="65"/>
      <c r="J23" s="63"/>
    </row>
    <row r="24" spans="1:10" x14ac:dyDescent="0.2">
      <c r="B24" s="65"/>
      <c r="C24" s="67"/>
      <c r="D24" s="65"/>
      <c r="J24" s="63"/>
    </row>
    <row r="25" spans="1:10" x14ac:dyDescent="0.2">
      <c r="B25" s="65"/>
      <c r="C25" s="67"/>
      <c r="D25" s="65"/>
      <c r="J25" s="63"/>
    </row>
    <row r="26" spans="1:10" x14ac:dyDescent="0.2">
      <c r="B26" s="65"/>
      <c r="C26" s="67"/>
      <c r="D26" s="65"/>
      <c r="J26" s="63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G11" sqref="G11"/>
    </sheetView>
  </sheetViews>
  <sheetFormatPr baseColWidth="10" defaultColWidth="11.5" defaultRowHeight="15" x14ac:dyDescent="0.2"/>
  <cols>
    <col min="3" max="3" width="12" bestFit="1" customWidth="1"/>
  </cols>
  <sheetData>
    <row r="1" spans="1:15" x14ac:dyDescent="0.2">
      <c r="A1" s="68" t="s">
        <v>127</v>
      </c>
      <c r="B1" s="68" t="s">
        <v>144</v>
      </c>
      <c r="C1" s="68" t="s">
        <v>145</v>
      </c>
      <c r="D1" s="68" t="s">
        <v>128</v>
      </c>
      <c r="E1" s="77" t="s">
        <v>122</v>
      </c>
      <c r="F1" s="68" t="s">
        <v>144</v>
      </c>
      <c r="G1" s="68" t="s">
        <v>129</v>
      </c>
      <c r="H1" s="68" t="s">
        <v>5</v>
      </c>
      <c r="I1" s="68" t="s">
        <v>6</v>
      </c>
      <c r="J1" s="68" t="s">
        <v>7</v>
      </c>
      <c r="K1" s="68" t="s">
        <v>124</v>
      </c>
      <c r="L1" s="68" t="s">
        <v>126</v>
      </c>
      <c r="M1" s="61" t="s">
        <v>125</v>
      </c>
      <c r="N1" s="62" t="s">
        <v>3</v>
      </c>
      <c r="O1" s="62" t="s">
        <v>121</v>
      </c>
    </row>
    <row r="2" spans="1:15" ht="16" x14ac:dyDescent="0.2">
      <c r="A2" s="79">
        <v>0.54166666666666663</v>
      </c>
      <c r="C2" s="65"/>
      <c r="D2" s="65">
        <v>42032</v>
      </c>
      <c r="E2" s="80" t="s">
        <v>142</v>
      </c>
      <c r="F2" s="80" t="s">
        <v>143</v>
      </c>
      <c r="G2" s="81">
        <v>42032</v>
      </c>
      <c r="H2" s="80">
        <v>71.06</v>
      </c>
      <c r="I2" s="80">
        <v>2.17</v>
      </c>
      <c r="J2" s="80">
        <v>0.95</v>
      </c>
      <c r="K2" s="80">
        <v>40</v>
      </c>
      <c r="L2" s="80">
        <v>15</v>
      </c>
      <c r="M2" s="63">
        <v>53.295000000000002</v>
      </c>
      <c r="N2" s="64">
        <v>38.295000000000002</v>
      </c>
      <c r="O2" s="64">
        <v>3.5529999999999999</v>
      </c>
    </row>
  </sheetData>
  <conditionalFormatting sqref="B1:B2">
    <cfRule type="duplicateValues" dxfId="0" priority="1"/>
  </conditionalFormatting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150" zoomScaleNormal="150" zoomScalePageLayoutView="150" workbookViewId="0">
      <selection sqref="A1:H8"/>
    </sheetView>
  </sheetViews>
  <sheetFormatPr baseColWidth="10" defaultRowHeight="15" x14ac:dyDescent="0.2"/>
  <cols>
    <col min="2" max="2" width="7.83203125" customWidth="1"/>
    <col min="3" max="3" width="8.6640625" customWidth="1"/>
    <col min="4" max="4" width="8.33203125" customWidth="1"/>
    <col min="5" max="5" width="9" customWidth="1"/>
    <col min="6" max="6" width="4.33203125" customWidth="1"/>
    <col min="7" max="7" width="6.83203125" customWidth="1"/>
    <col min="8" max="8" width="5.83203125" customWidth="1"/>
    <col min="9" max="9" width="8.33203125" customWidth="1"/>
  </cols>
  <sheetData>
    <row r="1" spans="1:9" x14ac:dyDescent="0.2">
      <c r="A1" s="90"/>
      <c r="B1" s="91" t="s">
        <v>157</v>
      </c>
      <c r="C1" s="91" t="s">
        <v>158</v>
      </c>
      <c r="D1" s="91" t="s">
        <v>159</v>
      </c>
      <c r="E1" s="91" t="s">
        <v>160</v>
      </c>
      <c r="F1" s="91"/>
      <c r="G1" s="91">
        <v>22</v>
      </c>
      <c r="H1" s="97" t="s">
        <v>171</v>
      </c>
      <c r="I1" s="88" t="s">
        <v>172</v>
      </c>
    </row>
    <row r="2" spans="1:9" x14ac:dyDescent="0.2">
      <c r="A2" s="92" t="s">
        <v>161</v>
      </c>
      <c r="B2" s="84"/>
      <c r="C2" s="84"/>
      <c r="D2" s="84"/>
      <c r="E2" s="84">
        <v>1.4750000000000001</v>
      </c>
      <c r="F2" s="85"/>
      <c r="G2" s="102">
        <f>E2*$G$1</f>
        <v>32.450000000000003</v>
      </c>
      <c r="H2" s="98"/>
      <c r="I2" s="93">
        <f>G2+I4+I5</f>
        <v>34.650000000000006</v>
      </c>
    </row>
    <row r="3" spans="1:9" ht="22" x14ac:dyDescent="0.2">
      <c r="A3" s="92" t="s">
        <v>162</v>
      </c>
      <c r="B3" s="84" t="s">
        <v>163</v>
      </c>
      <c r="C3" s="84" t="s">
        <v>164</v>
      </c>
      <c r="D3" s="84"/>
      <c r="E3" s="84">
        <v>5</v>
      </c>
      <c r="F3" s="85"/>
      <c r="G3" s="102">
        <f t="shared" ref="G3:G6" si="0">E3*$G$1</f>
        <v>110</v>
      </c>
      <c r="H3" s="98"/>
      <c r="I3" s="93">
        <f>G3</f>
        <v>110</v>
      </c>
    </row>
    <row r="4" spans="1:9" x14ac:dyDescent="0.2">
      <c r="A4" s="92" t="s">
        <v>165</v>
      </c>
      <c r="B4" s="84" t="s">
        <v>166</v>
      </c>
      <c r="C4" s="84" t="s">
        <v>167</v>
      </c>
      <c r="D4" s="86"/>
      <c r="E4" s="84">
        <v>0.2</v>
      </c>
      <c r="F4" s="85"/>
      <c r="G4" s="102">
        <f t="shared" si="0"/>
        <v>4.4000000000000004</v>
      </c>
      <c r="H4" s="99"/>
      <c r="I4" s="93">
        <f>G4*0.25</f>
        <v>1.1000000000000001</v>
      </c>
    </row>
    <row r="5" spans="1:9" x14ac:dyDescent="0.2">
      <c r="A5" s="92" t="s">
        <v>168</v>
      </c>
      <c r="B5" s="84" t="s">
        <v>166</v>
      </c>
      <c r="C5" s="84" t="s">
        <v>167</v>
      </c>
      <c r="D5" s="86"/>
      <c r="E5" s="84">
        <v>0.2</v>
      </c>
      <c r="F5" s="85"/>
      <c r="G5" s="102">
        <f t="shared" si="0"/>
        <v>4.4000000000000004</v>
      </c>
      <c r="H5" s="99"/>
      <c r="I5" s="93">
        <f>G5*0.25</f>
        <v>1.1000000000000001</v>
      </c>
    </row>
    <row r="6" spans="1:9" ht="22" x14ac:dyDescent="0.2">
      <c r="A6" s="92" t="s">
        <v>169</v>
      </c>
      <c r="B6" s="84"/>
      <c r="C6" s="84" t="s">
        <v>164</v>
      </c>
      <c r="D6" s="84"/>
      <c r="E6" s="87">
        <v>0.125</v>
      </c>
      <c r="F6" s="85"/>
      <c r="G6" s="96">
        <f t="shared" si="0"/>
        <v>2.75</v>
      </c>
      <c r="H6" s="103">
        <f>G6*0.8</f>
        <v>2.2000000000000002</v>
      </c>
      <c r="I6" s="93">
        <f>H6</f>
        <v>2.2000000000000002</v>
      </c>
    </row>
    <row r="7" spans="1:9" x14ac:dyDescent="0.2">
      <c r="A7" s="92" t="s">
        <v>170</v>
      </c>
      <c r="B7" s="84"/>
      <c r="C7" s="84"/>
      <c r="D7" s="84"/>
      <c r="E7" s="84">
        <v>3</v>
      </c>
      <c r="F7" s="83"/>
      <c r="G7" s="102">
        <f>E7</f>
        <v>3</v>
      </c>
      <c r="H7" s="99"/>
      <c r="I7" s="89">
        <f>G7</f>
        <v>3</v>
      </c>
    </row>
    <row r="8" spans="1:9" ht="16" thickBot="1" x14ac:dyDescent="0.25">
      <c r="A8" s="100"/>
      <c r="B8" s="101"/>
      <c r="C8" s="101"/>
      <c r="D8" s="101"/>
      <c r="E8" s="101"/>
      <c r="F8" s="101"/>
      <c r="G8" s="101"/>
      <c r="H8" s="95"/>
      <c r="I8" s="94"/>
    </row>
    <row r="9" spans="1:9" x14ac:dyDescent="0.2">
      <c r="G9">
        <f>SUM(G2:G7)</f>
        <v>157</v>
      </c>
      <c r="I9">
        <f>SUM(I2:I7)</f>
        <v>152.04999999999998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Calculations From Sweden</vt:lpstr>
      <vt:lpstr>Bumble Bee Sample Dilutions</vt:lpstr>
      <vt:lpstr>Bumble Bee Log</vt:lpstr>
      <vt:lpstr>Worksheet to Print From</vt:lpstr>
      <vt:lpstr>Worksheet to Import</vt:lpstr>
      <vt:lpstr>Control Dilution Factors</vt:lpstr>
      <vt:lpstr>pollen</vt:lpstr>
      <vt:lpstr>Master Mix</vt:lpstr>
    </vt:vector>
  </TitlesOfParts>
  <Company>SLU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 Semberg</dc:creator>
  <cp:lastModifiedBy>Microsoft Office User</cp:lastModifiedBy>
  <cp:lastPrinted>2016-03-03T16:59:50Z</cp:lastPrinted>
  <dcterms:created xsi:type="dcterms:W3CDTF">2014-01-10T15:21:19Z</dcterms:created>
  <dcterms:modified xsi:type="dcterms:W3CDTF">2018-01-03T22:33:31Z</dcterms:modified>
</cp:coreProperties>
</file>