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-loup-faulon/Desktop/"/>
    </mc:Choice>
  </mc:AlternateContent>
  <xr:revisionPtr revIDLastSave="0" documentId="13_ncr:1_{E9C22442-9A5A-C04B-BE7D-AA98578ECD5F}" xr6:coauthVersionLast="47" xr6:coauthVersionMax="47" xr10:uidLastSave="{00000000-0000-0000-0000-000000000000}"/>
  <bookViews>
    <workbookView xWindow="3000" yWindow="920" windowWidth="32960" windowHeight="20040" xr2:uid="{1B3F476A-B93D-3C49-B8BB-34A53C8070E3}"/>
  </bookViews>
  <sheets>
    <sheet name="Michaelis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8" i="1" s="1"/>
  <c r="C24" i="1" s="1"/>
  <c r="C30" i="1" s="1"/>
  <c r="C36" i="1" s="1"/>
  <c r="C42" i="1" s="1"/>
  <c r="C48" i="1" s="1"/>
  <c r="C11" i="1"/>
  <c r="C17" i="1" s="1"/>
  <c r="C23" i="1" s="1"/>
  <c r="C29" i="1" s="1"/>
  <c r="C35" i="1" s="1"/>
  <c r="C41" i="1" s="1"/>
  <c r="C47" i="1" s="1"/>
  <c r="C10" i="1"/>
  <c r="C16" i="1" s="1"/>
  <c r="C22" i="1" s="1"/>
  <c r="C28" i="1" s="1"/>
  <c r="C34" i="1" s="1"/>
  <c r="C40" i="1" s="1"/>
  <c r="C46" i="1" s="1"/>
  <c r="C9" i="1"/>
  <c r="C15" i="1" s="1"/>
  <c r="C21" i="1" s="1"/>
  <c r="C27" i="1" s="1"/>
  <c r="C33" i="1" s="1"/>
  <c r="C39" i="1" s="1"/>
  <c r="C45" i="1" s="1"/>
  <c r="C2" i="1"/>
  <c r="E3" i="1"/>
  <c r="E4" i="1"/>
  <c r="E5" i="1"/>
  <c r="C8" i="1" l="1"/>
  <c r="C14" i="1" s="1"/>
  <c r="C20" i="1" s="1"/>
  <c r="C26" i="1" s="1"/>
  <c r="C32" i="1" s="1"/>
  <c r="C38" i="1" s="1"/>
  <c r="C44" i="1" s="1"/>
  <c r="F3" i="1"/>
  <c r="H3" i="1" s="1"/>
  <c r="E9" i="1" l="1"/>
  <c r="E10" i="1"/>
  <c r="E11" i="1"/>
  <c r="E17" i="1"/>
  <c r="E15" i="1"/>
  <c r="E16" i="1"/>
  <c r="E23" i="1"/>
  <c r="E22" i="1"/>
  <c r="E21" i="1"/>
  <c r="G3" i="1"/>
  <c r="F9" i="1" l="1"/>
  <c r="H9" i="1" s="1"/>
  <c r="F15" i="1"/>
  <c r="H15" i="1" s="1"/>
  <c r="F21" i="1"/>
  <c r="G21" i="1" s="1"/>
  <c r="K21" i="1" s="1"/>
  <c r="P5" i="1" s="1"/>
  <c r="E29" i="1"/>
  <c r="E27" i="1"/>
  <c r="E28" i="1"/>
  <c r="J3" i="1"/>
  <c r="K3" i="1"/>
  <c r="P2" i="1" s="1"/>
  <c r="G9" i="1" l="1"/>
  <c r="K9" i="1" s="1"/>
  <c r="P3" i="1" s="1"/>
  <c r="O2" i="1"/>
  <c r="G15" i="1"/>
  <c r="K15" i="1" s="1"/>
  <c r="P4" i="1" s="1"/>
  <c r="H21" i="1"/>
  <c r="J21" i="1"/>
  <c r="F27" i="1"/>
  <c r="G27" i="1" s="1"/>
  <c r="E33" i="1"/>
  <c r="E35" i="1"/>
  <c r="E34" i="1"/>
  <c r="L3" i="1"/>
  <c r="Q2" i="1" s="1"/>
  <c r="J9" i="1" l="1"/>
  <c r="O3" i="1" s="1"/>
  <c r="J15" i="1"/>
  <c r="L15" i="1" s="1"/>
  <c r="Q4" i="1" s="1"/>
  <c r="L9" i="1"/>
  <c r="Q3" i="1" s="1"/>
  <c r="M3" i="1"/>
  <c r="R2" i="1" s="1"/>
  <c r="L21" i="1"/>
  <c r="Q5" i="1" s="1"/>
  <c r="O5" i="1"/>
  <c r="H27" i="1"/>
  <c r="F33" i="1"/>
  <c r="G33" i="1" s="1"/>
  <c r="E41" i="1"/>
  <c r="E39" i="1"/>
  <c r="E40" i="1"/>
  <c r="K27" i="1"/>
  <c r="P6" i="1" s="1"/>
  <c r="J27" i="1"/>
  <c r="O4" i="1" l="1"/>
  <c r="M9" i="1"/>
  <c r="R3" i="1" s="1"/>
  <c r="M21" i="1"/>
  <c r="R5" i="1" s="1"/>
  <c r="O6" i="1"/>
  <c r="M15" i="1"/>
  <c r="R4" i="1" s="1"/>
  <c r="H33" i="1"/>
  <c r="L27" i="1"/>
  <c r="Q6" i="1" s="1"/>
  <c r="F39" i="1"/>
  <c r="G39" i="1" s="1"/>
  <c r="E47" i="1"/>
  <c r="E46" i="1"/>
  <c r="E45" i="1"/>
  <c r="K33" i="1"/>
  <c r="P7" i="1" s="1"/>
  <c r="J33" i="1"/>
  <c r="M27" i="1" l="1"/>
  <c r="R6" i="1" s="1"/>
  <c r="O7" i="1"/>
  <c r="L33" i="1"/>
  <c r="Q7" i="1" s="1"/>
  <c r="F45" i="1"/>
  <c r="G45" i="1" s="1"/>
  <c r="H39" i="1"/>
  <c r="K39" i="1"/>
  <c r="P8" i="1" s="1"/>
  <c r="J39" i="1"/>
  <c r="O8" i="1" l="1"/>
  <c r="M33" i="1"/>
  <c r="R7" i="1" s="1"/>
  <c r="L39" i="1"/>
  <c r="Q8" i="1" s="1"/>
  <c r="J45" i="1"/>
  <c r="K45" i="1"/>
  <c r="P9" i="1" s="1"/>
  <c r="H45" i="1"/>
  <c r="O9" i="1" l="1"/>
  <c r="M39" i="1"/>
  <c r="R8" i="1" s="1"/>
  <c r="L45" i="1"/>
  <c r="Q9" i="1" s="1"/>
  <c r="M45" i="1" l="1"/>
  <c r="R9" i="1" s="1"/>
</calcChain>
</file>

<file path=xl/sharedStrings.xml><?xml version="1.0" encoding="utf-8"?>
<sst xmlns="http://schemas.openxmlformats.org/spreadsheetml/2006/main" count="176" uniqueCount="28">
  <si>
    <t>V</t>
  </si>
  <si>
    <t>a1</t>
  </si>
  <si>
    <t>b1</t>
  </si>
  <si>
    <t>a2</t>
  </si>
  <si>
    <t>b2</t>
  </si>
  <si>
    <t>kcatE</t>
  </si>
  <si>
    <t>KM</t>
  </si>
  <si>
    <t>A</t>
  </si>
  <si>
    <t>B</t>
  </si>
  <si>
    <t>C</t>
  </si>
  <si>
    <t>Ax2+Bx+C = 0</t>
  </si>
  <si>
    <t>delta</t>
  </si>
  <si>
    <t>V1</t>
  </si>
  <si>
    <t>V2</t>
  </si>
  <si>
    <t>S1</t>
  </si>
  <si>
    <t>S2</t>
  </si>
  <si>
    <t>ratio</t>
  </si>
  <si>
    <t>Km</t>
  </si>
  <si>
    <t>Vmax</t>
  </si>
  <si>
    <t>"-,-"</t>
  </si>
  <si>
    <t>"-,+"</t>
  </si>
  <si>
    <t>"-,="</t>
  </si>
  <si>
    <t>"=,="</t>
  </si>
  <si>
    <t>"=,+"</t>
  </si>
  <si>
    <t>"+,-"</t>
  </si>
  <si>
    <t>"+,="</t>
  </si>
  <si>
    <t>"+,+"</t>
  </si>
  <si>
    <t>"=,-"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</si>
</sst>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Michaelis!$V$1</c:f>
              <c:strCache>
                <c:ptCount val="1"/>
                <c:pt idx="0">
                  <c:v>"-,-"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Michaelis!$V$2:$V$9</c:f>
              <c:numCache>
                <c:formatCode>General</c:formatCode>
                <c:ptCount val="8"/>
                <c:pt idx="0">
                  <c:v>0.50007812499809268</c:v>
                </c:pt>
                <c:pt idx="1">
                  <c:v>0.50015624998474129</c:v>
                </c:pt>
                <c:pt idx="2">
                  <c:v>0.50031249987792981</c:v>
                </c:pt>
                <c:pt idx="3">
                  <c:v>0.50062499902344049</c:v>
                </c:pt>
                <c:pt idx="4">
                  <c:v>0.50124999218759769</c:v>
                </c:pt>
                <c:pt idx="5">
                  <c:v>0.50249993750312483</c:v>
                </c:pt>
                <c:pt idx="6">
                  <c:v>0.50499950009997496</c:v>
                </c:pt>
                <c:pt idx="7">
                  <c:v>0.5099960031968036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F-C748-9D04-664FCEEE0FB9}"/>
            </c:ext>
          </c:extLst>
        </c:ser>
        <c:ser>
          <c:idx val="1"/>
          <c:order val="1"/>
          <c:tx>
            <c:strRef>
              <c:f>Michaelis!$W$1</c:f>
              <c:strCache>
                <c:ptCount val="1"/>
                <c:pt idx="0">
                  <c:v>"-,="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Michaelis!$W$2:$W$9</c:f>
              <c:numCache>
                <c:formatCode>General</c:formatCode>
                <c:ptCount val="8"/>
                <c:pt idx="0">
                  <c:v>0.66666666666666663</c:v>
                </c:pt>
                <c:pt idx="1">
                  <c:v>0.66666666666666674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F-C748-9D04-664FCEEE0FB9}"/>
            </c:ext>
          </c:extLst>
        </c:ser>
        <c:ser>
          <c:idx val="2"/>
          <c:order val="2"/>
          <c:tx>
            <c:strRef>
              <c:f>Michaelis!$X$1</c:f>
              <c:strCache>
                <c:ptCount val="1"/>
                <c:pt idx="0">
                  <c:v>"-,+"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Michaelis!$X$2:$X$9</c:f>
              <c:numCache>
                <c:formatCode>General</c:formatCode>
                <c:ptCount val="8"/>
                <c:pt idx="0">
                  <c:v>0.79995999399950013</c:v>
                </c:pt>
                <c:pt idx="1">
                  <c:v>0.79991997599600073</c:v>
                </c:pt>
                <c:pt idx="2">
                  <c:v>0.79983990396801152</c:v>
                </c:pt>
                <c:pt idx="3">
                  <c:v>0.79967961574418522</c:v>
                </c:pt>
                <c:pt idx="4">
                  <c:v>0.79935846195497606</c:v>
                </c:pt>
                <c:pt idx="5">
                  <c:v>0.79871383966405474</c:v>
                </c:pt>
                <c:pt idx="6">
                  <c:v>0.79741529371093056</c:v>
                </c:pt>
                <c:pt idx="7">
                  <c:v>0.79478066040801876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F-C748-9D04-664FCEEE0FB9}"/>
            </c:ext>
          </c:extLst>
        </c:ser>
        <c:ser>
          <c:idx val="3"/>
          <c:order val="3"/>
          <c:tx>
            <c:strRef>
              <c:f>Michaelis!$Y$1</c:f>
              <c:strCache>
                <c:ptCount val="1"/>
                <c:pt idx="0">
                  <c:v>"=,-"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Michaelis!$Y$2:$Y$9</c:f>
              <c:numCache>
                <c:formatCode>General</c:formatCode>
                <c:ptCount val="8"/>
                <c:pt idx="0">
                  <c:v>0.33337963284442684</c:v>
                </c:pt>
                <c:pt idx="1">
                  <c:v>0.33342593878422089</c:v>
                </c:pt>
                <c:pt idx="2">
                  <c:v>0.33351856994453888</c:v>
                </c:pt>
                <c:pt idx="3">
                  <c:v>0.33370390935039107</c:v>
                </c:pt>
                <c:pt idx="4">
                  <c:v>0.33407489619976294</c:v>
                </c:pt>
                <c:pt idx="5">
                  <c:v>0.33481809959853176</c:v>
                </c:pt>
                <c:pt idx="6">
                  <c:v>0.3363094051889387</c:v>
                </c:pt>
                <c:pt idx="7">
                  <c:v>0.33931144502130289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F-C748-9D04-664FCEEE0FB9}"/>
            </c:ext>
          </c:extLst>
        </c:ser>
        <c:ser>
          <c:idx val="4"/>
          <c:order val="4"/>
          <c:tx>
            <c:strRef>
              <c:f>Michaelis!$Z$1</c:f>
              <c:strCache>
                <c:ptCount val="1"/>
                <c:pt idx="0">
                  <c:v>"=,="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Michaelis!$Z$2:$Z$9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F-C748-9D04-664FCEEE0FB9}"/>
            </c:ext>
          </c:extLst>
        </c:ser>
        <c:ser>
          <c:idx val="5"/>
          <c:order val="5"/>
          <c:tx>
            <c:strRef>
              <c:f>Michaelis!$AA$1</c:f>
              <c:strCache>
                <c:ptCount val="1"/>
                <c:pt idx="0">
                  <c:v>"=,+"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Michaelis!$AA$2:$AA$9</c:f>
              <c:numCache>
                <c:formatCode>General</c:formatCode>
                <c:ptCount val="8"/>
                <c:pt idx="0">
                  <c:v>0.66662036715557316</c:v>
                </c:pt>
                <c:pt idx="1">
                  <c:v>0.66657406121577911</c:v>
                </c:pt>
                <c:pt idx="2">
                  <c:v>0.66648143005546112</c:v>
                </c:pt>
                <c:pt idx="3">
                  <c:v>0.66629609064960893</c:v>
                </c:pt>
                <c:pt idx="4">
                  <c:v>0.66592510380023706</c:v>
                </c:pt>
                <c:pt idx="5">
                  <c:v>0.66518190040146841</c:v>
                </c:pt>
                <c:pt idx="6">
                  <c:v>0.6636905948110613</c:v>
                </c:pt>
                <c:pt idx="7">
                  <c:v>0.66068855497869705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F-C748-9D04-664FCEEE0FB9}"/>
            </c:ext>
          </c:extLst>
        </c:ser>
        <c:ser>
          <c:idx val="6"/>
          <c:order val="6"/>
          <c:tx>
            <c:strRef>
              <c:f>Michaelis!$AB$1</c:f>
              <c:strCache>
                <c:ptCount val="1"/>
                <c:pt idx="0">
                  <c:v>"+,-"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Michaelis!$AB$2:$AB$9</c:f>
              <c:numCache>
                <c:formatCode>General</c:formatCode>
                <c:ptCount val="8"/>
                <c:pt idx="0">
                  <c:v>0.20002000150006249</c:v>
                </c:pt>
                <c:pt idx="1">
                  <c:v>0.20004000600049995</c:v>
                </c:pt>
                <c:pt idx="2">
                  <c:v>0.20008002400399927</c:v>
                </c:pt>
                <c:pt idx="3">
                  <c:v>0.20016009603198845</c:v>
                </c:pt>
                <c:pt idx="4">
                  <c:v>0.20032038425581483</c:v>
                </c:pt>
                <c:pt idx="5">
                  <c:v>0.20064153804502377</c:v>
                </c:pt>
                <c:pt idx="6">
                  <c:v>0.20128616033594526</c:v>
                </c:pt>
                <c:pt idx="7">
                  <c:v>0.20258470628906947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F-C748-9D04-664FCEEE0FB9}"/>
            </c:ext>
          </c:extLst>
        </c:ser>
        <c:ser>
          <c:idx val="7"/>
          <c:order val="7"/>
          <c:tx>
            <c:strRef>
              <c:f>Michaelis!$AC$1</c:f>
              <c:strCache>
                <c:ptCount val="1"/>
                <c:pt idx="0">
                  <c:v>"+,="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Michaelis!$AC$2:$AC$9</c:f>
              <c:numCache>
                <c:formatCode>General</c:formatCode>
                <c:ptCount val="8"/>
                <c:pt idx="0">
                  <c:v>0.33333333333333337</c:v>
                </c:pt>
                <c:pt idx="1">
                  <c:v>0.33333333333333331</c:v>
                </c:pt>
                <c:pt idx="2">
                  <c:v>0.33333333333333337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0.33333333333333337</c:v>
                </c:pt>
                <c:pt idx="6">
                  <c:v>0.33333333333333337</c:v>
                </c:pt>
                <c:pt idx="7">
                  <c:v>0.33333333333333337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FF-C748-9D04-664FCEEE0FB9}"/>
            </c:ext>
          </c:extLst>
        </c:ser>
        <c:ser>
          <c:idx val="8"/>
          <c:order val="8"/>
          <c:tx>
            <c:strRef>
              <c:f>Michaelis!$AD$1</c:f>
              <c:strCache>
                <c:ptCount val="1"/>
                <c:pt idx="0">
                  <c:v>"+,+"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Michaelis!$U$2:$U$9</c:f>
              <c:numCache>
                <c:formatCode>General</c:formatCode>
                <c:ptCount val="8"/>
                <c:pt idx="0">
                  <c:v>6.2499999999998002E-2</c:v>
                </c:pt>
                <c:pt idx="1">
                  <c:v>0.1250000000000118</c:v>
                </c:pt>
                <c:pt idx="2">
                  <c:v>0.24999999999999975</c:v>
                </c:pt>
                <c:pt idx="3">
                  <c:v>0.49999999999999889</c:v>
                </c:pt>
                <c:pt idx="4">
                  <c:v>0.99999999999999312</c:v>
                </c:pt>
                <c:pt idx="5">
                  <c:v>1.999999999999988</c:v>
                </c:pt>
                <c:pt idx="6">
                  <c:v>4.0000000000000053</c:v>
                </c:pt>
                <c:pt idx="7">
                  <c:v>7.9999999999999893</c:v>
                </c:pt>
              </c:numCache>
            </c:numRef>
          </c:xVal>
          <c:yVal>
            <c:numRef>
              <c:f>Michaelis!$AD$2:$AD$9</c:f>
              <c:numCache>
                <c:formatCode>General</c:formatCode>
                <c:ptCount val="8"/>
                <c:pt idx="0">
                  <c:v>0.49996093750023851</c:v>
                </c:pt>
                <c:pt idx="1">
                  <c:v>0.49992187500190732</c:v>
                </c:pt>
                <c:pt idx="2">
                  <c:v>0.49984375001525877</c:v>
                </c:pt>
                <c:pt idx="3">
                  <c:v>0.49968750012207025</c:v>
                </c:pt>
                <c:pt idx="4">
                  <c:v>0.49937500097655946</c:v>
                </c:pt>
                <c:pt idx="5">
                  <c:v>0.49875000781240236</c:v>
                </c:pt>
                <c:pt idx="6">
                  <c:v>0.49750006249687517</c:v>
                </c:pt>
                <c:pt idx="7">
                  <c:v>0.49500049990002504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FF-C748-9D04-664FCEEE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67600"/>
        <c:axId val="290495871"/>
      </c:scatterChart>
      <c:valAx>
        <c:axId val="14317676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95871"/>
        <c:crossesAt val="0"/>
        <c:crossBetween val="midCat"/>
      </c:valAx>
      <c:valAx>
        <c:axId val="290495871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6760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7070100771433E-2"/>
          <c:y val="0.48913635764655233"/>
          <c:w val="0.25655489496140388"/>
          <c:h val="0.34912292766322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675780</xdr:colOff>
      <xdr:row>14</xdr:row>
      <xdr:rowOff>11652</xdr:rowOff>
    </xdr:from>
    <xdr:to>
      <xdr:col>33</xdr:col>
      <xdr:colOff>454403</xdr:colOff>
      <xdr:row>48</xdr:row>
      <xdr:rowOff>128165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F817A6-1AEB-2CB9-D1EE-64F4C9EC7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3CE7-C207-5E47-B1B6-AC41571977F3}">
  <dimension ref="A1:AD48"/>
  <sheetViews>
    <sheetView tabSelected="1" topLeftCell="N10" zoomScale="109" zoomScaleNormal="109" workbookViewId="0">
      <selection activeCell="T18" sqref="T18"/>
    </sheetView>
  </sheetViews>
  <sheetFormatPr baseColWidth="10" defaultRowHeight="16" x14ac:dyDescent="0.2"/>
  <sheetData>
    <row r="1" spans="1:30" x14ac:dyDescent="0.2">
      <c r="O1" t="s">
        <v>12</v>
      </c>
      <c r="P1" t="s">
        <v>13</v>
      </c>
      <c r="Q1" t="s">
        <v>0</v>
      </c>
      <c r="R1" t="s">
        <v>16</v>
      </c>
      <c r="U1" t="s">
        <v>0</v>
      </c>
      <c r="V1" t="s">
        <v>19</v>
      </c>
      <c r="W1" t="s">
        <v>21</v>
      </c>
      <c r="X1" t="s">
        <v>20</v>
      </c>
      <c r="Y1" t="s">
        <v>27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B2" t="s">
        <v>0</v>
      </c>
      <c r="C2">
        <f>2^-4</f>
        <v>6.25E-2</v>
      </c>
      <c r="D2" t="s">
        <v>10</v>
      </c>
      <c r="F2" t="s">
        <v>11</v>
      </c>
      <c r="G2" t="s">
        <v>14</v>
      </c>
      <c r="H2" t="s">
        <v>15</v>
      </c>
      <c r="J2" t="s">
        <v>12</v>
      </c>
      <c r="K2" t="s">
        <v>13</v>
      </c>
      <c r="L2" t="s">
        <v>0</v>
      </c>
      <c r="M2" t="s">
        <v>16</v>
      </c>
      <c r="O2">
        <f>J3</f>
        <v>3.1247558593766836E-2</v>
      </c>
      <c r="P2">
        <f>K3</f>
        <v>3.1252441406237029E-2</v>
      </c>
      <c r="Q2">
        <f>L3</f>
        <v>6.2500000000003858E-2</v>
      </c>
      <c r="R2">
        <f>M3</f>
        <v>0.49996093750023851</v>
      </c>
      <c r="U2">
        <v>6.2499999999998002E-2</v>
      </c>
      <c r="V2">
        <v>0.50007812499809268</v>
      </c>
      <c r="W2">
        <v>0.66666666666666663</v>
      </c>
      <c r="X2">
        <v>0.79995999399950013</v>
      </c>
      <c r="Y2">
        <v>0.33337963284442684</v>
      </c>
      <c r="Z2">
        <v>0.5</v>
      </c>
      <c r="AA2">
        <v>0.66662036715557316</v>
      </c>
      <c r="AB2">
        <v>0.20002000150006249</v>
      </c>
      <c r="AC2">
        <v>0.33333333333333337</v>
      </c>
      <c r="AD2">
        <v>0.49996093750023851</v>
      </c>
    </row>
    <row r="3" spans="1:30" x14ac:dyDescent="0.2">
      <c r="A3" t="s">
        <v>5</v>
      </c>
      <c r="B3" t="s">
        <v>1</v>
      </c>
      <c r="C3">
        <v>100</v>
      </c>
      <c r="D3" t="s">
        <v>7</v>
      </c>
      <c r="E3">
        <f>C2-C3-C5</f>
        <v>-299.9375</v>
      </c>
      <c r="F3">
        <f>SQRT(E4*E4-4*E3*E5)</f>
        <v>4000.0000488281248</v>
      </c>
      <c r="G3">
        <f>(-E4-F3)/(2*E3)</f>
        <v>3.125732574494383E-3</v>
      </c>
      <c r="H3">
        <f>(-E4+F3)/(2*E3)</f>
        <v>-13.33298612015524</v>
      </c>
      <c r="J3">
        <f>C3*G3/(G3+C4)</f>
        <v>3.1247558593766836E-2</v>
      </c>
      <c r="K3">
        <f>C5*G3/(G3+C6)</f>
        <v>3.1252441406237029E-2</v>
      </c>
      <c r="L3">
        <f>J3+K3</f>
        <v>6.2500000000003858E-2</v>
      </c>
      <c r="M3">
        <f>J3/L3</f>
        <v>0.49996093750023851</v>
      </c>
      <c r="O3">
        <f>J9</f>
        <v>6.2490234375237541E-2</v>
      </c>
      <c r="P3">
        <f t="shared" ref="P3:Q3" si="0">K9</f>
        <v>6.250976562476071E-2</v>
      </c>
      <c r="Q3">
        <f t="shared" si="0"/>
        <v>0.12499999999999825</v>
      </c>
      <c r="R3">
        <f>M9</f>
        <v>0.49992187500190732</v>
      </c>
      <c r="U3">
        <v>0.1250000000000118</v>
      </c>
      <c r="V3">
        <v>0.50015624998474129</v>
      </c>
      <c r="W3">
        <v>0.66666666666666674</v>
      </c>
      <c r="X3">
        <v>0.79991997599600073</v>
      </c>
      <c r="Y3">
        <v>0.33342593878422089</v>
      </c>
      <c r="Z3">
        <v>0.5</v>
      </c>
      <c r="AA3">
        <v>0.66657406121577911</v>
      </c>
      <c r="AB3">
        <v>0.20004000600049995</v>
      </c>
      <c r="AC3">
        <v>0.33333333333333331</v>
      </c>
      <c r="AD3">
        <v>0.49992187500190732</v>
      </c>
    </row>
    <row r="4" spans="1:30" x14ac:dyDescent="0.2">
      <c r="A4" t="s">
        <v>6</v>
      </c>
      <c r="B4" t="s">
        <v>2</v>
      </c>
      <c r="C4">
        <v>10</v>
      </c>
      <c r="D4" t="s">
        <v>8</v>
      </c>
      <c r="E4">
        <f>C2*(C4+C6)-C3*C6-C5*C4</f>
        <v>-3998.125</v>
      </c>
      <c r="O4">
        <f>J15</f>
        <v>0.12496093750381752</v>
      </c>
      <c r="P4">
        <f t="shared" ref="P4:R4" si="1">K15</f>
        <v>0.12503906249618815</v>
      </c>
      <c r="Q4">
        <f t="shared" si="1"/>
        <v>0.25000000000000566</v>
      </c>
      <c r="R4">
        <f t="shared" si="1"/>
        <v>0.49984375001525877</v>
      </c>
      <c r="U4">
        <v>0.24999999999999975</v>
      </c>
      <c r="V4">
        <v>0.50031249987792981</v>
      </c>
      <c r="W4">
        <v>0.66666666666666663</v>
      </c>
      <c r="X4">
        <v>0.79983990396801152</v>
      </c>
      <c r="Y4">
        <v>0.33351856994453888</v>
      </c>
      <c r="Z4">
        <v>0.5</v>
      </c>
      <c r="AA4">
        <v>0.66648143005546112</v>
      </c>
      <c r="AB4">
        <v>0.20008002400399927</v>
      </c>
      <c r="AC4">
        <v>0.33333333333333337</v>
      </c>
      <c r="AD4">
        <v>0.49984375001525877</v>
      </c>
    </row>
    <row r="5" spans="1:30" x14ac:dyDescent="0.2">
      <c r="A5" t="s">
        <v>5</v>
      </c>
      <c r="B5" t="s">
        <v>3</v>
      </c>
      <c r="C5" s="1">
        <v>200</v>
      </c>
      <c r="D5" t="s">
        <v>9</v>
      </c>
      <c r="E5">
        <f>C2*C4*C6</f>
        <v>12.5</v>
      </c>
      <c r="O5">
        <f>J21</f>
        <v>0.24984375006103324</v>
      </c>
      <c r="P5">
        <f t="shared" ref="P5:R5" si="2">K21</f>
        <v>0.25015624993896302</v>
      </c>
      <c r="Q5">
        <f t="shared" si="2"/>
        <v>0.49999999999999623</v>
      </c>
      <c r="R5">
        <f t="shared" si="2"/>
        <v>0.49968750012207025</v>
      </c>
      <c r="U5">
        <v>0.49999999999999889</v>
      </c>
      <c r="V5">
        <v>0.50062499902344049</v>
      </c>
      <c r="W5">
        <v>0.66666666666666663</v>
      </c>
      <c r="X5">
        <v>0.79967961574418522</v>
      </c>
      <c r="Y5">
        <v>0.33370390935039107</v>
      </c>
      <c r="Z5">
        <v>0.5</v>
      </c>
      <c r="AA5">
        <v>0.66629609064960893</v>
      </c>
      <c r="AB5">
        <v>0.20016009603198845</v>
      </c>
      <c r="AC5">
        <v>0.33333333333333331</v>
      </c>
      <c r="AD5">
        <v>0.49968750012207025</v>
      </c>
    </row>
    <row r="6" spans="1:30" x14ac:dyDescent="0.2">
      <c r="A6" t="s">
        <v>6</v>
      </c>
      <c r="B6" t="s">
        <v>4</v>
      </c>
      <c r="C6" s="2">
        <v>20</v>
      </c>
      <c r="O6">
        <f>J27</f>
        <v>0.49937500097656057</v>
      </c>
      <c r="P6">
        <f t="shared" ref="P6:R6" si="3">K27</f>
        <v>0.5006249990234416</v>
      </c>
      <c r="Q6">
        <f t="shared" si="3"/>
        <v>1.0000000000000022</v>
      </c>
      <c r="R6">
        <f t="shared" si="3"/>
        <v>0.49937500097655946</v>
      </c>
      <c r="U6">
        <v>0.99999999999999312</v>
      </c>
      <c r="V6">
        <v>0.50124999218759769</v>
      </c>
      <c r="W6">
        <v>0.66666666666666674</v>
      </c>
      <c r="X6">
        <v>0.79935846195497606</v>
      </c>
      <c r="Y6">
        <v>0.33407489619976294</v>
      </c>
      <c r="Z6">
        <v>0.5</v>
      </c>
      <c r="AA6">
        <v>0.66592510380023706</v>
      </c>
      <c r="AB6">
        <v>0.20032038425581483</v>
      </c>
      <c r="AC6">
        <v>0.33333333333333331</v>
      </c>
      <c r="AD6">
        <v>0.49937500097655946</v>
      </c>
    </row>
    <row r="7" spans="1:30" x14ac:dyDescent="0.2">
      <c r="O7">
        <f>J33</f>
        <v>0.99750001562480162</v>
      </c>
      <c r="P7">
        <f t="shared" ref="P7:R7" si="4">K33</f>
        <v>1.0024999843751923</v>
      </c>
      <c r="Q7">
        <f t="shared" si="4"/>
        <v>1.9999999999999938</v>
      </c>
      <c r="R7">
        <f t="shared" si="4"/>
        <v>0.49875000781240236</v>
      </c>
      <c r="U7">
        <v>1.999999999999988</v>
      </c>
      <c r="V7">
        <v>0.50249993750312483</v>
      </c>
      <c r="W7">
        <v>0.66666666666666674</v>
      </c>
      <c r="X7">
        <v>0.79871383966405474</v>
      </c>
      <c r="Y7">
        <v>0.33481809959853176</v>
      </c>
      <c r="Z7">
        <v>0.5</v>
      </c>
      <c r="AA7">
        <v>0.66518190040146841</v>
      </c>
      <c r="AB7">
        <v>0.20064153804502377</v>
      </c>
      <c r="AC7">
        <v>0.33333333333333337</v>
      </c>
      <c r="AD7">
        <v>0.49875000781240236</v>
      </c>
    </row>
    <row r="8" spans="1:30" x14ac:dyDescent="0.2">
      <c r="B8" t="s">
        <v>0</v>
      </c>
      <c r="C8">
        <f>C2*2</f>
        <v>0.125</v>
      </c>
      <c r="D8" t="s">
        <v>10</v>
      </c>
      <c r="F8" t="s">
        <v>11</v>
      </c>
      <c r="G8" t="s">
        <v>14</v>
      </c>
      <c r="H8" t="s">
        <v>15</v>
      </c>
      <c r="J8" t="s">
        <v>12</v>
      </c>
      <c r="K8" t="s">
        <v>13</v>
      </c>
      <c r="L8" t="s">
        <v>0</v>
      </c>
      <c r="M8" t="s">
        <v>16</v>
      </c>
      <c r="O8">
        <f>J39</f>
        <v>1.990000249987502</v>
      </c>
      <c r="P8">
        <f t="shared" ref="P8:R8" si="5">K39</f>
        <v>2.0099997500125006</v>
      </c>
      <c r="Q8">
        <f t="shared" si="5"/>
        <v>4.0000000000000027</v>
      </c>
      <c r="R8">
        <f t="shared" si="5"/>
        <v>0.49750006249687517</v>
      </c>
      <c r="U8">
        <v>4.0000000000000053</v>
      </c>
      <c r="V8">
        <v>0.50499950009997496</v>
      </c>
      <c r="W8">
        <v>0.66666666666666674</v>
      </c>
      <c r="X8">
        <v>0.79741529371093056</v>
      </c>
      <c r="Y8">
        <v>0.3363094051889387</v>
      </c>
      <c r="Z8">
        <v>0.5</v>
      </c>
      <c r="AA8">
        <v>0.6636905948110613</v>
      </c>
      <c r="AB8">
        <v>0.20128616033594526</v>
      </c>
      <c r="AC8">
        <v>0.33333333333333337</v>
      </c>
      <c r="AD8">
        <v>0.49750006249687517</v>
      </c>
    </row>
    <row r="9" spans="1:30" x14ac:dyDescent="0.2">
      <c r="A9" t="s">
        <v>5</v>
      </c>
      <c r="B9" t="s">
        <v>1</v>
      </c>
      <c r="C9">
        <f>C3</f>
        <v>100</v>
      </c>
      <c r="D9" t="s">
        <v>7</v>
      </c>
      <c r="E9">
        <f>C8-C9-C11</f>
        <v>-299.875</v>
      </c>
      <c r="F9">
        <f>SQRT(E10*E10-4*E9*E11)</f>
        <v>4000.0001953124952</v>
      </c>
      <c r="G9">
        <f>(-E10-F9)/(2*E9)</f>
        <v>6.2529309087039258E-3</v>
      </c>
      <c r="H9">
        <f>(-E10+F9)/(2*E9)</f>
        <v>-13.33263892507294</v>
      </c>
      <c r="J9">
        <f>C9*G9/(G9+C10)</f>
        <v>6.2490234375237541E-2</v>
      </c>
      <c r="K9">
        <f>C11*G9/(G9+C12)</f>
        <v>6.250976562476071E-2</v>
      </c>
      <c r="L9">
        <f>J9+K9</f>
        <v>0.12499999999999825</v>
      </c>
      <c r="M9">
        <f>J9/L9</f>
        <v>0.49992187500190732</v>
      </c>
      <c r="O9">
        <f>J45</f>
        <v>3.9600039992002021</v>
      </c>
      <c r="P9">
        <f t="shared" ref="P9:R9" si="6">K45</f>
        <v>4.0399960007998015</v>
      </c>
      <c r="Q9">
        <f t="shared" si="6"/>
        <v>8.0000000000000036</v>
      </c>
      <c r="R9">
        <f t="shared" si="6"/>
        <v>0.49500049990002504</v>
      </c>
      <c r="U9">
        <v>7.9999999999999893</v>
      </c>
      <c r="V9">
        <v>0.5099960031968036</v>
      </c>
      <c r="W9">
        <v>0.66666666666666674</v>
      </c>
      <c r="X9">
        <v>0.79478066040801876</v>
      </c>
      <c r="Y9">
        <v>0.33931144502130289</v>
      </c>
      <c r="Z9">
        <v>0.5</v>
      </c>
      <c r="AA9">
        <v>0.66068855497869705</v>
      </c>
      <c r="AB9">
        <v>0.20258470628906947</v>
      </c>
      <c r="AC9">
        <v>0.33333333333333337</v>
      </c>
      <c r="AD9">
        <v>0.49500049990002504</v>
      </c>
    </row>
    <row r="10" spans="1:30" x14ac:dyDescent="0.2">
      <c r="A10" t="s">
        <v>6</v>
      </c>
      <c r="B10" t="s">
        <v>2</v>
      </c>
      <c r="C10">
        <f>C4</f>
        <v>10</v>
      </c>
      <c r="D10" t="s">
        <v>8</v>
      </c>
      <c r="E10">
        <f>C8*(C10+C12)-C9*C12-C11*C10</f>
        <v>-3996.25</v>
      </c>
    </row>
    <row r="11" spans="1:30" x14ac:dyDescent="0.2">
      <c r="A11" t="s">
        <v>5</v>
      </c>
      <c r="B11" t="s">
        <v>3</v>
      </c>
      <c r="C11">
        <f>C5</f>
        <v>200</v>
      </c>
      <c r="D11" t="s">
        <v>9</v>
      </c>
      <c r="E11">
        <f>C8*C10*C12</f>
        <v>25</v>
      </c>
    </row>
    <row r="12" spans="1:30" x14ac:dyDescent="0.2">
      <c r="A12" t="s">
        <v>6</v>
      </c>
      <c r="B12" t="s">
        <v>4</v>
      </c>
      <c r="C12">
        <f>C6</f>
        <v>20</v>
      </c>
      <c r="O12" t="s">
        <v>17</v>
      </c>
    </row>
    <row r="13" spans="1:30" x14ac:dyDescent="0.2">
      <c r="O13">
        <v>0.4</v>
      </c>
    </row>
    <row r="14" spans="1:30" x14ac:dyDescent="0.2">
      <c r="B14" t="s">
        <v>0</v>
      </c>
      <c r="C14">
        <f>C8*2</f>
        <v>0.25</v>
      </c>
      <c r="D14" t="s">
        <v>10</v>
      </c>
      <c r="F14" t="s">
        <v>11</v>
      </c>
      <c r="G14" t="s">
        <v>14</v>
      </c>
      <c r="H14" t="s">
        <v>15</v>
      </c>
      <c r="J14" t="s">
        <v>12</v>
      </c>
      <c r="K14" t="s">
        <v>13</v>
      </c>
      <c r="L14" t="s">
        <v>0</v>
      </c>
      <c r="M14" t="s">
        <v>16</v>
      </c>
      <c r="O14">
        <v>8000</v>
      </c>
      <c r="P14">
        <v>1000</v>
      </c>
    </row>
    <row r="15" spans="1:30" x14ac:dyDescent="0.2">
      <c r="A15" t="s">
        <v>5</v>
      </c>
      <c r="B15" t="s">
        <v>1</v>
      </c>
      <c r="C15">
        <f>C9</f>
        <v>100</v>
      </c>
      <c r="D15" t="s">
        <v>7</v>
      </c>
      <c r="E15">
        <f>C14-C15-C17</f>
        <v>-299.75</v>
      </c>
      <c r="F15">
        <f>SQRT(E16*E16-4*E15*E17)</f>
        <v>4000.0007812499239</v>
      </c>
      <c r="G15">
        <f>(-E16-F15)/(2*E15)</f>
        <v>1.2511728523642828E-2</v>
      </c>
      <c r="H15">
        <f>(-E16+F15)/(2*E15)</f>
        <v>-13.331944589240909</v>
      </c>
      <c r="J15">
        <f>C15*G15/(G15+C16)</f>
        <v>0.12496093750381752</v>
      </c>
      <c r="K15">
        <f>C17*G15/(G15+C18)</f>
        <v>0.12503906249618815</v>
      </c>
      <c r="L15">
        <f>J15+K15</f>
        <v>0.25000000000000566</v>
      </c>
      <c r="M15">
        <f>J15/L15</f>
        <v>0.49984375001525877</v>
      </c>
    </row>
    <row r="16" spans="1:30" x14ac:dyDescent="0.2">
      <c r="A16" t="s">
        <v>6</v>
      </c>
      <c r="B16" t="s">
        <v>2</v>
      </c>
      <c r="C16">
        <f>C10</f>
        <v>10</v>
      </c>
      <c r="D16" t="s">
        <v>8</v>
      </c>
      <c r="E16">
        <f>C14*(C16+C18)-C15*C18-C17*C16</f>
        <v>-3992.5</v>
      </c>
      <c r="O16" t="s">
        <v>18</v>
      </c>
    </row>
    <row r="17" spans="1:16" x14ac:dyDescent="0.2">
      <c r="A17" t="s">
        <v>5</v>
      </c>
      <c r="B17" t="s">
        <v>3</v>
      </c>
      <c r="C17">
        <f>C11</f>
        <v>200</v>
      </c>
      <c r="D17" t="s">
        <v>9</v>
      </c>
      <c r="E17">
        <f>C14*C16*C18</f>
        <v>50</v>
      </c>
      <c r="O17">
        <v>0.5</v>
      </c>
    </row>
    <row r="18" spans="1:16" x14ac:dyDescent="0.2">
      <c r="A18" t="s">
        <v>6</v>
      </c>
      <c r="B18" t="s">
        <v>4</v>
      </c>
      <c r="C18">
        <f>C12</f>
        <v>20</v>
      </c>
      <c r="O18">
        <v>600000</v>
      </c>
      <c r="P18">
        <v>10000</v>
      </c>
    </row>
    <row r="20" spans="1:16" x14ac:dyDescent="0.2">
      <c r="B20" t="s">
        <v>0</v>
      </c>
      <c r="C20">
        <f>C14*2</f>
        <v>0.5</v>
      </c>
      <c r="D20" t="s">
        <v>10</v>
      </c>
      <c r="F20" t="s">
        <v>11</v>
      </c>
      <c r="G20" t="s">
        <v>14</v>
      </c>
      <c r="H20" t="s">
        <v>15</v>
      </c>
      <c r="J20" t="s">
        <v>12</v>
      </c>
      <c r="K20" t="s">
        <v>13</v>
      </c>
      <c r="L20" t="s">
        <v>0</v>
      </c>
      <c r="M20" t="s">
        <v>16</v>
      </c>
    </row>
    <row r="21" spans="1:16" x14ac:dyDescent="0.2">
      <c r="A21" t="s">
        <v>5</v>
      </c>
      <c r="B21" t="s">
        <v>1</v>
      </c>
      <c r="C21">
        <f>C15</f>
        <v>100</v>
      </c>
      <c r="D21" t="s">
        <v>7</v>
      </c>
      <c r="E21">
        <f>C20-C21-C23</f>
        <v>-299.5</v>
      </c>
      <c r="F21">
        <f>SQRT(E22*E22-4*E21*E23)</f>
        <v>4000.0031249987792</v>
      </c>
      <c r="G21">
        <f>(-E22-F21)/(2*E21)</f>
        <v>2.504695325338762E-2</v>
      </c>
      <c r="H21">
        <f>(-E22+F21)/(2*E21)</f>
        <v>-13.330556135223336</v>
      </c>
      <c r="J21">
        <f>C21*G21/(G21+C22)</f>
        <v>0.24984375006103324</v>
      </c>
      <c r="K21">
        <f>C23*G21/(G21+C24)</f>
        <v>0.25015624993896302</v>
      </c>
      <c r="L21">
        <f>J21+K21</f>
        <v>0.49999999999999623</v>
      </c>
      <c r="M21">
        <f>J21/L21</f>
        <v>0.49968750012207025</v>
      </c>
    </row>
    <row r="22" spans="1:16" x14ac:dyDescent="0.2">
      <c r="A22" t="s">
        <v>6</v>
      </c>
      <c r="B22" t="s">
        <v>2</v>
      </c>
      <c r="C22">
        <f>C16</f>
        <v>10</v>
      </c>
      <c r="D22" t="s">
        <v>8</v>
      </c>
      <c r="E22">
        <f>C20*(C22+C24)-C21*C24-C23*C22</f>
        <v>-3985</v>
      </c>
    </row>
    <row r="23" spans="1:16" x14ac:dyDescent="0.2">
      <c r="A23" t="s">
        <v>5</v>
      </c>
      <c r="B23" t="s">
        <v>3</v>
      </c>
      <c r="C23">
        <f>C17</f>
        <v>200</v>
      </c>
      <c r="D23" t="s">
        <v>9</v>
      </c>
      <c r="E23">
        <f>C20*C22*C24</f>
        <v>100</v>
      </c>
    </row>
    <row r="24" spans="1:16" x14ac:dyDescent="0.2">
      <c r="A24" t="s">
        <v>6</v>
      </c>
      <c r="B24" t="s">
        <v>4</v>
      </c>
      <c r="C24">
        <f>C18</f>
        <v>20</v>
      </c>
    </row>
    <row r="26" spans="1:16" x14ac:dyDescent="0.2">
      <c r="B26" t="s">
        <v>0</v>
      </c>
      <c r="C26">
        <f>C20*2</f>
        <v>1</v>
      </c>
      <c r="D26" t="s">
        <v>10</v>
      </c>
      <c r="F26" t="s">
        <v>11</v>
      </c>
      <c r="G26" t="s">
        <v>14</v>
      </c>
      <c r="H26" t="s">
        <v>15</v>
      </c>
      <c r="J26" t="s">
        <v>12</v>
      </c>
      <c r="K26" t="s">
        <v>13</v>
      </c>
      <c r="L26" t="s">
        <v>0</v>
      </c>
      <c r="M26" t="s">
        <v>16</v>
      </c>
    </row>
    <row r="27" spans="1:16" x14ac:dyDescent="0.2">
      <c r="A27" t="s">
        <v>5</v>
      </c>
      <c r="B27" t="s">
        <v>1</v>
      </c>
      <c r="C27">
        <f>C21</f>
        <v>100</v>
      </c>
      <c r="D27" t="s">
        <v>7</v>
      </c>
      <c r="E27">
        <f>C26-C27-C29</f>
        <v>-299</v>
      </c>
      <c r="F27">
        <f>SQRT(E28*E28-4*E27*E29)</f>
        <v>4000.0124999804689</v>
      </c>
      <c r="G27">
        <f>(-E28-F27)/(2*E27)</f>
        <v>5.018812705764026E-2</v>
      </c>
      <c r="H27">
        <f>(-E28+F27)/(2*E27)</f>
        <v>-13.327780100301787</v>
      </c>
      <c r="J27">
        <f>C27*G27/(G27+C28)</f>
        <v>0.49937500097656057</v>
      </c>
      <c r="K27">
        <f>C29*G27/(G27+C30)</f>
        <v>0.5006249990234416</v>
      </c>
      <c r="L27">
        <f>J27+K27</f>
        <v>1.0000000000000022</v>
      </c>
      <c r="M27">
        <f>J27/L27</f>
        <v>0.49937500097655946</v>
      </c>
    </row>
    <row r="28" spans="1:16" x14ac:dyDescent="0.2">
      <c r="A28" t="s">
        <v>6</v>
      </c>
      <c r="B28" t="s">
        <v>2</v>
      </c>
      <c r="C28">
        <f>C22</f>
        <v>10</v>
      </c>
      <c r="D28" t="s">
        <v>8</v>
      </c>
      <c r="E28">
        <f>C26*(C28+C30)-C27*C30-C29*C28</f>
        <v>-3970</v>
      </c>
    </row>
    <row r="29" spans="1:16" x14ac:dyDescent="0.2">
      <c r="A29" t="s">
        <v>5</v>
      </c>
      <c r="B29" t="s">
        <v>3</v>
      </c>
      <c r="C29">
        <f>C23</f>
        <v>200</v>
      </c>
      <c r="D29" t="s">
        <v>9</v>
      </c>
      <c r="E29">
        <f>C26*C28*C30</f>
        <v>200</v>
      </c>
    </row>
    <row r="30" spans="1:16" x14ac:dyDescent="0.2">
      <c r="A30" t="s">
        <v>6</v>
      </c>
      <c r="B30" t="s">
        <v>4</v>
      </c>
      <c r="C30">
        <f>C24</f>
        <v>20</v>
      </c>
    </row>
    <row r="32" spans="1:16" x14ac:dyDescent="0.2">
      <c r="B32" t="s">
        <v>0</v>
      </c>
      <c r="C32">
        <f>C26*2</f>
        <v>2</v>
      </c>
      <c r="D32" t="s">
        <v>10</v>
      </c>
      <c r="F32" t="s">
        <v>11</v>
      </c>
      <c r="G32" t="s">
        <v>14</v>
      </c>
      <c r="H32" t="s">
        <v>15</v>
      </c>
      <c r="J32" t="s">
        <v>12</v>
      </c>
      <c r="K32" t="s">
        <v>13</v>
      </c>
      <c r="L32" t="s">
        <v>0</v>
      </c>
      <c r="M32" t="s">
        <v>16</v>
      </c>
    </row>
    <row r="33" spans="1:13" x14ac:dyDescent="0.2">
      <c r="A33" t="s">
        <v>5</v>
      </c>
      <c r="B33" t="s">
        <v>1</v>
      </c>
      <c r="C33">
        <f>C27</f>
        <v>100</v>
      </c>
      <c r="D33" t="s">
        <v>7</v>
      </c>
      <c r="E33">
        <f>C32-C33-C35</f>
        <v>-298</v>
      </c>
      <c r="F33">
        <f>SQRT(E34*E34-4*E33*E35)</f>
        <v>4000.0499996875037</v>
      </c>
      <c r="G33">
        <f>(-E34-F33)/(2*E33)</f>
        <v>0.10075503303272436</v>
      </c>
      <c r="H33">
        <f>(-E34+F33)/(2*E33)</f>
        <v>-13.322231543099839</v>
      </c>
      <c r="J33">
        <f>C33*G33/(G33+C34)</f>
        <v>0.99750001562480162</v>
      </c>
      <c r="K33">
        <f>C35*G33/(G33+C36)</f>
        <v>1.0024999843751923</v>
      </c>
      <c r="L33">
        <f>J33+K33</f>
        <v>1.9999999999999938</v>
      </c>
      <c r="M33">
        <f>J33/L33</f>
        <v>0.49875000781240236</v>
      </c>
    </row>
    <row r="34" spans="1:13" x14ac:dyDescent="0.2">
      <c r="A34" t="s">
        <v>6</v>
      </c>
      <c r="B34" t="s">
        <v>2</v>
      </c>
      <c r="C34">
        <f>C28</f>
        <v>10</v>
      </c>
      <c r="D34" t="s">
        <v>8</v>
      </c>
      <c r="E34">
        <f>C32*(C34+C36)-C33*C36-C35*C34</f>
        <v>-3940</v>
      </c>
    </row>
    <row r="35" spans="1:13" x14ac:dyDescent="0.2">
      <c r="A35" t="s">
        <v>5</v>
      </c>
      <c r="B35" t="s">
        <v>3</v>
      </c>
      <c r="C35">
        <f>C29</f>
        <v>200</v>
      </c>
      <c r="D35" t="s">
        <v>9</v>
      </c>
      <c r="E35">
        <f>C32*C34*C36</f>
        <v>400</v>
      </c>
    </row>
    <row r="36" spans="1:13" x14ac:dyDescent="0.2">
      <c r="A36" t="s">
        <v>6</v>
      </c>
      <c r="B36" t="s">
        <v>4</v>
      </c>
      <c r="C36">
        <f>C30</f>
        <v>20</v>
      </c>
    </row>
    <row r="38" spans="1:13" x14ac:dyDescent="0.2">
      <c r="B38" t="s">
        <v>0</v>
      </c>
      <c r="C38">
        <f>C32*2</f>
        <v>4</v>
      </c>
      <c r="D38" t="s">
        <v>10</v>
      </c>
      <c r="F38" t="s">
        <v>11</v>
      </c>
      <c r="G38" t="s">
        <v>14</v>
      </c>
      <c r="H38" t="s">
        <v>15</v>
      </c>
      <c r="J38" t="s">
        <v>12</v>
      </c>
      <c r="K38" t="s">
        <v>13</v>
      </c>
      <c r="L38" t="s">
        <v>0</v>
      </c>
      <c r="M38" t="s">
        <v>16</v>
      </c>
    </row>
    <row r="39" spans="1:13" x14ac:dyDescent="0.2">
      <c r="A39" t="s">
        <v>5</v>
      </c>
      <c r="B39" t="s">
        <v>1</v>
      </c>
      <c r="C39">
        <f>C33</f>
        <v>100</v>
      </c>
      <c r="D39" t="s">
        <v>7</v>
      </c>
      <c r="E39">
        <f>C38-C39-C41</f>
        <v>-296</v>
      </c>
      <c r="F39">
        <f>SQRT(E40*E40-4*E39*E41)</f>
        <v>4000.1999950002501</v>
      </c>
      <c r="G39">
        <f>(-E40-F39)/(2*E39)</f>
        <v>0.20304053209501699</v>
      </c>
      <c r="H39">
        <f>(-E40+F39)/(2*E39)</f>
        <v>-13.311148640203125</v>
      </c>
      <c r="J39">
        <f>C39*G39/(G39+C40)</f>
        <v>1.990000249987502</v>
      </c>
      <c r="K39">
        <f>C41*G39/(G39+C42)</f>
        <v>2.0099997500125006</v>
      </c>
      <c r="L39">
        <f>J39+K39</f>
        <v>4.0000000000000027</v>
      </c>
      <c r="M39">
        <f>J39/L39</f>
        <v>0.49750006249687517</v>
      </c>
    </row>
    <row r="40" spans="1:13" x14ac:dyDescent="0.2">
      <c r="A40" t="s">
        <v>6</v>
      </c>
      <c r="B40" t="s">
        <v>2</v>
      </c>
      <c r="C40">
        <f>C34</f>
        <v>10</v>
      </c>
      <c r="D40" t="s">
        <v>8</v>
      </c>
      <c r="E40">
        <f>C38*(C40+C42)-C39*C42-C41*C40</f>
        <v>-3880</v>
      </c>
    </row>
    <row r="41" spans="1:13" x14ac:dyDescent="0.2">
      <c r="A41" t="s">
        <v>5</v>
      </c>
      <c r="B41" t="s">
        <v>3</v>
      </c>
      <c r="C41">
        <f>C35</f>
        <v>200</v>
      </c>
      <c r="D41" t="s">
        <v>9</v>
      </c>
      <c r="E41">
        <f>C38*C40*C42</f>
        <v>800</v>
      </c>
    </row>
    <row r="42" spans="1:13" x14ac:dyDescent="0.2">
      <c r="A42" t="s">
        <v>6</v>
      </c>
      <c r="B42" t="s">
        <v>4</v>
      </c>
      <c r="C42">
        <f>C36</f>
        <v>20</v>
      </c>
    </row>
    <row r="44" spans="1:13" x14ac:dyDescent="0.2">
      <c r="B44" t="s">
        <v>0</v>
      </c>
      <c r="C44">
        <f>C38*2</f>
        <v>8</v>
      </c>
      <c r="D44" t="s">
        <v>10</v>
      </c>
      <c r="F44" t="s">
        <v>11</v>
      </c>
      <c r="G44" t="s">
        <v>14</v>
      </c>
      <c r="H44" t="s">
        <v>15</v>
      </c>
      <c r="J44" t="s">
        <v>12</v>
      </c>
      <c r="K44" t="s">
        <v>13</v>
      </c>
      <c r="L44" t="s">
        <v>0</v>
      </c>
      <c r="M44" t="s">
        <v>16</v>
      </c>
    </row>
    <row r="45" spans="1:13" x14ac:dyDescent="0.2">
      <c r="A45" t="s">
        <v>5</v>
      </c>
      <c r="B45" t="s">
        <v>1</v>
      </c>
      <c r="C45">
        <f>C39</f>
        <v>100</v>
      </c>
      <c r="D45" t="s">
        <v>7</v>
      </c>
      <c r="E45">
        <f>C44-C45-C47</f>
        <v>-292</v>
      </c>
      <c r="F45">
        <f>SQRT(E46*E46-4*E45*E47)</f>
        <v>4000.7999200159961</v>
      </c>
      <c r="G45">
        <f>(-E46-F45)/(2*E45)</f>
        <v>0.41232863016437693</v>
      </c>
      <c r="H45">
        <f>(-E46+F45)/(2*E45)</f>
        <v>-13.2890409589315</v>
      </c>
      <c r="J45">
        <f>C45*G45/(G45+C46)</f>
        <v>3.9600039992002021</v>
      </c>
      <c r="K45">
        <f>C47*G45/(G45+C48)</f>
        <v>4.0399960007998015</v>
      </c>
      <c r="L45">
        <f>J45+K45</f>
        <v>8.0000000000000036</v>
      </c>
      <c r="M45">
        <f>J45/L45</f>
        <v>0.49500049990002504</v>
      </c>
    </row>
    <row r="46" spans="1:13" x14ac:dyDescent="0.2">
      <c r="A46" t="s">
        <v>6</v>
      </c>
      <c r="B46" t="s">
        <v>2</v>
      </c>
      <c r="C46">
        <f>C40</f>
        <v>10</v>
      </c>
      <c r="D46" t="s">
        <v>8</v>
      </c>
      <c r="E46">
        <f>C44*(C46+C48)-C45*C48-C47*C46</f>
        <v>-3760</v>
      </c>
    </row>
    <row r="47" spans="1:13" x14ac:dyDescent="0.2">
      <c r="A47" t="s">
        <v>5</v>
      </c>
      <c r="B47" t="s">
        <v>3</v>
      </c>
      <c r="C47">
        <f>C41</f>
        <v>200</v>
      </c>
      <c r="D47" t="s">
        <v>9</v>
      </c>
      <c r="E47">
        <f>C44*C46*C48</f>
        <v>1600</v>
      </c>
    </row>
    <row r="48" spans="1:13" x14ac:dyDescent="0.2">
      <c r="A48" t="s">
        <v>6</v>
      </c>
      <c r="B48" t="s">
        <v>4</v>
      </c>
      <c r="C48">
        <f>C42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2022-09-16T15:47:42Z</dcterms:created>
  <dcterms:modified xsi:type="dcterms:W3CDTF">2022-10-01T10:52:59Z</dcterms:modified>
</cp:coreProperties>
</file>