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16 - Auditoria de Fórmulas\"/>
    </mc:Choice>
  </mc:AlternateContent>
  <bookViews>
    <workbookView xWindow="0" yWindow="0" windowWidth="21600" windowHeight="9510"/>
  </bookViews>
  <sheets>
    <sheet name="AUDITORIA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7" l="1"/>
  <c r="E22" i="7"/>
  <c r="G21" i="7"/>
  <c r="F21" i="7"/>
  <c r="E18" i="7"/>
  <c r="E21" i="7"/>
  <c r="E16" i="7"/>
  <c r="G11" i="7"/>
  <c r="G12" i="7"/>
  <c r="G13" i="7"/>
  <c r="G14" i="7"/>
  <c r="G15" i="7"/>
  <c r="G16" i="7"/>
  <c r="G17" i="7"/>
  <c r="G18" i="7"/>
  <c r="G19" i="7"/>
  <c r="G10" i="7"/>
  <c r="F11" i="7"/>
  <c r="F12" i="7"/>
  <c r="F13" i="7"/>
  <c r="F14" i="7"/>
  <c r="F15" i="7"/>
  <c r="F16" i="7"/>
  <c r="F17" i="7"/>
  <c r="F18" i="7"/>
  <c r="F19" i="7"/>
  <c r="F10" i="7"/>
  <c r="E11" i="7"/>
  <c r="E12" i="7"/>
  <c r="E13" i="7"/>
  <c r="E14" i="7"/>
  <c r="E15" i="7"/>
  <c r="E17" i="7"/>
  <c r="E19" i="7"/>
  <c r="E10" i="7"/>
  <c r="H9" i="7"/>
  <c r="H10" i="7" s="1"/>
  <c r="F22" i="7"/>
  <c r="H11" i="7" l="1"/>
  <c r="H12" i="7" l="1"/>
  <c r="H13" i="7" l="1"/>
  <c r="H14" i="7" l="1"/>
  <c r="H15" i="7" l="1"/>
  <c r="H16" i="7" l="1"/>
  <c r="H17" i="7" l="1"/>
  <c r="H18" i="7" l="1"/>
  <c r="K13" i="7" l="1"/>
  <c r="H19" i="7"/>
  <c r="K12" i="7"/>
</calcChain>
</file>

<file path=xl/sharedStrings.xml><?xml version="1.0" encoding="utf-8"?>
<sst xmlns="http://schemas.openxmlformats.org/spreadsheetml/2006/main" count="12" uniqueCount="12">
  <si>
    <t>Total em Juros</t>
  </si>
  <si>
    <t>Valor Empréstimo</t>
  </si>
  <si>
    <t>Taxa</t>
  </si>
  <si>
    <t>Nº</t>
  </si>
  <si>
    <t>Prestação</t>
  </si>
  <si>
    <t>Juros</t>
  </si>
  <si>
    <t>Amortização</t>
  </si>
  <si>
    <t>Saldo</t>
  </si>
  <si>
    <t>Total das Prestações</t>
  </si>
  <si>
    <t>Período</t>
  </si>
  <si>
    <t>A</t>
  </si>
  <si>
    <t>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</si>
</sst>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tted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8" fontId="0" fillId="0" borderId="0" xfId="0" applyNumberFormat="1"/>
    <xf numFmtId="0" fontId="0" fillId="0" borderId="0" xfId="0" applyBorder="1"/>
    <xf numFmtId="0" fontId="0" fillId="0" borderId="1" xfId="0" applyBorder="1"/>
    <xf numFmtId="8" fontId="0" fillId="0" borderId="1" xfId="0" applyNumberFormat="1" applyFill="1" applyBorder="1"/>
    <xf numFmtId="44" fontId="0" fillId="0" borderId="1" xfId="0" applyNumberFormat="1" applyBorder="1"/>
    <xf numFmtId="0" fontId="0" fillId="2" borderId="0" xfId="0" applyFill="1"/>
    <xf numFmtId="10" fontId="0" fillId="2" borderId="0" xfId="2" applyNumberFormat="1" applyFont="1" applyFill="1"/>
    <xf numFmtId="8" fontId="0" fillId="0" borderId="1" xfId="0" applyNumberFormat="1" applyBorder="1"/>
    <xf numFmtId="165" fontId="0" fillId="2" borderId="0" xfId="1" applyNumberFormat="1" applyFont="1" applyFill="1"/>
    <xf numFmtId="165" fontId="0" fillId="0" borderId="1" xfId="0" applyNumberFormat="1" applyBorder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0" borderId="1" xfId="0" applyBorder="1" applyAlignment="1">
      <alignment horizontal="right"/>
    </xf>
    <xf numFmtId="8" fontId="0" fillId="0" borderId="0" xfId="0" applyNumberFormat="1" applyFill="1" applyBorder="1"/>
    <xf numFmtId="0" fontId="0" fillId="0" borderId="0" xfId="0" applyNumberFormat="1"/>
    <xf numFmtId="44" fontId="0" fillId="0" borderId="0" xfId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AUDITORIA!$G$8</c:f>
              <c:strCache>
                <c:ptCount val="1"/>
                <c:pt idx="0">
                  <c:v>Amortização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AUDITORIA!$G$10:$G$19</c:f>
              <c:numCache>
                <c:formatCode>"R$"#,##0.00_);[Red]\("R$"#,##0.00\)</c:formatCode>
                <c:ptCount val="10"/>
                <c:pt idx="0">
                  <c:v>919.54618100194159</c:v>
                </c:pt>
                <c:pt idx="1">
                  <c:v>936.5577853504775</c:v>
                </c:pt>
                <c:pt idx="2">
                  <c:v>953.88410437946118</c:v>
                </c:pt>
                <c:pt idx="3">
                  <c:v>0</c:v>
                </c:pt>
                <c:pt idx="4">
                  <c:v>989.50428307622531</c:v>
                </c:pt>
                <c:pt idx="5">
                  <c:v>1007.8101123131354</c:v>
                </c:pt>
                <c:pt idx="6">
                  <c:v>1026.4545993909285</c:v>
                </c:pt>
                <c:pt idx="7">
                  <c:v>1045.4440094796605</c:v>
                </c:pt>
                <c:pt idx="8">
                  <c:v>1064.7847236550344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9-4501-9B2C-401A034CB00D}"/>
            </c:ext>
          </c:extLst>
        </c:ser>
        <c:ser>
          <c:idx val="1"/>
          <c:order val="1"/>
          <c:tx>
            <c:strRef>
              <c:f>AUDITORIA!$H$8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AUDITORIA!$H$10:$H$19</c:f>
              <c:numCache>
                <c:formatCode>_("R$"* #,##0.00_);_("R$"* \(#,##0.00\);_("R$"* "-"??_);_(@_)</c:formatCode>
                <c:ptCount val="10"/>
                <c:pt idx="0" formatCode="&quot;R$&quot;\ #,##0.00">
                  <c:v>9080.4538189980576</c:v>
                </c:pt>
                <c:pt idx="1">
                  <c:v>8143.8960336475802</c:v>
                </c:pt>
                <c:pt idx="2">
                  <c:v>7190.0119292681193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9-4501-9B2C-401A034C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918792"/>
        <c:axId val="219914856"/>
      </c:barChart>
      <c:catAx>
        <c:axId val="219918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914856"/>
        <c:crosses val="autoZero"/>
        <c:auto val="1"/>
        <c:lblAlgn val="ctr"/>
        <c:lblOffset val="100"/>
        <c:noMultiLvlLbl val="0"/>
      </c:catAx>
      <c:valAx>
        <c:axId val="2199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91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259774</xdr:rowOff>
    </xdr:from>
    <xdr:to>
      <xdr:col>11</xdr:col>
      <xdr:colOff>94385</xdr:colOff>
      <xdr:row>6</xdr:row>
      <xdr:rowOff>1085674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9E23C26-415A-4D88-8721-F99D9873D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9274" y="1678999"/>
          <a:ext cx="7553325" cy="1235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14</xdr:col>
      <xdr:colOff>543276</xdr:colOff>
      <xdr:row>4</xdr:row>
      <xdr:rowOff>28476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1357A2B-B493-4B06-A1FE-1AC73F7C9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038095" cy="790476"/>
        </a:xfrm>
        <a:prstGeom prst="rect">
          <a:avLst/>
        </a:prstGeom>
      </xdr:spPr>
    </xdr:pic>
    <xdr:clientData/>
  </xdr:twoCellAnchor>
  <xdr:twoCellAnchor>
    <xdr:from>
      <xdr:col>8</xdr:col>
      <xdr:colOff>242454</xdr:colOff>
      <xdr:row>13</xdr:row>
      <xdr:rowOff>103909</xdr:rowOff>
    </xdr:from>
    <xdr:to>
      <xdr:col>11</xdr:col>
      <xdr:colOff>34637</xdr:colOff>
      <xdr:row>22</xdr:row>
      <xdr:rowOff>103909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2DA2C9-B237-4454-AA98-F51C291E4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22"/>
  <sheetViews>
    <sheetView showGridLines="0" tabSelected="1" zoomScale="110" zoomScaleNormal="110" workbookViewId="0">
      <selection activeCell="F22" sqref="F22"/>
    </sheetView>
  </sheetViews>
  <sheetFormatPr defaultRowHeight="15" x14ac:dyDescent="0.25"/>
  <cols>
    <col min="4" max="4" width="4.7109375" customWidth="1"/>
    <col min="5" max="5" width="18.140625" customWidth="1"/>
    <col min="6" max="6" width="20.140625" customWidth="1"/>
    <col min="7" max="7" width="11.85546875" customWidth="1"/>
    <col min="8" max="8" width="15" bestFit="1" customWidth="1"/>
    <col min="9" max="9" width="3.7109375" customWidth="1"/>
    <col min="10" max="10" width="18.140625" customWidth="1"/>
    <col min="11" max="11" width="20.140625" customWidth="1"/>
  </cols>
  <sheetData>
    <row r="6" spans="4:11" ht="32.25" customHeight="1" x14ac:dyDescent="0.25">
      <c r="E6" s="2"/>
      <c r="F6" s="2"/>
      <c r="G6" s="2"/>
    </row>
    <row r="7" spans="4:11" ht="89.25" customHeight="1" x14ac:dyDescent="0.25"/>
    <row r="8" spans="4:11" x14ac:dyDescent="0.25">
      <c r="D8" s="11" t="s">
        <v>3</v>
      </c>
      <c r="E8" s="11" t="s">
        <v>4</v>
      </c>
      <c r="F8" s="11" t="s">
        <v>5</v>
      </c>
      <c r="G8" s="11" t="s">
        <v>6</v>
      </c>
      <c r="H8" s="11" t="s">
        <v>7</v>
      </c>
      <c r="J8" s="12" t="s">
        <v>1</v>
      </c>
      <c r="K8" s="9">
        <v>10000</v>
      </c>
    </row>
    <row r="9" spans="4:11" x14ac:dyDescent="0.25">
      <c r="D9" s="3">
        <v>0</v>
      </c>
      <c r="E9" s="3"/>
      <c r="F9" s="3"/>
      <c r="G9" s="4"/>
      <c r="H9" s="10">
        <f>K8</f>
        <v>10000</v>
      </c>
      <c r="J9" s="12" t="s">
        <v>2</v>
      </c>
      <c r="K9" s="7">
        <v>1.8499999999999999E-2</v>
      </c>
    </row>
    <row r="10" spans="4:11" x14ac:dyDescent="0.25">
      <c r="D10" s="3">
        <v>1</v>
      </c>
      <c r="E10" s="8">
        <f>-PMT($K$9,$K$10,$K$8)</f>
        <v>1104.5461810019415</v>
      </c>
      <c r="F10" s="8">
        <f>-IPMT($K$9,D10,$K$10,$K$8)</f>
        <v>185</v>
      </c>
      <c r="G10" s="4">
        <f>-PPMT($K$9,D10,$K$10,$K$8)</f>
        <v>919.54618100194159</v>
      </c>
      <c r="H10" s="10">
        <f>H9-G10</f>
        <v>9080.4538189980576</v>
      </c>
      <c r="J10" s="12" t="s">
        <v>9</v>
      </c>
      <c r="K10" s="6">
        <v>10</v>
      </c>
    </row>
    <row r="11" spans="4:11" x14ac:dyDescent="0.25">
      <c r="D11" s="3">
        <v>2</v>
      </c>
      <c r="E11" s="8">
        <f t="shared" ref="E11:E19" si="0">-PMT($K$9,$K$10,$K$8)</f>
        <v>1104.5461810019415</v>
      </c>
      <c r="F11" s="8">
        <f t="shared" ref="F11:F19" si="1">-IPMT($K$9,D11,$K$10,$K$8)</f>
        <v>167.98839565146406</v>
      </c>
      <c r="G11" s="4">
        <f t="shared" ref="G11:G19" si="2">-PPMT($K$9,D11,$K$10,$K$8)</f>
        <v>936.5577853504775</v>
      </c>
      <c r="H11" s="5">
        <f t="shared" ref="H11:H19" si="3">H10-G11</f>
        <v>8143.8960336475802</v>
      </c>
    </row>
    <row r="12" spans="4:11" x14ac:dyDescent="0.25">
      <c r="D12" s="3">
        <v>3</v>
      </c>
      <c r="E12" s="8">
        <f t="shared" si="0"/>
        <v>1104.5461810019415</v>
      </c>
      <c r="F12" s="8">
        <f t="shared" si="1"/>
        <v>150.66207662248021</v>
      </c>
      <c r="G12" s="4">
        <f t="shared" si="2"/>
        <v>953.88410437946118</v>
      </c>
      <c r="H12" s="5">
        <f t="shared" si="3"/>
        <v>7190.0119292681193</v>
      </c>
      <c r="J12" s="12" t="s">
        <v>8</v>
      </c>
      <c r="K12" s="9">
        <f>SUM(E10:E19)</f>
        <v>11045.461810019413</v>
      </c>
    </row>
    <row r="13" spans="4:11" x14ac:dyDescent="0.25">
      <c r="D13" s="13" t="s">
        <v>10</v>
      </c>
      <c r="E13" s="8">
        <f t="shared" si="0"/>
        <v>1104.5461810019415</v>
      </c>
      <c r="F13" s="8" t="e">
        <f t="shared" si="1"/>
        <v>#VALUE!</v>
      </c>
      <c r="G13" s="4" t="e">
        <f t="shared" si="2"/>
        <v>#VALUE!</v>
      </c>
      <c r="H13" s="5" t="e">
        <f t="shared" si="3"/>
        <v>#VALUE!</v>
      </c>
      <c r="J13" s="12" t="s">
        <v>0</v>
      </c>
      <c r="K13" s="9" t="e">
        <f>SUM(F10:F19)</f>
        <v>#VALUE!</v>
      </c>
    </row>
    <row r="14" spans="4:11" x14ac:dyDescent="0.25">
      <c r="D14" s="3">
        <v>5</v>
      </c>
      <c r="E14" s="8">
        <f t="shared" si="0"/>
        <v>1104.5461810019415</v>
      </c>
      <c r="F14" s="8">
        <f t="shared" si="1"/>
        <v>115.04189792571631</v>
      </c>
      <c r="G14" s="4">
        <f t="shared" si="2"/>
        <v>989.50428307622531</v>
      </c>
      <c r="H14" s="5" t="e">
        <f t="shared" si="3"/>
        <v>#VALUE!</v>
      </c>
    </row>
    <row r="15" spans="4:11" x14ac:dyDescent="0.25">
      <c r="D15" s="3">
        <v>6</v>
      </c>
      <c r="E15" s="8">
        <f t="shared" si="0"/>
        <v>1104.5461810019415</v>
      </c>
      <c r="F15" s="8">
        <f t="shared" si="1"/>
        <v>96.736068688806114</v>
      </c>
      <c r="G15" s="4">
        <f t="shared" si="2"/>
        <v>1007.8101123131354</v>
      </c>
      <c r="H15" s="5" t="e">
        <f t="shared" si="3"/>
        <v>#VALUE!</v>
      </c>
    </row>
    <row r="16" spans="4:11" x14ac:dyDescent="0.25">
      <c r="D16" s="3">
        <v>7</v>
      </c>
      <c r="E16" s="8">
        <f>-PMT($K$9,$K$10,$K$8)</f>
        <v>1104.5461810019415</v>
      </c>
      <c r="F16" s="8">
        <f t="shared" si="1"/>
        <v>78.091581611013112</v>
      </c>
      <c r="G16" s="4">
        <f t="shared" si="2"/>
        <v>1026.4545993909285</v>
      </c>
      <c r="H16" s="5" t="e">
        <f t="shared" si="3"/>
        <v>#VALUE!</v>
      </c>
    </row>
    <row r="17" spans="4:11" x14ac:dyDescent="0.25">
      <c r="D17" s="3">
        <v>8</v>
      </c>
      <c r="E17" s="8">
        <f t="shared" si="0"/>
        <v>1104.5461810019415</v>
      </c>
      <c r="F17" s="8">
        <f t="shared" si="1"/>
        <v>59.102171522280941</v>
      </c>
      <c r="G17" s="4">
        <f t="shared" si="2"/>
        <v>1045.4440094796605</v>
      </c>
      <c r="H17" s="5" t="e">
        <f t="shared" si="3"/>
        <v>#VALUE!</v>
      </c>
    </row>
    <row r="18" spans="4:11" x14ac:dyDescent="0.25">
      <c r="D18" s="3">
        <v>9</v>
      </c>
      <c r="E18" s="8">
        <f t="shared" si="0"/>
        <v>1104.5461810019415</v>
      </c>
      <c r="F18" s="8">
        <f t="shared" si="1"/>
        <v>39.761457346907207</v>
      </c>
      <c r="G18" s="4">
        <f t="shared" si="2"/>
        <v>1064.7847236550344</v>
      </c>
      <c r="H18" s="5" t="e">
        <f t="shared" si="3"/>
        <v>#VALUE!</v>
      </c>
      <c r="K18" s="1"/>
    </row>
    <row r="19" spans="4:11" x14ac:dyDescent="0.25">
      <c r="D19" s="3" t="s">
        <v>11</v>
      </c>
      <c r="E19" s="8">
        <f t="shared" si="0"/>
        <v>1104.5461810019415</v>
      </c>
      <c r="F19" s="8" t="e">
        <f t="shared" si="1"/>
        <v>#VALUE!</v>
      </c>
      <c r="G19" s="4" t="e">
        <f t="shared" si="2"/>
        <v>#VALUE!</v>
      </c>
      <c r="H19" s="5" t="e">
        <f t="shared" si="3"/>
        <v>#VALUE!</v>
      </c>
    </row>
    <row r="21" spans="4:11" x14ac:dyDescent="0.25">
      <c r="D21">
        <v>11</v>
      </c>
      <c r="E21" s="14" t="e">
        <f>VLOOKUP(D21,D10:E19,2,0)</f>
        <v>#N/A</v>
      </c>
      <c r="F21" s="1" t="e">
        <f>D17+#REF!</f>
        <v>#REF!</v>
      </c>
      <c r="G21" s="15" t="e">
        <f>SUM(E10:E19)/L10</f>
        <v>#DIV/0!</v>
      </c>
      <c r="H21" s="1"/>
    </row>
    <row r="22" spans="4:11" x14ac:dyDescent="0.25">
      <c r="E22" t="e">
        <f>DAY(-1)</f>
        <v>#NUM!</v>
      </c>
      <c r="F22" t="e">
        <f ca="1">somer(E10:E19)</f>
        <v>#NAME?</v>
      </c>
      <c r="G22" s="16">
        <f>14758965*3214578</f>
        <v>47443844191770</v>
      </c>
    </row>
  </sheetData>
  <pageMargins left="0.511811024" right="0.511811024" top="0.78740157499999996" bottom="0.78740157499999996" header="0.31496062000000002" footer="0.31496062000000002"/>
  <cellWatches>
    <cellWatch r="D10"/>
    <cellWatch r="E10"/>
    <cellWatch r="F10"/>
    <cellWatch r="D11"/>
    <cellWatch r="E11"/>
    <cellWatch r="F11"/>
    <cellWatch r="D12"/>
    <cellWatch r="E12"/>
    <cellWatch r="F12"/>
    <cellWatch r="D13"/>
    <cellWatch r="E13"/>
    <cellWatch r="F13"/>
    <cellWatch r="D14"/>
    <cellWatch r="E14"/>
    <cellWatch r="F14"/>
  </cellWatche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AUDITORIA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Mauricio Xavier</dc:creator>
  <cp:lastModifiedBy>Marcola</cp:lastModifiedBy>
  <dcterms:created xsi:type="dcterms:W3CDTF">2017-01-20T11:27:25Z</dcterms:created>
  <dcterms:modified xsi:type="dcterms:W3CDTF">2018-06-23T10:41:38Z</dcterms:modified>
</cp:coreProperties>
</file>