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Yaw Calcula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1" i="1"/>
  <c r="U16"/>
  <c r="U15"/>
  <c r="S16"/>
  <c r="R16"/>
  <c r="P16"/>
  <c r="T24" i="2"/>
  <c r="S24"/>
  <c r="T23"/>
  <c r="S23"/>
  <c r="K10"/>
  <c r="L10"/>
  <c r="M10"/>
  <c r="N10"/>
  <c r="O10"/>
  <c r="P10"/>
  <c r="Q10"/>
  <c r="R10"/>
  <c r="S10"/>
  <c r="K11"/>
  <c r="L11"/>
  <c r="M11"/>
  <c r="N11"/>
  <c r="O11"/>
  <c r="P11"/>
  <c r="Q11"/>
  <c r="R11"/>
  <c r="S11"/>
  <c r="K12"/>
  <c r="L12"/>
  <c r="M12"/>
  <c r="N12"/>
  <c r="O12"/>
  <c r="P12"/>
  <c r="Q12"/>
  <c r="R12"/>
  <c r="S12"/>
  <c r="K13"/>
  <c r="L13"/>
  <c r="M13"/>
  <c r="N13"/>
  <c r="O13"/>
  <c r="P13"/>
  <c r="Q13"/>
  <c r="R13"/>
  <c r="S13"/>
  <c r="K14"/>
  <c r="L14"/>
  <c r="M14"/>
  <c r="N14"/>
  <c r="O14"/>
  <c r="P14"/>
  <c r="Q14"/>
  <c r="R14"/>
  <c r="S14"/>
  <c r="K15"/>
  <c r="L15"/>
  <c r="M15"/>
  <c r="N15"/>
  <c r="O15"/>
  <c r="P15"/>
  <c r="Q15"/>
  <c r="R15"/>
  <c r="S15"/>
  <c r="K16"/>
  <c r="L16"/>
  <c r="M16"/>
  <c r="N16"/>
  <c r="O16"/>
  <c r="P16"/>
  <c r="Q16"/>
  <c r="R16"/>
  <c r="S16"/>
  <c r="K17"/>
  <c r="L17"/>
  <c r="M17"/>
  <c r="N17"/>
  <c r="O17"/>
  <c r="P17"/>
  <c r="Q17"/>
  <c r="R17"/>
  <c r="S17"/>
  <c r="L9"/>
  <c r="M9"/>
  <c r="N9"/>
  <c r="O9"/>
  <c r="P9"/>
  <c r="Q9"/>
  <c r="R9"/>
  <c r="S9"/>
  <c r="K9"/>
  <c r="P8"/>
  <c r="Q8" s="1"/>
  <c r="R8" s="1"/>
  <c r="S8" s="1"/>
  <c r="O8"/>
  <c r="N8"/>
  <c r="M8"/>
  <c r="L8"/>
  <c r="J11"/>
  <c r="J12" s="1"/>
  <c r="J13" s="1"/>
  <c r="J14" s="1"/>
  <c r="J15" s="1"/>
  <c r="J16" s="1"/>
  <c r="J17" s="1"/>
  <c r="J10"/>
  <c r="U9" i="1"/>
  <c r="U4"/>
  <c r="U3"/>
  <c r="U2"/>
  <c r="P2"/>
  <c r="N3"/>
  <c r="N4"/>
  <c r="N2"/>
  <c r="S21"/>
  <c r="R21"/>
  <c r="P21"/>
  <c r="S15"/>
  <c r="R15"/>
  <c r="P15"/>
  <c r="S9"/>
  <c r="R9"/>
  <c r="P9"/>
  <c r="R3"/>
  <c r="S3"/>
  <c r="S4"/>
  <c r="S2"/>
  <c r="R4"/>
  <c r="R2"/>
  <c r="P3"/>
  <c r="P4"/>
</calcChain>
</file>

<file path=xl/sharedStrings.xml><?xml version="1.0" encoding="utf-8"?>
<sst xmlns="http://schemas.openxmlformats.org/spreadsheetml/2006/main" count="145" uniqueCount="100">
  <si>
    <t>Channel Number (Receiver)</t>
  </si>
  <si>
    <t>Transmitter Stick Description</t>
  </si>
  <si>
    <t>Controls</t>
  </si>
  <si>
    <t>Min</t>
  </si>
  <si>
    <t>Max</t>
  </si>
  <si>
    <t>Roll</t>
  </si>
  <si>
    <t>Right Stick, Left to Right</t>
  </si>
  <si>
    <t>Right Stick, Up and Down</t>
  </si>
  <si>
    <t>Pitch</t>
  </si>
  <si>
    <t>Left Stick, Up and Down</t>
  </si>
  <si>
    <t>Throttle</t>
  </si>
  <si>
    <t>Left Stick, Left to Right</t>
  </si>
  <si>
    <t>Yaw</t>
  </si>
  <si>
    <t>(Reversed)</t>
  </si>
  <si>
    <t>Pitch Trim</t>
  </si>
  <si>
    <t>Hover Throttle</t>
  </si>
  <si>
    <t>Hover Pitch</t>
  </si>
  <si>
    <t>Colour Wire</t>
  </si>
  <si>
    <t>Pin</t>
  </si>
  <si>
    <t>Orange</t>
  </si>
  <si>
    <t>Yellow</t>
  </si>
  <si>
    <t>Green</t>
  </si>
  <si>
    <t>Blue</t>
  </si>
  <si>
    <t>Purple</t>
  </si>
  <si>
    <t>Grey</t>
  </si>
  <si>
    <t>White</t>
  </si>
  <si>
    <t>D2</t>
  </si>
  <si>
    <t>D4</t>
  </si>
  <si>
    <t>D7</t>
  </si>
  <si>
    <t>D8</t>
  </si>
  <si>
    <t>D3</t>
  </si>
  <si>
    <t>D5</t>
  </si>
  <si>
    <t>D12</t>
  </si>
  <si>
    <t>Variable Name (in loop - safe)</t>
  </si>
  <si>
    <t>unThrottleIn</t>
  </si>
  <si>
    <t>unRollIn</t>
  </si>
  <si>
    <t>unPitchIn</t>
  </si>
  <si>
    <t>unYawIn</t>
  </si>
  <si>
    <t>unPTIn</t>
  </si>
  <si>
    <t>unHTIn</t>
  </si>
  <si>
    <t>unHPIn</t>
  </si>
  <si>
    <t>Motor Name</t>
  </si>
  <si>
    <t>PIN (has to be PWM)</t>
  </si>
  <si>
    <t>Front Left</t>
  </si>
  <si>
    <t>Front Right</t>
  </si>
  <si>
    <t>Back Left</t>
  </si>
  <si>
    <t>Back Right</t>
  </si>
  <si>
    <t>D</t>
  </si>
  <si>
    <t>Value</t>
  </si>
  <si>
    <t>P</t>
  </si>
  <si>
    <t>I</t>
  </si>
  <si>
    <t>From</t>
  </si>
  <si>
    <t>To</t>
  </si>
  <si>
    <t>Mid Point</t>
  </si>
  <si>
    <t>Expected Value</t>
  </si>
  <si>
    <t>Rough Divisor</t>
  </si>
  <si>
    <t>Actual Divisor</t>
  </si>
  <si>
    <t>From Range</t>
  </si>
  <si>
    <t>To Range</t>
  </si>
  <si>
    <t>Final Value</t>
  </si>
  <si>
    <t>Stability PIDs</t>
  </si>
  <si>
    <t>neg roll = roll to right</t>
  </si>
  <si>
    <t>Gyro...</t>
  </si>
  <si>
    <t>neg pitch = nose going up</t>
  </si>
  <si>
    <t>Yaw Rate PID</t>
  </si>
  <si>
    <t>Yaw Stab PID</t>
  </si>
  <si>
    <t>neg yaw = rotating right</t>
  </si>
  <si>
    <t>Positive =  clockwise (rotating right)</t>
  </si>
  <si>
    <t>Rotation</t>
  </si>
  <si>
    <t>Clockwise</t>
  </si>
  <si>
    <t>Counter Clockwise</t>
  </si>
  <si>
    <t>Dec</t>
  </si>
  <si>
    <t>Inc</t>
  </si>
  <si>
    <t>Clockwise motion</t>
  </si>
  <si>
    <t>Aux</t>
  </si>
  <si>
    <t>D13</t>
  </si>
  <si>
    <t>unAuxIn</t>
  </si>
  <si>
    <t>Motor Start Points</t>
  </si>
  <si>
    <t>FL</t>
  </si>
  <si>
    <t>FR</t>
  </si>
  <si>
    <t>BL</t>
  </si>
  <si>
    <t>BR</t>
  </si>
  <si>
    <t>Flight Mode</t>
  </si>
  <si>
    <t>?</t>
  </si>
  <si>
    <t>Max Roll Rate</t>
  </si>
  <si>
    <t>Expected Point</t>
  </si>
  <si>
    <t>Smallest Unit</t>
  </si>
  <si>
    <t>Dave C's</t>
  </si>
  <si>
    <t>Yaw from</t>
  </si>
  <si>
    <t>Yaw to</t>
  </si>
  <si>
    <t>yaw_target follows the same range, it only ever gets set to yaw value</t>
  </si>
  <si>
    <t>YAW</t>
  </si>
  <si>
    <t>Yaw Target</t>
  </si>
  <si>
    <t>The Error should be bound between -180 and +180</t>
  </si>
  <si>
    <t>And error of 315 should really be an error of -45 as that is smaller</t>
  </si>
  <si>
    <t>Errors above 180 or below -180 need correcting</t>
  </si>
  <si>
    <t>Error</t>
  </si>
  <si>
    <t>Corrected Error</t>
  </si>
  <si>
    <t>Above 180, actual error is error - 360</t>
  </si>
  <si>
    <t>Below -180, actual error is error + 360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</si>
</sst>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00_-;\-* #,##0.000000_-;_-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1" xfId="0" applyFill="1" applyBorder="1"/>
    <xf numFmtId="164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2"/>
  <sheetViews>
    <sheetView tabSelected="1" workbookViewId="0">
      <selection activeCell="Q4" sqref="Q4"/>
    </sheetView>
  </sheetViews>
  <sheetFormatPr defaultRowHeight="15"/>
  <cols>
    <col min="1" max="1" width="26.140625" bestFit="1" customWidth="1"/>
    <col min="2" max="2" width="27" bestFit="1" customWidth="1"/>
    <col min="3" max="3" width="14" bestFit="1" customWidth="1"/>
    <col min="4" max="4" width="8.42578125" bestFit="1" customWidth="1"/>
    <col min="5" max="5" width="5" bestFit="1" customWidth="1"/>
    <col min="6" max="6" width="10.7109375" bestFit="1" customWidth="1"/>
    <col min="7" max="7" width="11.7109375" bestFit="1" customWidth="1"/>
    <col min="8" max="8" width="4.28515625" bestFit="1" customWidth="1"/>
    <col min="9" max="9" width="28" bestFit="1" customWidth="1"/>
    <col min="11" max="11" width="6.140625" bestFit="1" customWidth="1"/>
    <col min="12" max="12" width="5.5703125" bestFit="1" customWidth="1"/>
    <col min="13" max="13" width="5" bestFit="1" customWidth="1"/>
    <col min="14" max="14" width="14.7109375" customWidth="1"/>
    <col min="15" max="15" width="14.85546875" bestFit="1" customWidth="1"/>
    <col min="16" max="17" width="13.28515625" bestFit="1" customWidth="1"/>
    <col min="18" max="18" width="11.42578125" bestFit="1" customWidth="1"/>
    <col min="19" max="19" width="12" bestFit="1" customWidth="1"/>
    <col min="20" max="20" width="10.85546875" bestFit="1" customWidth="1"/>
    <col min="21" max="21" width="14.855468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17</v>
      </c>
      <c r="H1" s="1" t="s">
        <v>18</v>
      </c>
      <c r="I1" s="1" t="s">
        <v>33</v>
      </c>
      <c r="J1" s="2" t="s">
        <v>87</v>
      </c>
      <c r="K1" s="1" t="s">
        <v>48</v>
      </c>
      <c r="L1" s="1" t="s">
        <v>51</v>
      </c>
      <c r="M1" s="1" t="s">
        <v>52</v>
      </c>
      <c r="N1" s="1" t="s">
        <v>85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3" t="s">
        <v>59</v>
      </c>
      <c r="U1" s="3" t="s">
        <v>86</v>
      </c>
    </row>
    <row r="2" spans="1:21">
      <c r="A2" s="2">
        <v>1</v>
      </c>
      <c r="B2" s="2" t="s">
        <v>6</v>
      </c>
      <c r="C2" s="2" t="s">
        <v>5</v>
      </c>
      <c r="D2" s="2">
        <v>1052</v>
      </c>
      <c r="E2" s="2">
        <v>1892</v>
      </c>
      <c r="F2" s="2"/>
      <c r="G2" s="2" t="s">
        <v>19</v>
      </c>
      <c r="H2" s="2" t="s">
        <v>26</v>
      </c>
      <c r="I2" s="2" t="s">
        <v>35</v>
      </c>
      <c r="J2" s="2">
        <v>0.16800000000000001</v>
      </c>
      <c r="K2" s="2" t="s">
        <v>49</v>
      </c>
      <c r="L2" s="2">
        <v>0</v>
      </c>
      <c r="M2" s="2">
        <v>1000</v>
      </c>
      <c r="N2" s="2">
        <f>(M2-L2)*0.8</f>
        <v>800</v>
      </c>
      <c r="O2" s="2">
        <v>1.27</v>
      </c>
      <c r="P2" s="2">
        <f>N2/O2</f>
        <v>629.9212598425197</v>
      </c>
      <c r="Q2" s="2">
        <v>500</v>
      </c>
      <c r="R2" s="2">
        <f>L2/Q2</f>
        <v>0</v>
      </c>
      <c r="S2" s="2">
        <f>M2/Q2</f>
        <v>2</v>
      </c>
      <c r="T2" s="2">
        <v>1.27</v>
      </c>
      <c r="U2" s="2">
        <f>1/Q2</f>
        <v>2E-3</v>
      </c>
    </row>
    <row r="3" spans="1:21">
      <c r="A3" s="2">
        <v>2</v>
      </c>
      <c r="B3" s="2" t="s">
        <v>7</v>
      </c>
      <c r="C3" s="2" t="s">
        <v>8</v>
      </c>
      <c r="D3" s="2">
        <v>1056</v>
      </c>
      <c r="E3" s="2">
        <v>1892</v>
      </c>
      <c r="F3" s="2"/>
      <c r="G3" s="2" t="s">
        <v>20</v>
      </c>
      <c r="H3" s="2" t="s">
        <v>30</v>
      </c>
      <c r="I3" s="2" t="s">
        <v>36</v>
      </c>
      <c r="J3" s="2">
        <v>0.65400000000000003</v>
      </c>
      <c r="K3" s="2" t="s">
        <v>50</v>
      </c>
      <c r="L3" s="2">
        <v>0</v>
      </c>
      <c r="M3" s="2">
        <v>1000</v>
      </c>
      <c r="N3" s="2">
        <f t="shared" ref="N3:N4" si="0">(M3-L3)*0.8</f>
        <v>800</v>
      </c>
      <c r="O3" s="2">
        <v>4.9749999999999996</v>
      </c>
      <c r="P3" s="2">
        <f>N3/O3</f>
        <v>160.80402010050253</v>
      </c>
      <c r="Q3" s="2">
        <v>100</v>
      </c>
      <c r="R3" s="2">
        <f>L3/Q3</f>
        <v>0</v>
      </c>
      <c r="S3" s="2">
        <f>M3/Q3</f>
        <v>10</v>
      </c>
      <c r="T3" s="2">
        <v>4.9749999999999996</v>
      </c>
      <c r="U3" s="2">
        <f>1/Q3</f>
        <v>0.01</v>
      </c>
    </row>
    <row r="4" spans="1:21">
      <c r="A4" s="2">
        <v>3</v>
      </c>
      <c r="B4" s="2" t="s">
        <v>9</v>
      </c>
      <c r="C4" s="2" t="s">
        <v>10</v>
      </c>
      <c r="D4" s="2">
        <v>1048</v>
      </c>
      <c r="E4" s="2">
        <v>1884</v>
      </c>
      <c r="F4" s="2"/>
      <c r="G4" s="2" t="s">
        <v>21</v>
      </c>
      <c r="H4" s="2" t="s">
        <v>27</v>
      </c>
      <c r="I4" s="2" t="s">
        <v>34</v>
      </c>
      <c r="J4" s="2">
        <v>8.0000000000000002E-3</v>
      </c>
      <c r="K4" s="2" t="s">
        <v>47</v>
      </c>
      <c r="L4" s="2">
        <v>0</v>
      </c>
      <c r="M4" s="2">
        <v>1000</v>
      </c>
      <c r="N4" s="2">
        <f t="shared" si="0"/>
        <v>800</v>
      </c>
      <c r="O4" s="2">
        <v>6.7625000000000005E-2</v>
      </c>
      <c r="P4" s="2">
        <f>N4/O4</f>
        <v>11829.944547134934</v>
      </c>
      <c r="Q4" s="2">
        <v>8000</v>
      </c>
      <c r="R4" s="2">
        <f t="shared" ref="R4" si="1">L4/Q4</f>
        <v>0</v>
      </c>
      <c r="S4" s="2">
        <f t="shared" ref="S4" si="2">M4/Q4</f>
        <v>0.125</v>
      </c>
      <c r="T4" s="2">
        <v>6.7625000000000005E-2</v>
      </c>
      <c r="U4" s="5">
        <f>1/Q4</f>
        <v>1.25E-4</v>
      </c>
    </row>
    <row r="5" spans="1:21">
      <c r="A5" s="2">
        <v>4</v>
      </c>
      <c r="B5" s="2" t="s">
        <v>11</v>
      </c>
      <c r="C5" s="2" t="s">
        <v>12</v>
      </c>
      <c r="D5" s="2">
        <v>1040</v>
      </c>
      <c r="E5" s="2">
        <v>1872</v>
      </c>
      <c r="F5" s="2"/>
      <c r="G5" s="2" t="s">
        <v>22</v>
      </c>
      <c r="H5" s="2" t="s">
        <v>31</v>
      </c>
      <c r="I5" s="2" t="s">
        <v>37</v>
      </c>
    </row>
    <row r="6" spans="1:21">
      <c r="A6" s="2">
        <v>5</v>
      </c>
      <c r="B6" s="2" t="s">
        <v>14</v>
      </c>
      <c r="C6" s="2" t="s">
        <v>84</v>
      </c>
      <c r="D6" s="2">
        <v>1904</v>
      </c>
      <c r="E6" s="2">
        <v>1036</v>
      </c>
      <c r="F6" s="2" t="s">
        <v>13</v>
      </c>
      <c r="G6" s="2" t="s">
        <v>23</v>
      </c>
      <c r="H6" s="2" t="s">
        <v>28</v>
      </c>
      <c r="I6" s="2" t="s">
        <v>38</v>
      </c>
    </row>
    <row r="7" spans="1:21">
      <c r="A7" s="2">
        <v>6</v>
      </c>
      <c r="B7" s="2" t="s">
        <v>74</v>
      </c>
      <c r="C7" s="2" t="s">
        <v>82</v>
      </c>
      <c r="D7" s="2">
        <v>1028</v>
      </c>
      <c r="E7" s="2">
        <v>1888</v>
      </c>
      <c r="F7" s="2"/>
      <c r="G7" s="2" t="s">
        <v>19</v>
      </c>
      <c r="H7" s="2" t="s">
        <v>75</v>
      </c>
      <c r="I7" s="2" t="s">
        <v>76</v>
      </c>
      <c r="K7" t="s">
        <v>60</v>
      </c>
    </row>
    <row r="8" spans="1:21">
      <c r="A8" s="2">
        <v>7</v>
      </c>
      <c r="B8" s="2" t="s">
        <v>15</v>
      </c>
      <c r="C8" s="2" t="s">
        <v>83</v>
      </c>
      <c r="D8" s="2">
        <v>1060</v>
      </c>
      <c r="E8" s="2">
        <v>1888</v>
      </c>
      <c r="F8" s="2"/>
      <c r="G8" s="2" t="s">
        <v>24</v>
      </c>
      <c r="H8" s="2" t="s">
        <v>29</v>
      </c>
      <c r="I8" s="2" t="s">
        <v>39</v>
      </c>
      <c r="K8" s="1" t="s">
        <v>48</v>
      </c>
      <c r="L8" s="1" t="s">
        <v>51</v>
      </c>
      <c r="M8" s="1" t="s">
        <v>52</v>
      </c>
      <c r="N8" s="1" t="s">
        <v>53</v>
      </c>
      <c r="O8" s="1" t="s">
        <v>54</v>
      </c>
      <c r="P8" s="1" t="s">
        <v>55</v>
      </c>
      <c r="Q8" s="1" t="s">
        <v>56</v>
      </c>
      <c r="R8" s="1" t="s">
        <v>57</v>
      </c>
      <c r="S8" s="1" t="s">
        <v>58</v>
      </c>
      <c r="T8" s="3" t="s">
        <v>59</v>
      </c>
      <c r="U8" s="3" t="s">
        <v>86</v>
      </c>
    </row>
    <row r="9" spans="1:21">
      <c r="A9" s="2">
        <v>8</v>
      </c>
      <c r="B9" s="2" t="s">
        <v>16</v>
      </c>
      <c r="C9" s="2" t="s">
        <v>83</v>
      </c>
      <c r="D9" s="2">
        <v>1052</v>
      </c>
      <c r="E9" s="2">
        <v>1876</v>
      </c>
      <c r="F9" s="2"/>
      <c r="G9" s="2" t="s">
        <v>25</v>
      </c>
      <c r="H9" s="2" t="s">
        <v>32</v>
      </c>
      <c r="I9" s="2" t="s">
        <v>40</v>
      </c>
      <c r="K9" s="2" t="s">
        <v>49</v>
      </c>
      <c r="L9" s="2">
        <v>0</v>
      </c>
      <c r="M9" s="2">
        <v>1000</v>
      </c>
      <c r="N9" s="2">
        <v>800</v>
      </c>
      <c r="O9" s="2">
        <v>2.2000000000000002</v>
      </c>
      <c r="P9" s="2">
        <f>N9/O9</f>
        <v>363.63636363636363</v>
      </c>
      <c r="Q9" s="2">
        <v>400</v>
      </c>
      <c r="R9" s="2">
        <f>L9/Q9</f>
        <v>0</v>
      </c>
      <c r="S9" s="2">
        <f>M9/Q9</f>
        <v>2.5</v>
      </c>
      <c r="T9" s="2">
        <v>2.4500000000000002</v>
      </c>
      <c r="U9" s="2">
        <f>1/Q9</f>
        <v>2.5000000000000001E-3</v>
      </c>
    </row>
    <row r="10" spans="1:21"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1">
      <c r="A11" s="1" t="s">
        <v>41</v>
      </c>
      <c r="B11" s="1" t="s">
        <v>42</v>
      </c>
      <c r="C11" t="s">
        <v>68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1">
      <c r="A12" s="2" t="s">
        <v>43</v>
      </c>
      <c r="B12" s="2">
        <v>6</v>
      </c>
      <c r="C12" t="s">
        <v>69</v>
      </c>
      <c r="E12" t="s">
        <v>71</v>
      </c>
    </row>
    <row r="13" spans="1:21">
      <c r="A13" s="2" t="s">
        <v>44</v>
      </c>
      <c r="B13" s="2">
        <v>9</v>
      </c>
      <c r="C13" t="s">
        <v>70</v>
      </c>
      <c r="E13" t="s">
        <v>72</v>
      </c>
      <c r="G13" t="s">
        <v>73</v>
      </c>
      <c r="K13" t="s">
        <v>64</v>
      </c>
    </row>
    <row r="14" spans="1:21">
      <c r="A14" s="2" t="s">
        <v>45</v>
      </c>
      <c r="B14" s="2">
        <v>10</v>
      </c>
      <c r="C14" t="s">
        <v>70</v>
      </c>
      <c r="E14" t="s">
        <v>72</v>
      </c>
      <c r="K14" s="1" t="s">
        <v>48</v>
      </c>
      <c r="L14" s="1" t="s">
        <v>51</v>
      </c>
      <c r="M14" s="1" t="s">
        <v>52</v>
      </c>
      <c r="N14" s="1" t="s">
        <v>53</v>
      </c>
      <c r="O14" s="1" t="s">
        <v>54</v>
      </c>
      <c r="P14" s="1" t="s">
        <v>55</v>
      </c>
      <c r="Q14" s="1" t="s">
        <v>56</v>
      </c>
      <c r="R14" s="1" t="s">
        <v>57</v>
      </c>
      <c r="S14" s="1" t="s">
        <v>58</v>
      </c>
      <c r="T14" s="3" t="s">
        <v>59</v>
      </c>
      <c r="U14" s="3" t="s">
        <v>86</v>
      </c>
    </row>
    <row r="15" spans="1:21">
      <c r="A15" s="2" t="s">
        <v>46</v>
      </c>
      <c r="B15" s="2">
        <v>11</v>
      </c>
      <c r="C15" t="s">
        <v>69</v>
      </c>
      <c r="E15" t="s">
        <v>71</v>
      </c>
      <c r="K15" s="2" t="s">
        <v>49</v>
      </c>
      <c r="L15" s="2">
        <v>0</v>
      </c>
      <c r="M15" s="2">
        <v>1000</v>
      </c>
      <c r="N15" s="2">
        <v>800</v>
      </c>
      <c r="O15" s="2">
        <v>5</v>
      </c>
      <c r="P15" s="2">
        <f>N15/O15</f>
        <v>160</v>
      </c>
      <c r="Q15" s="2">
        <v>200</v>
      </c>
      <c r="R15" s="2">
        <f>L15/Q15</f>
        <v>0</v>
      </c>
      <c r="S15" s="2">
        <f>M15/Q15</f>
        <v>5</v>
      </c>
      <c r="T15" s="2"/>
      <c r="U15" s="2">
        <f>1/Q15</f>
        <v>5.0000000000000001E-3</v>
      </c>
    </row>
    <row r="16" spans="1:21">
      <c r="K16" s="2" t="s">
        <v>50</v>
      </c>
      <c r="L16" s="2">
        <v>0</v>
      </c>
      <c r="M16" s="2">
        <v>1000</v>
      </c>
      <c r="N16" s="2">
        <v>800</v>
      </c>
      <c r="O16" s="2">
        <v>0.4</v>
      </c>
      <c r="P16" s="2">
        <f>N16/O16</f>
        <v>2000</v>
      </c>
      <c r="Q16" s="2">
        <v>2000</v>
      </c>
      <c r="R16" s="2">
        <f>L16/Q16</f>
        <v>0</v>
      </c>
      <c r="S16" s="2">
        <f>M16/Q16</f>
        <v>0.5</v>
      </c>
      <c r="T16" s="2"/>
      <c r="U16" s="2">
        <f>1/Q16</f>
        <v>5.0000000000000001E-4</v>
      </c>
    </row>
    <row r="17" spans="9:21">
      <c r="K17" s="4"/>
      <c r="L17" s="4"/>
      <c r="M17" s="4"/>
      <c r="N17" s="4"/>
      <c r="O17" s="4"/>
      <c r="P17" s="4"/>
      <c r="Q17" s="4"/>
      <c r="R17" s="4"/>
      <c r="S17" s="4"/>
      <c r="T17" s="4"/>
    </row>
    <row r="19" spans="9:21">
      <c r="K19" t="s">
        <v>65</v>
      </c>
    </row>
    <row r="20" spans="9:21">
      <c r="K20" s="1" t="s">
        <v>48</v>
      </c>
      <c r="L20" s="1" t="s">
        <v>51</v>
      </c>
      <c r="M20" s="1" t="s">
        <v>52</v>
      </c>
      <c r="N20" s="1" t="s">
        <v>53</v>
      </c>
      <c r="O20" s="1" t="s">
        <v>54</v>
      </c>
      <c r="P20" s="1" t="s">
        <v>55</v>
      </c>
      <c r="Q20" s="1" t="s">
        <v>56</v>
      </c>
      <c r="R20" s="1" t="s">
        <v>57</v>
      </c>
      <c r="S20" s="1" t="s">
        <v>58</v>
      </c>
      <c r="T20" s="3" t="s">
        <v>59</v>
      </c>
      <c r="U20" s="3" t="s">
        <v>86</v>
      </c>
    </row>
    <row r="21" spans="9:21">
      <c r="K21" s="2" t="s">
        <v>49</v>
      </c>
      <c r="L21" s="2">
        <v>0</v>
      </c>
      <c r="M21" s="2">
        <v>1000</v>
      </c>
      <c r="N21" s="2">
        <v>800</v>
      </c>
      <c r="O21" s="2">
        <v>10</v>
      </c>
      <c r="P21" s="2">
        <f>N21/O21</f>
        <v>80</v>
      </c>
      <c r="Q21" s="2">
        <v>100</v>
      </c>
      <c r="R21" s="2">
        <f>L21/Q21</f>
        <v>0</v>
      </c>
      <c r="S21" s="2">
        <f>M21/Q21</f>
        <v>10</v>
      </c>
      <c r="T21" s="2"/>
      <c r="U21" s="2">
        <f>1/Q21</f>
        <v>0.01</v>
      </c>
    </row>
    <row r="22" spans="9:21"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9:21">
      <c r="I23" t="s">
        <v>62</v>
      </c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9:21">
      <c r="I24" t="s">
        <v>61</v>
      </c>
    </row>
    <row r="25" spans="9:21">
      <c r="I25" t="s">
        <v>63</v>
      </c>
    </row>
    <row r="26" spans="9:21">
      <c r="I26" t="s">
        <v>66</v>
      </c>
    </row>
    <row r="28" spans="9:21">
      <c r="I28" t="s">
        <v>12</v>
      </c>
      <c r="N28" t="s">
        <v>77</v>
      </c>
    </row>
    <row r="29" spans="9:21">
      <c r="I29" t="s">
        <v>67</v>
      </c>
      <c r="N29" t="s">
        <v>78</v>
      </c>
      <c r="O29">
        <v>850</v>
      </c>
    </row>
    <row r="30" spans="9:21">
      <c r="N30" t="s">
        <v>79</v>
      </c>
      <c r="O30">
        <v>820</v>
      </c>
    </row>
    <row r="31" spans="9:21">
      <c r="N31" t="s">
        <v>80</v>
      </c>
      <c r="O31">
        <v>820</v>
      </c>
    </row>
    <row r="32" spans="9:21">
      <c r="N32" t="s">
        <v>81</v>
      </c>
      <c r="O32">
        <v>850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Q25" sqref="Q25"/>
    </sheetView>
  </sheetViews>
  <sheetFormatPr defaultRowHeight="15"/>
  <sheetData>
    <row r="1" spans="1:19">
      <c r="A1" t="s">
        <v>88</v>
      </c>
      <c r="B1" t="s">
        <v>89</v>
      </c>
      <c r="D1" t="s">
        <v>90</v>
      </c>
    </row>
    <row r="2" spans="1:19">
      <c r="A2">
        <v>-180</v>
      </c>
      <c r="B2">
        <v>180</v>
      </c>
    </row>
    <row r="7" spans="1:19">
      <c r="K7" s="7" t="s">
        <v>92</v>
      </c>
      <c r="L7" s="7"/>
      <c r="M7" s="7"/>
      <c r="N7" s="7"/>
      <c r="O7" s="7"/>
      <c r="P7" s="7"/>
      <c r="Q7" s="7"/>
      <c r="R7" s="7"/>
      <c r="S7" s="7"/>
    </row>
    <row r="8" spans="1:19">
      <c r="K8">
        <v>-180</v>
      </c>
      <c r="L8">
        <f t="shared" ref="L8:S8" si="0">K8+45</f>
        <v>-135</v>
      </c>
      <c r="M8">
        <f t="shared" si="0"/>
        <v>-90</v>
      </c>
      <c r="N8">
        <f t="shared" si="0"/>
        <v>-45</v>
      </c>
      <c r="O8">
        <f t="shared" si="0"/>
        <v>0</v>
      </c>
      <c r="P8">
        <f t="shared" si="0"/>
        <v>45</v>
      </c>
      <c r="Q8">
        <f t="shared" si="0"/>
        <v>90</v>
      </c>
      <c r="R8">
        <f t="shared" si="0"/>
        <v>135</v>
      </c>
      <c r="S8">
        <f t="shared" si="0"/>
        <v>180</v>
      </c>
    </row>
    <row r="9" spans="1:19">
      <c r="I9" s="6" t="s">
        <v>91</v>
      </c>
      <c r="J9">
        <v>-180</v>
      </c>
      <c r="K9">
        <f>$J9-K$8</f>
        <v>0</v>
      </c>
      <c r="L9">
        <f t="shared" ref="L9:S17" si="1">$J9-L$8</f>
        <v>-45</v>
      </c>
      <c r="M9">
        <f t="shared" si="1"/>
        <v>-90</v>
      </c>
      <c r="N9">
        <f t="shared" si="1"/>
        <v>-135</v>
      </c>
      <c r="O9">
        <f t="shared" si="1"/>
        <v>-180</v>
      </c>
      <c r="P9">
        <f t="shared" si="1"/>
        <v>-225</v>
      </c>
      <c r="Q9">
        <f t="shared" si="1"/>
        <v>-270</v>
      </c>
      <c r="R9">
        <f t="shared" si="1"/>
        <v>-315</v>
      </c>
      <c r="S9">
        <f t="shared" si="1"/>
        <v>-360</v>
      </c>
    </row>
    <row r="10" spans="1:19">
      <c r="I10" s="6"/>
      <c r="J10">
        <f>J9+45</f>
        <v>-135</v>
      </c>
      <c r="K10">
        <f t="shared" ref="K10:K17" si="2">$J10-K$8</f>
        <v>45</v>
      </c>
      <c r="L10">
        <f t="shared" si="1"/>
        <v>0</v>
      </c>
      <c r="M10">
        <f t="shared" si="1"/>
        <v>-45</v>
      </c>
      <c r="N10">
        <f t="shared" si="1"/>
        <v>-90</v>
      </c>
      <c r="O10">
        <f t="shared" si="1"/>
        <v>-135</v>
      </c>
      <c r="P10">
        <f t="shared" si="1"/>
        <v>-180</v>
      </c>
      <c r="Q10">
        <f t="shared" si="1"/>
        <v>-225</v>
      </c>
      <c r="R10">
        <f t="shared" si="1"/>
        <v>-270</v>
      </c>
      <c r="S10">
        <f t="shared" si="1"/>
        <v>-315</v>
      </c>
    </row>
    <row r="11" spans="1:19">
      <c r="I11" s="6"/>
      <c r="J11">
        <f t="shared" ref="J11:J17" si="3">J10+45</f>
        <v>-90</v>
      </c>
      <c r="K11">
        <f t="shared" si="2"/>
        <v>90</v>
      </c>
      <c r="L11">
        <f t="shared" si="1"/>
        <v>45</v>
      </c>
      <c r="M11">
        <f t="shared" si="1"/>
        <v>0</v>
      </c>
      <c r="N11">
        <f t="shared" si="1"/>
        <v>-45</v>
      </c>
      <c r="O11">
        <f t="shared" si="1"/>
        <v>-90</v>
      </c>
      <c r="P11">
        <f t="shared" si="1"/>
        <v>-135</v>
      </c>
      <c r="Q11">
        <f t="shared" si="1"/>
        <v>-180</v>
      </c>
      <c r="R11">
        <f t="shared" si="1"/>
        <v>-225</v>
      </c>
      <c r="S11">
        <f t="shared" si="1"/>
        <v>-270</v>
      </c>
    </row>
    <row r="12" spans="1:19">
      <c r="I12" s="6"/>
      <c r="J12">
        <f t="shared" si="3"/>
        <v>-45</v>
      </c>
      <c r="K12">
        <f t="shared" si="2"/>
        <v>135</v>
      </c>
      <c r="L12">
        <f t="shared" si="1"/>
        <v>90</v>
      </c>
      <c r="M12">
        <f t="shared" si="1"/>
        <v>45</v>
      </c>
      <c r="N12">
        <f t="shared" si="1"/>
        <v>0</v>
      </c>
      <c r="O12">
        <f t="shared" si="1"/>
        <v>-45</v>
      </c>
      <c r="P12">
        <f t="shared" si="1"/>
        <v>-90</v>
      </c>
      <c r="Q12">
        <f t="shared" si="1"/>
        <v>-135</v>
      </c>
      <c r="R12">
        <f t="shared" si="1"/>
        <v>-180</v>
      </c>
      <c r="S12">
        <f t="shared" si="1"/>
        <v>-225</v>
      </c>
    </row>
    <row r="13" spans="1:19">
      <c r="I13" s="6"/>
      <c r="J13">
        <f t="shared" si="3"/>
        <v>0</v>
      </c>
      <c r="K13">
        <f t="shared" si="2"/>
        <v>180</v>
      </c>
      <c r="L13">
        <f t="shared" si="1"/>
        <v>135</v>
      </c>
      <c r="M13">
        <f t="shared" si="1"/>
        <v>90</v>
      </c>
      <c r="N13">
        <f t="shared" si="1"/>
        <v>45</v>
      </c>
      <c r="O13">
        <f t="shared" si="1"/>
        <v>0</v>
      </c>
      <c r="P13">
        <f t="shared" si="1"/>
        <v>-45</v>
      </c>
      <c r="Q13">
        <f t="shared" si="1"/>
        <v>-90</v>
      </c>
      <c r="R13">
        <f t="shared" si="1"/>
        <v>-135</v>
      </c>
      <c r="S13">
        <f t="shared" si="1"/>
        <v>-180</v>
      </c>
    </row>
    <row r="14" spans="1:19">
      <c r="I14" s="6"/>
      <c r="J14">
        <f t="shared" si="3"/>
        <v>45</v>
      </c>
      <c r="K14">
        <f t="shared" si="2"/>
        <v>225</v>
      </c>
      <c r="L14">
        <f t="shared" si="1"/>
        <v>180</v>
      </c>
      <c r="M14">
        <f t="shared" si="1"/>
        <v>135</v>
      </c>
      <c r="N14">
        <f t="shared" si="1"/>
        <v>90</v>
      </c>
      <c r="O14">
        <f t="shared" si="1"/>
        <v>45</v>
      </c>
      <c r="P14">
        <f t="shared" si="1"/>
        <v>0</v>
      </c>
      <c r="Q14">
        <f t="shared" si="1"/>
        <v>-45</v>
      </c>
      <c r="R14">
        <f t="shared" si="1"/>
        <v>-90</v>
      </c>
      <c r="S14">
        <f t="shared" si="1"/>
        <v>-135</v>
      </c>
    </row>
    <row r="15" spans="1:19">
      <c r="I15" s="6"/>
      <c r="J15">
        <f t="shared" si="3"/>
        <v>90</v>
      </c>
      <c r="K15">
        <f t="shared" si="2"/>
        <v>270</v>
      </c>
      <c r="L15">
        <f t="shared" si="1"/>
        <v>225</v>
      </c>
      <c r="M15">
        <f t="shared" si="1"/>
        <v>180</v>
      </c>
      <c r="N15">
        <f t="shared" si="1"/>
        <v>135</v>
      </c>
      <c r="O15">
        <f t="shared" si="1"/>
        <v>90</v>
      </c>
      <c r="P15">
        <f t="shared" si="1"/>
        <v>45</v>
      </c>
      <c r="Q15">
        <f t="shared" si="1"/>
        <v>0</v>
      </c>
      <c r="R15">
        <f t="shared" si="1"/>
        <v>-45</v>
      </c>
      <c r="S15">
        <f t="shared" si="1"/>
        <v>-90</v>
      </c>
    </row>
    <row r="16" spans="1:19">
      <c r="I16" s="6"/>
      <c r="J16">
        <f t="shared" si="3"/>
        <v>135</v>
      </c>
      <c r="K16">
        <f t="shared" si="2"/>
        <v>315</v>
      </c>
      <c r="L16">
        <f t="shared" si="1"/>
        <v>270</v>
      </c>
      <c r="M16">
        <f t="shared" si="1"/>
        <v>225</v>
      </c>
      <c r="N16">
        <f t="shared" si="1"/>
        <v>180</v>
      </c>
      <c r="O16">
        <f t="shared" si="1"/>
        <v>135</v>
      </c>
      <c r="P16">
        <f t="shared" si="1"/>
        <v>90</v>
      </c>
      <c r="Q16">
        <f t="shared" si="1"/>
        <v>45</v>
      </c>
      <c r="R16">
        <f t="shared" si="1"/>
        <v>0</v>
      </c>
      <c r="S16">
        <f t="shared" si="1"/>
        <v>-45</v>
      </c>
    </row>
    <row r="17" spans="9:20">
      <c r="I17" s="6"/>
      <c r="J17">
        <f t="shared" si="3"/>
        <v>180</v>
      </c>
      <c r="K17">
        <f t="shared" si="2"/>
        <v>360</v>
      </c>
      <c r="L17">
        <f t="shared" si="1"/>
        <v>315</v>
      </c>
      <c r="M17">
        <f t="shared" si="1"/>
        <v>270</v>
      </c>
      <c r="N17">
        <f t="shared" si="1"/>
        <v>225</v>
      </c>
      <c r="O17">
        <f t="shared" si="1"/>
        <v>180</v>
      </c>
      <c r="P17">
        <f t="shared" si="1"/>
        <v>135</v>
      </c>
      <c r="Q17">
        <f t="shared" si="1"/>
        <v>90</v>
      </c>
      <c r="R17">
        <f t="shared" si="1"/>
        <v>45</v>
      </c>
      <c r="S17">
        <f t="shared" si="1"/>
        <v>0</v>
      </c>
    </row>
    <row r="19" spans="9:20">
      <c r="J19" t="s">
        <v>93</v>
      </c>
    </row>
    <row r="20" spans="9:20">
      <c r="J20" t="s">
        <v>94</v>
      </c>
    </row>
    <row r="22" spans="9:20">
      <c r="J22" t="s">
        <v>95</v>
      </c>
      <c r="Q22" t="s">
        <v>12</v>
      </c>
      <c r="R22" t="s">
        <v>92</v>
      </c>
      <c r="S22" t="s">
        <v>96</v>
      </c>
      <c r="T22" t="s">
        <v>97</v>
      </c>
    </row>
    <row r="23" spans="9:20">
      <c r="J23" t="s">
        <v>98</v>
      </c>
      <c r="Q23">
        <v>-169.39</v>
      </c>
      <c r="R23">
        <v>166.95</v>
      </c>
      <c r="S23">
        <f>Q23-R23</f>
        <v>-336.34</v>
      </c>
      <c r="T23">
        <f>IF(S23&lt;-180,S23+360, IF(S23&gt;180,S23-360,S23))</f>
        <v>23.660000000000025</v>
      </c>
    </row>
    <row r="24" spans="9:20">
      <c r="J24" t="s">
        <v>99</v>
      </c>
      <c r="Q24">
        <v>-150</v>
      </c>
      <c r="R24">
        <v>166.95</v>
      </c>
      <c r="S24">
        <f>Q24-R24</f>
        <v>-316.95</v>
      </c>
      <c r="T24">
        <f>IF(S24&lt;-180,S24+360, IF(S24&gt;180,S24-360,S24))</f>
        <v>43.050000000000011</v>
      </c>
    </row>
  </sheetData>
  <mergeCells count="2">
    <mergeCell ref="I9:I17"/>
    <mergeCell ref="K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Yaw Calculations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2014-04-29T17:22:18Z</dcterms:modified>
</cp:coreProperties>
</file>