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iaomi\source\repos\ProcessingCheckListWss\ProcessingCheckListWss\bin\Debug\FilesToProccessing\PreLastMonth\"/>
    </mc:Choice>
  </mc:AlternateContent>
  <bookViews>
    <workbookView xWindow="0" yWindow="0" windowWidth="23040" windowHeight="9192"/>
  </bookViews>
  <sheets>
    <sheet name="Звонок для выявление ЛПР" sheetId="1" r:id="rId1"/>
    <sheet name="Звонок ЛПР" sheetId="2" r:id="rId2"/>
    <sheet name="ТКП отправлено" sheetId="3" r:id="rId3"/>
    <sheet name="Договор подписан" sheetId="4" r:id="rId4"/>
    <sheet name="Оборудование отгружено" sheetId="5" r:id="rId5"/>
    <sheet name="ВХОДЯЩИЙ ЗВОНОК" sheetId="6" r:id="rId6"/>
    <sheet name="Уточняющее касание " sheetId="7" r:id="rId7"/>
    <sheet name="Было не удобно говорить, недозв" sheetId="8" r:id="rId8"/>
    <sheet name="Статистика" sheetId="9" r:id="rId9"/>
    <sheet name="Сводная " sheetId="10" r:id="rId10"/>
  </sheets>
  <calcPr calcId="162913"/>
</workbook>
</file>

<file path=xl/calcChain.xml><?xml version="1.0" encoding="utf-8"?>
<calcChain xmlns="http://schemas.openxmlformats.org/spreadsheetml/2006/main">
  <c r="Y23" i="9" l="1"/>
  <c r="X23" i="9"/>
  <c r="C21" i="10" s="1"/>
  <c r="AR21" i="9"/>
  <c r="AW18" i="9" s="1"/>
  <c r="DA20" i="9"/>
  <c r="X20" i="9"/>
  <c r="DU17" i="9"/>
  <c r="CZ17" i="9"/>
  <c r="CZ16" i="9"/>
  <c r="C14" i="10" s="1"/>
  <c r="CZ15" i="9"/>
  <c r="DE17" i="9" s="1"/>
  <c r="EM14" i="9"/>
  <c r="DT14" i="9"/>
  <c r="Y14" i="9"/>
  <c r="X14" i="9"/>
  <c r="C12" i="10" s="1"/>
  <c r="DT13" i="9"/>
  <c r="C11" i="10" s="1"/>
  <c r="DT12" i="9"/>
  <c r="Y12" i="9"/>
  <c r="AE16" i="9" s="1"/>
  <c r="EQ10" i="9"/>
  <c r="EM7" i="9"/>
  <c r="DT7" i="9"/>
  <c r="EW5" i="9"/>
  <c r="EV5" i="9"/>
  <c r="ED5" i="9"/>
  <c r="EC5" i="9"/>
  <c r="DT5" i="9"/>
  <c r="DJ5" i="9"/>
  <c r="DI5" i="9"/>
  <c r="AR5" i="9"/>
  <c r="AI5" i="9"/>
  <c r="AH5" i="9"/>
  <c r="X5" i="9"/>
  <c r="C3" i="10" s="1"/>
  <c r="N5" i="9"/>
  <c r="M5" i="9"/>
  <c r="DT4" i="9"/>
  <c r="C2" i="10" s="1"/>
  <c r="AI21" i="8"/>
  <c r="EN22" i="9" s="1"/>
  <c r="AG21" i="8"/>
  <c r="EN21" i="9" s="1"/>
  <c r="AD21" i="8"/>
  <c r="EN20" i="9" s="1"/>
  <c r="Z21" i="8"/>
  <c r="EN17" i="9" s="1"/>
  <c r="U21" i="8"/>
  <c r="EN14" i="9" s="1"/>
  <c r="ES17" i="9" s="1"/>
  <c r="AI20" i="8"/>
  <c r="EM22" i="9" s="1"/>
  <c r="AG20" i="8"/>
  <c r="EM21" i="9" s="1"/>
  <c r="AD20" i="8"/>
  <c r="EM20" i="9" s="1"/>
  <c r="Z20" i="8"/>
  <c r="EM17" i="9" s="1"/>
  <c r="ER17" i="9" s="1"/>
  <c r="R20" i="8"/>
  <c r="EM11" i="9" s="1"/>
  <c r="O20" i="8"/>
  <c r="EM10" i="9" s="1"/>
  <c r="ER16" i="9" s="1"/>
  <c r="K20" i="8"/>
  <c r="G20" i="8"/>
  <c r="EM6" i="9" s="1"/>
  <c r="ER15" i="9" s="1"/>
  <c r="AF17" i="8"/>
  <c r="AD17" i="8"/>
  <c r="Y17" i="8"/>
  <c r="U17" i="8"/>
  <c r="T17" i="8"/>
  <c r="N17" i="8"/>
  <c r="J17" i="8"/>
  <c r="I17" i="8"/>
  <c r="AI16" i="8"/>
  <c r="AD16" i="8"/>
  <c r="AC16" i="8"/>
  <c r="AD19" i="8" s="1"/>
  <c r="EL20" i="9" s="1"/>
  <c r="X16" i="8"/>
  <c r="T16" i="8"/>
  <c r="S16" i="8"/>
  <c r="M16" i="8"/>
  <c r="I16" i="8"/>
  <c r="K19" i="8" s="1"/>
  <c r="EL7" i="9" s="1"/>
  <c r="G16" i="8"/>
  <c r="AI14" i="8"/>
  <c r="AI17" i="8" s="1"/>
  <c r="AH14" i="8"/>
  <c r="AH16" i="8" s="1"/>
  <c r="AI19" i="8" s="1"/>
  <c r="EL22" i="9" s="1"/>
  <c r="AF14" i="8"/>
  <c r="AF16" i="8" s="1"/>
  <c r="AG19" i="8" s="1"/>
  <c r="EL21" i="9" s="1"/>
  <c r="AD14" i="8"/>
  <c r="AC14" i="8"/>
  <c r="AC17" i="8" s="1"/>
  <c r="AA14" i="8"/>
  <c r="AA16" i="8" s="1"/>
  <c r="Z14" i="8"/>
  <c r="Z16" i="8" s="1"/>
  <c r="Y14" i="8"/>
  <c r="Y16" i="8" s="1"/>
  <c r="Z19" i="8" s="1"/>
  <c r="EL17" i="9" s="1"/>
  <c r="X14" i="8"/>
  <c r="X17" i="8" s="1"/>
  <c r="V14" i="8"/>
  <c r="V16" i="8" s="1"/>
  <c r="U14" i="8"/>
  <c r="U16" i="8" s="1"/>
  <c r="T14" i="8"/>
  <c r="S14" i="8"/>
  <c r="S17" i="8" s="1"/>
  <c r="Q14" i="8"/>
  <c r="Q16" i="8" s="1"/>
  <c r="R19" i="8" s="1"/>
  <c r="EL11" i="9" s="1"/>
  <c r="O14" i="8"/>
  <c r="O16" i="8" s="1"/>
  <c r="N14" i="8"/>
  <c r="N16" i="8" s="1"/>
  <c r="M14" i="8"/>
  <c r="M17" i="8" s="1"/>
  <c r="K14" i="8"/>
  <c r="K16" i="8" s="1"/>
  <c r="J14" i="8"/>
  <c r="J16" i="8" s="1"/>
  <c r="I14" i="8"/>
  <c r="G14" i="8"/>
  <c r="G17" i="8" s="1"/>
  <c r="F14" i="8"/>
  <c r="F16" i="8" s="1"/>
  <c r="E14" i="8"/>
  <c r="E16" i="8" s="1"/>
  <c r="G19" i="8" s="1"/>
  <c r="EL6" i="9" s="1"/>
  <c r="EQ15" i="9" s="1"/>
  <c r="B14" i="8"/>
  <c r="BE36" i="7"/>
  <c r="DU23" i="9" s="1"/>
  <c r="BB36" i="7"/>
  <c r="DU21" i="9" s="1"/>
  <c r="AX36" i="7"/>
  <c r="DU20" i="9" s="1"/>
  <c r="AR36" i="7"/>
  <c r="AP36" i="7"/>
  <c r="DU16" i="9" s="1"/>
  <c r="AN36" i="7"/>
  <c r="DU15" i="9" s="1"/>
  <c r="AK36" i="7"/>
  <c r="DU14" i="9" s="1"/>
  <c r="DZ17" i="9" s="1"/>
  <c r="AG36" i="7"/>
  <c r="DU13" i="9" s="1"/>
  <c r="D11" i="10" s="1"/>
  <c r="AD36" i="7"/>
  <c r="DU12" i="9" s="1"/>
  <c r="BE35" i="7"/>
  <c r="DT23" i="9" s="1"/>
  <c r="BB35" i="7"/>
  <c r="DT21" i="9" s="1"/>
  <c r="AX35" i="7"/>
  <c r="DT20" i="9" s="1"/>
  <c r="AR35" i="7"/>
  <c r="DT17" i="9" s="1"/>
  <c r="AP35" i="7"/>
  <c r="DT16" i="9" s="1"/>
  <c r="AN35" i="7"/>
  <c r="DT15" i="9" s="1"/>
  <c r="AG35" i="7"/>
  <c r="AD35" i="7"/>
  <c r="AA35" i="7"/>
  <c r="DT11" i="9" s="1"/>
  <c r="V35" i="7"/>
  <c r="DT10" i="9" s="1"/>
  <c r="R35" i="7"/>
  <c r="N35" i="7"/>
  <c r="DT6" i="9" s="1"/>
  <c r="BD32" i="7"/>
  <c r="BB32" i="7"/>
  <c r="BA32" i="7"/>
  <c r="AT32" i="7"/>
  <c r="AR32" i="7"/>
  <c r="AQ32" i="7"/>
  <c r="AG32" i="7"/>
  <c r="AF32" i="7"/>
  <c r="AD32" i="7"/>
  <c r="V32" i="7"/>
  <c r="U32" i="7"/>
  <c r="T32" i="7"/>
  <c r="L32" i="7"/>
  <c r="J32" i="7"/>
  <c r="I32" i="7"/>
  <c r="BA31" i="7"/>
  <c r="BB34" i="7" s="1"/>
  <c r="DS21" i="9" s="1"/>
  <c r="AY31" i="7"/>
  <c r="AU31" i="7"/>
  <c r="AQ31" i="7"/>
  <c r="AR34" i="7" s="1"/>
  <c r="DS17" i="9" s="1"/>
  <c r="AO31" i="7"/>
  <c r="AP34" i="7" s="1"/>
  <c r="DS16" i="9" s="1"/>
  <c r="AH31" i="7"/>
  <c r="AD31" i="7"/>
  <c r="AC31" i="7"/>
  <c r="W31" i="7"/>
  <c r="T31" i="7"/>
  <c r="S31" i="7"/>
  <c r="M31" i="7"/>
  <c r="I31" i="7"/>
  <c r="G31" i="7"/>
  <c r="BD29" i="7"/>
  <c r="BD31" i="7" s="1"/>
  <c r="BE34" i="7" s="1"/>
  <c r="DS23" i="9" s="1"/>
  <c r="BB29" i="7"/>
  <c r="BB31" i="7" s="1"/>
  <c r="BA29" i="7"/>
  <c r="AY29" i="7"/>
  <c r="AY32" i="7" s="1"/>
  <c r="AX29" i="7"/>
  <c r="AX31" i="7" s="1"/>
  <c r="AW29" i="7"/>
  <c r="AW31" i="7" s="1"/>
  <c r="AV29" i="7"/>
  <c r="AV31" i="7" s="1"/>
  <c r="AU29" i="7"/>
  <c r="AU32" i="7" s="1"/>
  <c r="AT29" i="7"/>
  <c r="AT31" i="7" s="1"/>
  <c r="AR29" i="7"/>
  <c r="AR31" i="7" s="1"/>
  <c r="AQ29" i="7"/>
  <c r="AO29" i="7"/>
  <c r="AO32" i="7" s="1"/>
  <c r="AM29" i="7"/>
  <c r="AM31" i="7" s="1"/>
  <c r="AN34" i="7" s="1"/>
  <c r="DS15" i="9" s="1"/>
  <c r="AK29" i="7"/>
  <c r="AK31" i="7" s="1"/>
  <c r="AJ29" i="7"/>
  <c r="AJ31" i="7" s="1"/>
  <c r="AK34" i="7" s="1"/>
  <c r="DS14" i="9" s="1"/>
  <c r="DX17" i="9" s="1"/>
  <c r="AH29" i="7"/>
  <c r="AH32" i="7" s="1"/>
  <c r="AG29" i="7"/>
  <c r="AG31" i="7" s="1"/>
  <c r="AF29" i="7"/>
  <c r="AF31" i="7" s="1"/>
  <c r="AD29" i="7"/>
  <c r="AC29" i="7"/>
  <c r="AC32" i="7" s="1"/>
  <c r="AB29" i="7"/>
  <c r="AB31" i="7" s="1"/>
  <c r="AD34" i="7" s="1"/>
  <c r="DS12" i="9" s="1"/>
  <c r="Z29" i="7"/>
  <c r="Z31" i="7" s="1"/>
  <c r="AA34" i="7" s="1"/>
  <c r="DS11" i="9" s="1"/>
  <c r="X29" i="7"/>
  <c r="X31" i="7" s="1"/>
  <c r="W29" i="7"/>
  <c r="W32" i="7" s="1"/>
  <c r="V29" i="7"/>
  <c r="V31" i="7" s="1"/>
  <c r="U29" i="7"/>
  <c r="U31" i="7" s="1"/>
  <c r="T29" i="7"/>
  <c r="S29" i="7"/>
  <c r="S32" i="7" s="1"/>
  <c r="Q29" i="7"/>
  <c r="Q31" i="7" s="1"/>
  <c r="R34" i="7" s="1"/>
  <c r="DS7" i="9" s="1"/>
  <c r="O29" i="7"/>
  <c r="O31" i="7" s="1"/>
  <c r="N29" i="7"/>
  <c r="N31" i="7" s="1"/>
  <c r="M29" i="7"/>
  <c r="M32" i="7" s="1"/>
  <c r="L29" i="7"/>
  <c r="L31" i="7" s="1"/>
  <c r="J29" i="7"/>
  <c r="J31" i="7" s="1"/>
  <c r="J35" i="7" s="1"/>
  <c r="DS5" i="9" s="1"/>
  <c r="I29" i="7"/>
  <c r="G29" i="7"/>
  <c r="G32" i="7" s="1"/>
  <c r="F29" i="7"/>
  <c r="F31" i="7" s="1"/>
  <c r="E29" i="7"/>
  <c r="E31" i="7" s="1"/>
  <c r="F35" i="7" s="1"/>
  <c r="DS4" i="9" s="1"/>
  <c r="B29" i="7"/>
  <c r="O22" i="6"/>
  <c r="L22" i="6"/>
  <c r="D17" i="10" s="1"/>
  <c r="J22" i="6"/>
  <c r="DA17" i="9" s="1"/>
  <c r="H22" i="6"/>
  <c r="DA16" i="9" s="1"/>
  <c r="D14" i="10" s="1"/>
  <c r="F22" i="6"/>
  <c r="DA15" i="9" s="1"/>
  <c r="O21" i="6"/>
  <c r="CZ20" i="9" s="1"/>
  <c r="L21" i="6"/>
  <c r="C17" i="10" s="1"/>
  <c r="J21" i="6"/>
  <c r="H21" i="6"/>
  <c r="F21" i="6"/>
  <c r="O18" i="6"/>
  <c r="K18" i="6"/>
  <c r="E18" i="6"/>
  <c r="O17" i="6"/>
  <c r="I17" i="6"/>
  <c r="J20" i="6" s="1"/>
  <c r="CY17" i="9" s="1"/>
  <c r="O15" i="6"/>
  <c r="N15" i="6"/>
  <c r="N17" i="6" s="1"/>
  <c r="M15" i="6"/>
  <c r="M17" i="6" s="1"/>
  <c r="O20" i="6" s="1"/>
  <c r="CY20" i="9" s="1"/>
  <c r="K15" i="6"/>
  <c r="K17" i="6" s="1"/>
  <c r="L20" i="6" s="1"/>
  <c r="CY19" i="9" s="1"/>
  <c r="I15" i="6"/>
  <c r="I18" i="6" s="1"/>
  <c r="G15" i="6"/>
  <c r="G17" i="6" s="1"/>
  <c r="H20" i="6" s="1"/>
  <c r="CY16" i="9" s="1"/>
  <c r="E15" i="6"/>
  <c r="E17" i="6" s="1"/>
  <c r="F20" i="6" s="1"/>
  <c r="CY15" i="9" s="1"/>
  <c r="C15" i="6"/>
  <c r="B33" i="5"/>
  <c r="B29" i="4"/>
  <c r="J39" i="3"/>
  <c r="AS21" i="9" s="1"/>
  <c r="J38" i="3"/>
  <c r="H38" i="3"/>
  <c r="AR7" i="9" s="1"/>
  <c r="J32" i="3"/>
  <c r="J35" i="3" s="1"/>
  <c r="I32" i="3"/>
  <c r="I34" i="3" s="1"/>
  <c r="G32" i="3"/>
  <c r="G35" i="3" s="1"/>
  <c r="E32" i="3"/>
  <c r="E35" i="3" s="1"/>
  <c r="B32" i="3"/>
  <c r="D32" i="3" s="1"/>
  <c r="AG42" i="2"/>
  <c r="AD42" i="2"/>
  <c r="Y22" i="9" s="1"/>
  <c r="AB42" i="2"/>
  <c r="Y20" i="9" s="1"/>
  <c r="Z42" i="2"/>
  <c r="Y17" i="9" s="1"/>
  <c r="W42" i="2"/>
  <c r="T42" i="2"/>
  <c r="AG41" i="2"/>
  <c r="AD41" i="2"/>
  <c r="X22" i="9" s="1"/>
  <c r="AB41" i="2"/>
  <c r="Z41" i="2"/>
  <c r="X17" i="9" s="1"/>
  <c r="T41" i="2"/>
  <c r="X12" i="9" s="1"/>
  <c r="C10" i="10" s="1"/>
  <c r="P41" i="2"/>
  <c r="X11" i="9" s="1"/>
  <c r="AF37" i="2"/>
  <c r="AG40" i="2" s="1"/>
  <c r="W23" i="9" s="1"/>
  <c r="B21" i="10" s="1"/>
  <c r="AD37" i="2"/>
  <c r="AC37" i="2"/>
  <c r="AD40" i="2" s="1"/>
  <c r="W22" i="9" s="1"/>
  <c r="B20" i="10" s="1"/>
  <c r="S37" i="2"/>
  <c r="T40" i="2" s="1"/>
  <c r="W12" i="9" s="1"/>
  <c r="Q37" i="2"/>
  <c r="P37" i="2"/>
  <c r="I37" i="2"/>
  <c r="H37" i="2"/>
  <c r="G37" i="2"/>
  <c r="AF35" i="2"/>
  <c r="AF38" i="2" s="1"/>
  <c r="AD35" i="2"/>
  <c r="AD38" i="2" s="1"/>
  <c r="AC35" i="2"/>
  <c r="AC38" i="2" s="1"/>
  <c r="AA35" i="2"/>
  <c r="AA37" i="2" s="1"/>
  <c r="AB40" i="2" s="1"/>
  <c r="W20" i="9" s="1"/>
  <c r="Y35" i="2"/>
  <c r="Y37" i="2" s="1"/>
  <c r="Z40" i="2" s="1"/>
  <c r="W17" i="9" s="1"/>
  <c r="W35" i="2"/>
  <c r="W37" i="2" s="1"/>
  <c r="V35" i="2"/>
  <c r="V38" i="2" s="1"/>
  <c r="U35" i="2"/>
  <c r="U38" i="2" s="1"/>
  <c r="S35" i="2"/>
  <c r="S38" i="2" s="1"/>
  <c r="Q35" i="2"/>
  <c r="Q38" i="2" s="1"/>
  <c r="P35" i="2"/>
  <c r="P38" i="2" s="1"/>
  <c r="O35" i="2"/>
  <c r="O37" i="2" s="1"/>
  <c r="N35" i="2"/>
  <c r="N37" i="2" s="1"/>
  <c r="M35" i="2"/>
  <c r="M37" i="2" s="1"/>
  <c r="K35" i="2"/>
  <c r="K38" i="2" s="1"/>
  <c r="J35" i="2"/>
  <c r="J38" i="2" s="1"/>
  <c r="I35" i="2"/>
  <c r="I38" i="2" s="1"/>
  <c r="H35" i="2"/>
  <c r="H38" i="2" s="1"/>
  <c r="G35" i="2"/>
  <c r="G38" i="2" s="1"/>
  <c r="E35" i="2"/>
  <c r="E37" i="2" s="1"/>
  <c r="F40" i="2" s="1"/>
  <c r="W5" i="9" s="1"/>
  <c r="B35" i="2"/>
  <c r="D35" i="2" s="1"/>
  <c r="I2" i="2"/>
  <c r="J41" i="2" s="1"/>
  <c r="X7" i="9" s="1"/>
  <c r="F33" i="1"/>
  <c r="D17" i="9" s="1"/>
  <c r="F32" i="1"/>
  <c r="C17" i="9" s="1"/>
  <c r="E26" i="1"/>
  <c r="E29" i="1" s="1"/>
  <c r="B26" i="1"/>
  <c r="D26" i="1" s="1"/>
  <c r="B13" i="10" l="1"/>
  <c r="DD17" i="9"/>
  <c r="EW6" i="9"/>
  <c r="J17" i="9"/>
  <c r="O6" i="9" s="1"/>
  <c r="D15" i="10"/>
  <c r="C9" i="10"/>
  <c r="AD16" i="9"/>
  <c r="DF17" i="9"/>
  <c r="D13" i="10"/>
  <c r="H4" i="10"/>
  <c r="C5" i="10"/>
  <c r="H2" i="10" s="1"/>
  <c r="AD15" i="9"/>
  <c r="P40" i="2"/>
  <c r="W11" i="9" s="1"/>
  <c r="D18" i="10"/>
  <c r="AE18" i="9"/>
  <c r="C4" i="10"/>
  <c r="U19" i="8"/>
  <c r="EL14" i="9" s="1"/>
  <c r="EQ17" i="9" s="1"/>
  <c r="ES18" i="9"/>
  <c r="D12" i="10"/>
  <c r="D10" i="10"/>
  <c r="I3" i="10" s="1"/>
  <c r="DZ16" i="9"/>
  <c r="EE6" i="9" s="1"/>
  <c r="B2" i="10"/>
  <c r="DX15" i="9"/>
  <c r="C15" i="10"/>
  <c r="I17" i="9"/>
  <c r="N6" i="9" s="1"/>
  <c r="J37" i="3"/>
  <c r="AQ21" i="9" s="1"/>
  <c r="V34" i="7"/>
  <c r="DS10" i="9" s="1"/>
  <c r="DY17" i="9"/>
  <c r="C13" i="10"/>
  <c r="EX6" i="9"/>
  <c r="B14" i="10"/>
  <c r="O19" i="8"/>
  <c r="EL10" i="9" s="1"/>
  <c r="EQ16" i="9" s="1"/>
  <c r="C18" i="10"/>
  <c r="H5" i="10" s="1"/>
  <c r="D20" i="10"/>
  <c r="I5" i="10" s="1"/>
  <c r="DD18" i="9"/>
  <c r="B17" i="10"/>
  <c r="AG34" i="7"/>
  <c r="DS13" i="9" s="1"/>
  <c r="B11" i="10" s="1"/>
  <c r="DY18" i="9"/>
  <c r="AW15" i="9"/>
  <c r="BB6" i="9" s="1"/>
  <c r="B18" i="10"/>
  <c r="AC18" i="9"/>
  <c r="AX18" i="9"/>
  <c r="BC6" i="9" s="1"/>
  <c r="D19" i="10"/>
  <c r="N34" i="7"/>
  <c r="DS6" i="9" s="1"/>
  <c r="B4" i="10" s="1"/>
  <c r="AX34" i="7"/>
  <c r="DS20" i="9" s="1"/>
  <c r="DX18" i="9" s="1"/>
  <c r="DY16" i="9"/>
  <c r="C8" i="10"/>
  <c r="H3" i="10" s="1"/>
  <c r="DZ18" i="9"/>
  <c r="B10" i="10"/>
  <c r="C20" i="10"/>
  <c r="EQ18" i="9"/>
  <c r="EV6" i="9" s="1"/>
  <c r="ER18" i="9"/>
  <c r="D21" i="10"/>
  <c r="Y38" i="2"/>
  <c r="CZ19" i="9"/>
  <c r="DE18" i="9" s="1"/>
  <c r="DJ6" i="9" s="1"/>
  <c r="E28" i="1"/>
  <c r="F31" i="1" s="1"/>
  <c r="B17" i="9" s="1"/>
  <c r="J37" i="2"/>
  <c r="J40" i="2" s="1"/>
  <c r="W7" i="9" s="1"/>
  <c r="U37" i="2"/>
  <c r="E38" i="2"/>
  <c r="O38" i="2"/>
  <c r="AA38" i="2"/>
  <c r="E34" i="3"/>
  <c r="F37" i="3" s="1"/>
  <c r="AQ5" i="9" s="1"/>
  <c r="AV15" i="9" s="1"/>
  <c r="G18" i="6"/>
  <c r="K17" i="8"/>
  <c r="V17" i="8"/>
  <c r="AH17" i="8"/>
  <c r="DY15" i="9"/>
  <c r="AD18" i="9"/>
  <c r="DA19" i="9"/>
  <c r="DF18" i="9" s="1"/>
  <c r="W38" i="2"/>
  <c r="C19" i="10"/>
  <c r="K37" i="2"/>
  <c r="V37" i="2"/>
  <c r="G34" i="3"/>
  <c r="H37" i="3" s="1"/>
  <c r="AQ7" i="9" s="1"/>
  <c r="N32" i="7"/>
  <c r="X32" i="7"/>
  <c r="AJ32" i="7"/>
  <c r="AV32" i="7"/>
  <c r="I35" i="3"/>
  <c r="N38" i="2"/>
  <c r="Z32" i="7"/>
  <c r="E32" i="7"/>
  <c r="AK32" i="7"/>
  <c r="J34" i="3"/>
  <c r="M18" i="6"/>
  <c r="F32" i="7"/>
  <c r="Q32" i="7"/>
  <c r="AB32" i="7"/>
  <c r="AM32" i="7"/>
  <c r="AX32" i="7"/>
  <c r="E17" i="8"/>
  <c r="O17" i="8"/>
  <c r="Z17" i="8"/>
  <c r="AD17" i="9"/>
  <c r="M38" i="2"/>
  <c r="O32" i="7"/>
  <c r="AW32" i="7"/>
  <c r="N18" i="6"/>
  <c r="F17" i="8"/>
  <c r="Q17" i="8"/>
  <c r="AA17" i="8"/>
  <c r="AE17" i="9"/>
  <c r="AJ6" i="9" s="1"/>
  <c r="B5" i="10" l="1"/>
  <c r="G2" i="10" s="1"/>
  <c r="AC15" i="9"/>
  <c r="M2" i="10"/>
  <c r="O2" i="10" s="1"/>
  <c r="B9" i="10"/>
  <c r="AC16" i="9"/>
  <c r="N2" i="10"/>
  <c r="B3" i="10"/>
  <c r="ED6" i="9"/>
  <c r="DI6" i="9"/>
  <c r="AI6" i="9"/>
  <c r="I4" i="10"/>
  <c r="W40" i="2"/>
  <c r="W14" i="9" s="1"/>
  <c r="DK6" i="9"/>
  <c r="DX16" i="9"/>
  <c r="EC6" i="9" s="1"/>
  <c r="B8" i="10"/>
  <c r="G3" i="10" s="1"/>
  <c r="B19" i="10"/>
  <c r="G5" i="10" s="1"/>
  <c r="AV18" i="9"/>
  <c r="BA6" i="9" s="1"/>
  <c r="B15" i="10"/>
  <c r="H17" i="9"/>
  <c r="M6" i="9" s="1"/>
  <c r="L2" i="10" l="1"/>
  <c r="B12" i="10"/>
  <c r="G4" i="10" s="1"/>
  <c r="AC17" i="9"/>
  <c r="AH6" i="9"/>
</calcChain>
</file>

<file path=xl/sharedStrings.xml><?xml version="1.0" encoding="utf-8"?>
<sst xmlns="http://schemas.openxmlformats.org/spreadsheetml/2006/main" count="919" uniqueCount="290">
  <si>
    <t>ТКП отправлено</t>
  </si>
  <si>
    <t>Вес</t>
  </si>
  <si>
    <r>
      <t xml:space="preserve">Выявлена потребность </t>
    </r>
    <r>
      <rPr>
        <sz val="11"/>
        <color rgb="FF00B050"/>
        <rFont val="Arial"/>
        <family val="2"/>
        <charset val="204"/>
      </rPr>
      <t xml:space="preserve"> (ВЫЯВЛЕНИЕ ПОТРЕБНОСТИ)</t>
    </r>
  </si>
  <si>
    <t>№</t>
  </si>
  <si>
    <t xml:space="preserve">Сергей Атаманкин </t>
  </si>
  <si>
    <t>Дата</t>
  </si>
  <si>
    <t xml:space="preserve">Параметр оценки </t>
  </si>
  <si>
    <t>ООО"ДИЗЕЛЬ-НЕФТЬ"</t>
  </si>
  <si>
    <t>Владимир Гордеев</t>
  </si>
  <si>
    <t>Шишов Сергей Владимирович</t>
  </si>
  <si>
    <t xml:space="preserve">
Анатолий Борисович</t>
  </si>
  <si>
    <t>ООО "СВ НЕФТЕГАЗСТРОЙ-1"</t>
  </si>
  <si>
    <t>Анимаев Эдуард Эдуардович</t>
  </si>
  <si>
    <t>Тимофеев Алексей Игоревич</t>
  </si>
  <si>
    <t>Продолжительность звонка</t>
  </si>
  <si>
    <t>Александр Сергеевич</t>
  </si>
  <si>
    <t>ООО " ТД КАРТЕП"</t>
  </si>
  <si>
    <t>Виталий Владимирович</t>
  </si>
  <si>
    <t>ООО"Алтайдизель"</t>
  </si>
  <si>
    <t>Канат Уратбаев</t>
  </si>
  <si>
    <t>Аброй</t>
  </si>
  <si>
    <t>АО СЕРПУХОВСКАЯ НЕФТЕБАЗА</t>
  </si>
  <si>
    <t>«Мелстон Инжиниринг» (подрядчики ГПН-Терминал)</t>
  </si>
  <si>
    <t>Донченко Александр Алексеевич</t>
  </si>
  <si>
    <t>ООО "ПЕТРОЛКОМПАНИ СМК" (они же "Гала форм")</t>
  </si>
  <si>
    <t>Поприветствовал (сказал «добрый день»)</t>
  </si>
  <si>
    <t>Артём</t>
  </si>
  <si>
    <t>Зубрицкий Сергей Александрович</t>
  </si>
  <si>
    <t>Постнов Владимир Владимирович</t>
  </si>
  <si>
    <t>Одинцовская Региональная Топливная Компания (ОРТК)</t>
  </si>
  <si>
    <t xml:space="preserve">Уточнили как обращаться к клиенту либо/обратились по имени к клиенту </t>
  </si>
  <si>
    <t>ПРОМ-НЕФТЬ-СЕРВИС</t>
  </si>
  <si>
    <t xml:space="preserve">Представился сам </t>
  </si>
  <si>
    <t>Название сделки</t>
  </si>
  <si>
    <t>ООО "ШАМБАЛА"</t>
  </si>
  <si>
    <t>Представил компанию</t>
  </si>
  <si>
    <t>Артем Игоревич</t>
  </si>
  <si>
    <t xml:space="preserve">Сказал, чем занимается наша компания </t>
  </si>
  <si>
    <t>Узнал, удобно ли говорить (разговаривать)</t>
  </si>
  <si>
    <t xml:space="preserve">Узнали чем занимается компания клиента </t>
  </si>
  <si>
    <t>Озвучил цель звонка</t>
  </si>
  <si>
    <t>Уточнить потребность в продукции</t>
  </si>
  <si>
    <t>Заинтересованность</t>
  </si>
  <si>
    <t xml:space="preserve">Взял почту фио и телефон заинтересованного сотрудника </t>
  </si>
  <si>
    <t>Выслал каталог/презентацию</t>
  </si>
  <si>
    <t>Назначил дату следующего контакта</t>
  </si>
  <si>
    <t>Обратился по имени к клиенту</t>
  </si>
  <si>
    <t>Попрощался</t>
  </si>
  <si>
    <t>Вел беседу в заинтересованности</t>
  </si>
  <si>
    <t xml:space="preserve">Заполнено Название компании </t>
  </si>
  <si>
    <t xml:space="preserve">Заполнен рабочий телефон </t>
  </si>
  <si>
    <t xml:space="preserve">Заполнена почта </t>
  </si>
  <si>
    <t xml:space="preserve">Заполнен Адрес </t>
  </si>
  <si>
    <t xml:space="preserve">Уточнить дошло ли ТКПили удалось ли обсудить его с начальством </t>
  </si>
  <si>
    <r>
      <t xml:space="preserve">Правильно заполнена карточка компании </t>
    </r>
    <r>
      <rPr>
        <b/>
        <sz val="11"/>
        <color rgb="FFFFFF00"/>
        <rFont val="Calibri"/>
        <family val="2"/>
        <charset val="204"/>
      </rPr>
      <t xml:space="preserve">4 балла </t>
    </r>
  </si>
  <si>
    <t xml:space="preserve">Назначить дату следующего звонка , дабы обсудить ТКП </t>
  </si>
  <si>
    <t>Нету</t>
  </si>
  <si>
    <r>
      <t xml:space="preserve">Поставлена задача "Следующий контакт" </t>
    </r>
    <r>
      <rPr>
        <b/>
        <sz val="11"/>
        <color rgb="FFFFFF00"/>
        <rFont val="Calibri"/>
        <family val="2"/>
        <charset val="204"/>
      </rPr>
      <t xml:space="preserve">5 баллов </t>
    </r>
  </si>
  <si>
    <r>
      <t>Протегировал компанию</t>
    </r>
    <r>
      <rPr>
        <b/>
        <sz val="11"/>
        <color rgb="FFFFFF00"/>
        <rFont val="Calibri"/>
        <family val="2"/>
        <charset val="204"/>
      </rPr>
      <t xml:space="preserve"> 5 баллов </t>
    </r>
  </si>
  <si>
    <r>
      <t xml:space="preserve">Внесли сумму сделки </t>
    </r>
    <r>
      <rPr>
        <b/>
        <sz val="10"/>
        <color rgb="FFFFFF00"/>
        <rFont val="Calibri"/>
        <family val="2"/>
        <charset val="204"/>
      </rPr>
      <t xml:space="preserve">10 баллов </t>
    </r>
  </si>
  <si>
    <t xml:space="preserve">Всего (по тем этапам, которые затронули </t>
  </si>
  <si>
    <t>Распределяем по воронкам</t>
  </si>
  <si>
    <t>Заполнено ФИО</t>
  </si>
  <si>
    <t>%</t>
  </si>
  <si>
    <t xml:space="preserve">Заполнен Телефон </t>
  </si>
  <si>
    <t>Кол-во некорректных баллов</t>
  </si>
  <si>
    <t xml:space="preserve">Заполнена Почта </t>
  </si>
  <si>
    <t xml:space="preserve">Коррекции </t>
  </si>
  <si>
    <t xml:space="preserve">Выступают как трейдеры, нет своей нефтебазы. Не уместно отмечать следующий контакт и спрашивать удобно разговаривать, так как они нецелевые клиенты и в разговоре он спросил с кем можно поговорить. </t>
  </si>
  <si>
    <t xml:space="preserve">Заполнена Должность </t>
  </si>
  <si>
    <t xml:space="preserve">Средний по всем звонкам </t>
  </si>
  <si>
    <r>
      <t>Правильно заполнена карточка контакта</t>
    </r>
    <r>
      <rPr>
        <b/>
        <sz val="10"/>
        <color rgb="FFFFFF00"/>
        <rFont val="Calibri"/>
        <family val="2"/>
        <charset val="204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</si>
  <si>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b/>
        <sz val="10"/>
        <color rgb="FFFFFF00"/>
        <rFont val="Calibri"/>
        <family val="2"/>
        <charset val="204"/>
      </rPr>
      <t>5 баллов</t>
    </r>
    <r>
      <rPr>
        <sz val="10"/>
        <color rgb="FF000000"/>
        <rFont val="Calibri"/>
        <family val="2"/>
        <charset val="204"/>
      </rPr>
      <t xml:space="preserve"> </t>
    </r>
  </si>
  <si>
    <t xml:space="preserve">Количество звонков </t>
  </si>
  <si>
    <t>Продолжительность звонков</t>
  </si>
  <si>
    <r>
      <t xml:space="preserve">Правильно заполнена карточка компании </t>
    </r>
    <r>
      <rPr>
        <b/>
        <sz val="10"/>
        <color rgb="FFFFFF00"/>
        <rFont val="Calibri"/>
        <family val="2"/>
        <charset val="204"/>
      </rPr>
      <t xml:space="preserve">4 балла </t>
    </r>
  </si>
  <si>
    <r>
      <t xml:space="preserve">Поставлена задача "Следующий контакт" </t>
    </r>
    <r>
      <rPr>
        <b/>
        <sz val="10"/>
        <color rgb="FFFFFF00"/>
        <rFont val="Calibri"/>
        <family val="2"/>
        <charset val="204"/>
      </rPr>
      <t xml:space="preserve">5 баллов </t>
    </r>
  </si>
  <si>
    <t xml:space="preserve">Уточнил получилось ли изучить презентацию/каталог или уточнил есть ли продвижения по потребности </t>
  </si>
  <si>
    <r>
      <t>Протегировал компанию</t>
    </r>
    <r>
      <rPr>
        <b/>
        <sz val="10"/>
        <color rgb="FFFFFF00"/>
        <rFont val="Calibri"/>
        <family val="2"/>
        <charset val="204"/>
      </rPr>
      <t xml:space="preserve"> 5 баллов </t>
    </r>
  </si>
  <si>
    <t>Факт выявления конкретной  потребности</t>
  </si>
  <si>
    <t xml:space="preserve">Презентация (рассказал точечно по потребности) </t>
  </si>
  <si>
    <t>Уточнить можно ли отправить опросный лист, либо вы направьте ТЗ</t>
  </si>
  <si>
    <t>Клиент сказал, что им на данный момент не требуется оборудование нашего профиля. Информацию сохранит на перспективу.</t>
  </si>
  <si>
    <t xml:space="preserve">ТКП отправлено и получено, на рассмотрении. </t>
  </si>
  <si>
    <t xml:space="preserve">Закупка Тимофеев сказал в этом году. Очень дорого, в бюджет не укладываются. Менеджер обратил его внимание на повышение стоимости комплектующих и ужесточение требований по ЕТТ. Корректный и уверенный диалог, отличное знание продукции. </t>
  </si>
  <si>
    <t xml:space="preserve">ТКП распечатано и на рассмотрении, пока идёт на стадии просмотра и выбора. Менеджер предложил встретиться, пока все на карантине, сказал отправит видео. Уверенный и корректный диалог. По разговору слышно расположил к себе клиента. </t>
  </si>
  <si>
    <t>Средний по всем звонкам</t>
  </si>
  <si>
    <t>Количество звонков</t>
  </si>
  <si>
    <r>
      <t xml:space="preserve">Создаем сделку </t>
    </r>
    <r>
      <rPr>
        <b/>
        <sz val="11"/>
        <color rgb="FFFFFF00"/>
        <rFont val="Calibri"/>
        <family val="2"/>
        <charset val="204"/>
      </rPr>
      <t>5 баллов /</t>
    </r>
    <r>
      <rPr>
        <sz val="11"/>
        <color rgb="FF000000"/>
        <rFont val="Calibri"/>
        <family val="2"/>
        <charset val="204"/>
      </rPr>
      <t xml:space="preserve"> Либо написано примечание почему нет сделки </t>
    </r>
  </si>
  <si>
    <r>
      <t>Правильно заполнена карточка контакта</t>
    </r>
    <r>
      <rPr>
        <b/>
        <sz val="11"/>
        <color rgb="FFFFFF00"/>
        <rFont val="Calibri"/>
        <family val="2"/>
        <charset val="204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</si>
  <si>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b/>
        <sz val="11"/>
        <color rgb="FFFFFF00"/>
        <rFont val="Calibri"/>
        <family val="2"/>
        <charset val="204"/>
      </rPr>
      <t>5 баллов</t>
    </r>
    <r>
      <rPr>
        <sz val="11"/>
        <color rgb="FF000000"/>
        <rFont val="Calibri"/>
        <family val="2"/>
        <charset val="204"/>
      </rPr>
      <t xml:space="preserve"> </t>
    </r>
  </si>
  <si>
    <t>Договор подписан</t>
  </si>
  <si>
    <t>Оборудование отгружено</t>
  </si>
  <si>
    <r>
      <t xml:space="preserve">Правильно заполнена карточка компании </t>
    </r>
    <r>
      <rPr>
        <b/>
        <sz val="11"/>
        <color rgb="FFFFFF00"/>
        <rFont val="Calibri"/>
        <family val="2"/>
        <charset val="204"/>
      </rPr>
      <t xml:space="preserve">4 балла </t>
    </r>
  </si>
  <si>
    <r>
      <t xml:space="preserve">Поставлена задача связанная с опросным листом </t>
    </r>
    <r>
      <rPr>
        <b/>
        <sz val="11"/>
        <color rgb="FFFFFF00"/>
        <rFont val="Calibri"/>
        <family val="2"/>
        <charset val="204"/>
      </rPr>
      <t xml:space="preserve">5 баллов </t>
    </r>
  </si>
  <si>
    <r>
      <t xml:space="preserve">Поставлена задача "Следующий контакт" </t>
    </r>
    <r>
      <rPr>
        <b/>
        <sz val="11"/>
        <color rgb="FFFFFF00"/>
        <rFont val="Calibri"/>
        <family val="2"/>
        <charset val="204"/>
      </rPr>
      <t xml:space="preserve">5 баллов </t>
    </r>
  </si>
  <si>
    <t>Поздравил с подписанием договора</t>
  </si>
  <si>
    <t>Напомнил сроки изготовления/поставки</t>
  </si>
  <si>
    <t>Напомнил сроки окончательного расчета</t>
  </si>
  <si>
    <t xml:space="preserve">Поздравил с отгружением продукции </t>
  </si>
  <si>
    <t>Уточнил про то когда придут оригиналы закрывающих документов</t>
  </si>
  <si>
    <r>
      <t>Протегировал компанию</t>
    </r>
    <r>
      <rPr>
        <b/>
        <sz val="11"/>
        <color rgb="FFFFFF00"/>
        <rFont val="Calibri"/>
        <family val="2"/>
        <charset val="204"/>
      </rPr>
      <t xml:space="preserve"> 5 баллов </t>
    </r>
  </si>
  <si>
    <t>Выразил надежду на дальнейшее сотрудничество</t>
  </si>
  <si>
    <t>Презентовал Дополнительные услуги (сервис и подобное)</t>
  </si>
  <si>
    <r>
      <t>Правильно заполнена карточка контакта</t>
    </r>
    <r>
      <rPr>
        <b/>
        <sz val="10"/>
        <color rgb="FFFFFF00"/>
        <rFont val="Calibri"/>
        <family val="2"/>
        <charset val="204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</si>
  <si>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b/>
        <sz val="10"/>
        <color rgb="FFFFFF00"/>
        <rFont val="Calibri"/>
        <family val="2"/>
        <charset val="204"/>
      </rPr>
      <t>5 баллов</t>
    </r>
    <r>
      <rPr>
        <sz val="10"/>
        <color rgb="FF000000"/>
        <rFont val="Calibri"/>
        <family val="2"/>
        <charset val="204"/>
      </rPr>
      <t xml:space="preserve"> </t>
    </r>
  </si>
  <si>
    <t>Выставлен источник сделки, который соответствует действительности</t>
  </si>
  <si>
    <r>
      <t>Правильно заполнена карточка контакта</t>
    </r>
    <r>
      <rPr>
        <b/>
        <sz val="10"/>
        <color rgb="FFFFFF00"/>
        <rFont val="Calibri"/>
        <family val="2"/>
        <charset val="204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</si>
  <si>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b/>
        <sz val="10"/>
        <color rgb="FFFFFF00"/>
        <rFont val="Calibri"/>
        <family val="2"/>
        <charset val="204"/>
      </rPr>
      <t>5 баллов</t>
    </r>
    <r>
      <rPr>
        <sz val="10"/>
        <color rgb="FF000000"/>
        <rFont val="Calibri"/>
        <family val="2"/>
        <charset val="204"/>
      </rPr>
      <t xml:space="preserve"> </t>
    </r>
  </si>
  <si>
    <r>
      <t xml:space="preserve">Правильно заполнена карточка компании </t>
    </r>
    <r>
      <rPr>
        <b/>
        <sz val="10"/>
        <color rgb="FFFFFF00"/>
        <rFont val="Calibri"/>
        <family val="2"/>
        <charset val="204"/>
      </rPr>
      <t xml:space="preserve">4 балла </t>
    </r>
  </si>
  <si>
    <r>
      <t xml:space="preserve">Поставлена задача "Следующий контакт" </t>
    </r>
    <r>
      <rPr>
        <b/>
        <sz val="10"/>
        <color rgb="FFFFFF00"/>
        <rFont val="Calibri"/>
        <family val="2"/>
        <charset val="204"/>
      </rPr>
      <t xml:space="preserve">5 баллов </t>
    </r>
  </si>
  <si>
    <r>
      <t>Протегировал компанию</t>
    </r>
    <r>
      <rPr>
        <b/>
        <sz val="10"/>
        <color rgb="FFFFFF00"/>
        <rFont val="Calibri"/>
        <family val="2"/>
        <charset val="204"/>
      </rPr>
      <t xml:space="preserve"> 5 баллов </t>
    </r>
  </si>
  <si>
    <r>
      <t xml:space="preserve">Правильно заполнена карточка компании </t>
    </r>
    <r>
      <rPr>
        <b/>
        <sz val="10"/>
        <color rgb="FFFFFF00"/>
        <rFont val="Calibri"/>
        <family val="2"/>
        <charset val="204"/>
      </rPr>
      <t xml:space="preserve">4 балла </t>
    </r>
  </si>
  <si>
    <r>
      <t xml:space="preserve">Поставлена задача "Следующий контакт" </t>
    </r>
    <r>
      <rPr>
        <b/>
        <sz val="10"/>
        <color rgb="FFFFFF00"/>
        <rFont val="Calibri"/>
        <family val="2"/>
        <charset val="204"/>
      </rPr>
      <t xml:space="preserve">5 баллов </t>
    </r>
  </si>
  <si>
    <r>
      <t>Протегировал компанию</t>
    </r>
    <r>
      <rPr>
        <b/>
        <sz val="10"/>
        <color rgb="FFFFFF00"/>
        <rFont val="Calibri"/>
        <family val="2"/>
        <charset val="204"/>
      </rPr>
      <t xml:space="preserve"> 5 баллов </t>
    </r>
  </si>
  <si>
    <t>Итого</t>
  </si>
  <si>
    <t xml:space="preserve">Опросный лист пришёл. Корректный разговор. </t>
  </si>
  <si>
    <t xml:space="preserve">Не вкладываются в бюджет. </t>
  </si>
  <si>
    <t xml:space="preserve">Отправлена информация, на рассмотрении. </t>
  </si>
  <si>
    <t xml:space="preserve">Экспертиза пока не получена. Звонить после праздников. Корректный диалог. </t>
  </si>
  <si>
    <t>Пока нет потребности. Менеджер отправил информацию о компании.</t>
  </si>
  <si>
    <t>В первом полугодии нет потребности в оборудовании. Сказал звонить во втором полугодии.</t>
  </si>
  <si>
    <t xml:space="preserve">Дали контакт начальника ПТО. </t>
  </si>
  <si>
    <t xml:space="preserve">В этом году нет потребности. Отправлено письмо об оборудовании. Корректный диалог. </t>
  </si>
  <si>
    <t xml:space="preserve">Денег пока нет, ничего не планируется, корректный диалог. </t>
  </si>
  <si>
    <t xml:space="preserve">В тендере по Туринской нб они не участвуют. Проектов по нашей специфике пока нет. </t>
  </si>
  <si>
    <t>Необходимы очные переговоры по поводу технических параметров установки. Обсудить все нюансы как это будет работать. Ждут приезда.</t>
  </si>
  <si>
    <t>Отправил информацию для изучения. На данный момент клиента интересуют расходомеры.</t>
  </si>
  <si>
    <t>Внимательно выслушал клиента и ответил на все вопросы. которые интересовали клиента (по аснке)</t>
  </si>
  <si>
    <t>Уточнил, когда могут согласовать КД.</t>
  </si>
  <si>
    <t>Пока остановили производство в связи с короновирусом. Договорились созвониться в апреле.</t>
  </si>
  <si>
    <t xml:space="preserve">Главный инженер не смог ознакомиться с информацией, не передали, менеджер перенаправил снова информацию. Клиент просил направить предложение на примерную стоимость и на пункт налива к совету директоров. Потом будут решать. Корректный и уверенный диалог. </t>
  </si>
  <si>
    <t xml:space="preserve">Потребности на данный момент нету, но сказали звонить, ситуация может измениться. Корректный диалог. </t>
  </si>
  <si>
    <t xml:space="preserve">Финансовая ситуация, сказали что думают закрываться или нет, соответственно нет потребности. Контакт записан в карточке самой компании. </t>
  </si>
  <si>
    <t xml:space="preserve">На данный момент потребности нет, менеджер уточнил когда может появиться потребность и когда перезвонить, клиент сказал что контакты есть, если будет необходимость сами свяжутся. Снижение балла из-за того что не создал сделку, не добавил в рассылку и не до конца заполнена карточка контакта. </t>
  </si>
  <si>
    <r>
      <t>ВХОДЯЩИЙ ЗВОНОК д</t>
    </r>
    <r>
      <rPr>
        <sz val="22"/>
        <color rgb="FF00B050"/>
        <rFont val="Arial"/>
        <family val="2"/>
        <charset val="204"/>
      </rPr>
      <t xml:space="preserve">ля АДМИНИСТРАТОРА </t>
    </r>
  </si>
  <si>
    <t xml:space="preserve">Уточняющее касание </t>
  </si>
  <si>
    <t>ООО НПП Нефтегазинжиниринг</t>
  </si>
  <si>
    <t>Герасимова Анна Евгеньевна</t>
  </si>
  <si>
    <t>Колодин Андрей</t>
  </si>
  <si>
    <t>Рустам Ахунов</t>
  </si>
  <si>
    <t xml:space="preserve"> 
Ружникова Наталья Геннадьевна</t>
  </si>
  <si>
    <t>Андрей Андреевич Мухин</t>
  </si>
  <si>
    <t>Виктор Харитонов</t>
  </si>
  <si>
    <t>РН-Северо-запад (Северодвинская)</t>
  </si>
  <si>
    <t>Тишунин Олег Викторович</t>
  </si>
  <si>
    <t>Приветливость</t>
  </si>
  <si>
    <t>Белоусов Антон Петрович</t>
  </si>
  <si>
    <t xml:space="preserve">Представился </t>
  </si>
  <si>
    <t>Представил Компанию</t>
  </si>
  <si>
    <t>Владислав Полосков</t>
  </si>
  <si>
    <t>Анучин Григорий Александрович</t>
  </si>
  <si>
    <t>Уточнил цель звонка</t>
  </si>
  <si>
    <t>ООО "Сибинтек Филиал «Макрорегион Центр» Рязань</t>
  </si>
  <si>
    <t>Если впервые разговаривает с клиентом, задал вопрос откуда узнали о нашей компании</t>
  </si>
  <si>
    <t xml:space="preserve">Уточнил с кем общались ранее (если не первый звонок), либо клиент сам говорит зачем звонил </t>
  </si>
  <si>
    <t xml:space="preserve">Соединил с ответственным либо человек попал по адресу </t>
  </si>
  <si>
    <t>Попрощался, либо сказал, что перезвонит через некоторое время (сегодня),если соединили с ответственным то не имеет смысла прощаться и ставим 1</t>
  </si>
  <si>
    <t>АО"РН-Северо-западнефтепродукт"</t>
  </si>
  <si>
    <t>Ружникова Наталья Геннадьевна</t>
  </si>
  <si>
    <r>
      <rPr>
        <sz val="10"/>
        <rFont val="Calibri"/>
        <family val="2"/>
        <charset val="204"/>
      </rPr>
      <t xml:space="preserve">Если нет комментария в котором написано
Менеджер:сделку заводить не надо
РОП:утверждено, то должна быть заведена сделка </t>
    </r>
    <r>
      <rPr>
        <sz val="10"/>
        <color rgb="FFFFFF00"/>
        <rFont val="Calibri"/>
        <family val="2"/>
        <charset val="204"/>
      </rPr>
      <t xml:space="preserve">10 баллов </t>
    </r>
  </si>
  <si>
    <t>Болошов Евгений (Макрорегионцентр)</t>
  </si>
  <si>
    <t>Левицкий Артём Николаевич</t>
  </si>
  <si>
    <t>Павлов Николай Николаевич</t>
  </si>
  <si>
    <t>ООО ИК «СИБИНТЕК»</t>
  </si>
  <si>
    <t>Иванченков Игорь Александрович</t>
  </si>
  <si>
    <t>Яковлев Иван Спиридонович</t>
  </si>
  <si>
    <t>Богдан Григорьевич</t>
  </si>
  <si>
    <t xml:space="preserve">Клиент не правильно записал почту, перепроверили, снова направят на правильный адрес почты уточнение документации. Менеджер ответил на все встречные вопросы, отличное знание продукции. Корректный диалог. </t>
  </si>
  <si>
    <t xml:space="preserve">Клиент уточнял насчёт схем, менеджер сказал направит таблицу в течении часа, а схемы делаются. Корректный диалог. Ответил на все встречные вопросы. </t>
  </si>
  <si>
    <t xml:space="preserve">Клиент уточнял насчёт графика производства, менеджер просил отправить письмо и перенаправит. </t>
  </si>
  <si>
    <t xml:space="preserve">Клиент спрашивал насчёт отчёта и КД, менеджер сказал что в пятницу не успели отправить, сегодня вышлют. </t>
  </si>
  <si>
    <t xml:space="preserve">Клиент уточнял насчёт оборудования, менеджер четко все рассказал и ответил на все вопросы клиента. </t>
  </si>
  <si>
    <t xml:space="preserve">Клиент уточнял насчёт документации и состава, менедежр просил направить письмо и пришлют запрос, менеджер сказал сегодня-завтра ответят. </t>
  </si>
  <si>
    <t xml:space="preserve">Клиент уточнял насчёт добавочного сотрудника. Менеджер сказал как его увидит скажет чтоб перезвонил. </t>
  </si>
  <si>
    <t xml:space="preserve">Было не удобно говорить или не дозвонились до нужного человека </t>
  </si>
  <si>
    <t>ООО"ИСТ Трейд"</t>
  </si>
  <si>
    <t>Юнев Юрий Александрович</t>
  </si>
  <si>
    <t>Романенко Игорь Борисович</t>
  </si>
  <si>
    <t>ООО "СМОЛНЕФТЬ"</t>
  </si>
  <si>
    <t xml:space="preserve">Обратился по имени к клиенту </t>
  </si>
  <si>
    <t>Сидорычев Андрей Станиславович</t>
  </si>
  <si>
    <t>Сулин Виктор Александрович</t>
  </si>
  <si>
    <t>Зиннатов Азамат Юрисович</t>
  </si>
  <si>
    <t>Кучеренко Константин Анатольевич</t>
  </si>
  <si>
    <t>ООО "Терминал-Ойл" Владимир</t>
  </si>
  <si>
    <t>ООО"БНП"</t>
  </si>
  <si>
    <t xml:space="preserve">Добился того для чего звонил, либо отметил в базе следующий шаг, для того чтобы осуществить цель звонка </t>
  </si>
  <si>
    <t xml:space="preserve">Сказал либо "Спасибо, что выделили время и ответили на мой вопрос" либо что то в этом роде </t>
  </si>
  <si>
    <t>Узнал, удобно ли говорить (разговаривать) либо спросил можно ли услышать….(ТОГО, кому звонили)</t>
  </si>
  <si>
    <t>Назначил дату следующего контакта./Если это не имело смысл, то ставим 1</t>
  </si>
  <si>
    <t xml:space="preserve">Вел беседу в заинтересованности. </t>
  </si>
  <si>
    <r>
      <t>поставил задачу в АМО</t>
    </r>
    <r>
      <rPr>
        <b/>
        <sz val="18"/>
        <color rgb="FFFFFF00"/>
        <rFont val="Calibri"/>
        <family val="2"/>
        <charset val="204"/>
      </rPr>
      <t xml:space="preserve"> 5 баллов </t>
    </r>
  </si>
  <si>
    <t xml:space="preserve">Вел беседу в заинтересованности </t>
  </si>
  <si>
    <t xml:space="preserve">Не дозвонился до Черевко. </t>
  </si>
  <si>
    <t xml:space="preserve">Дали контакт нужного человека. </t>
  </si>
  <si>
    <t>Менеджер оставил свои контактные данные для главного технолога, сам перезвонит.</t>
  </si>
  <si>
    <t xml:space="preserve">Клиент попросил перезвонить завтра, насчет оплаты. </t>
  </si>
  <si>
    <t xml:space="preserve">Нет на месте, менеджер оставлял контакты, так и не перезвонили, секретарь сказала что передавала, придёт ещё раз напомнит. </t>
  </si>
  <si>
    <t>В отпуске. Перезвонить по другому номеру</t>
  </si>
  <si>
    <t>Перезвонить позже, тк как нужный человек вышел.</t>
  </si>
  <si>
    <t>Перезвонить после обеденного перерыва</t>
  </si>
  <si>
    <t>Позвонить через два часа, сейчас не удобно.</t>
  </si>
  <si>
    <t xml:space="preserve">Сказали совещание, перезвонить. </t>
  </si>
  <si>
    <t xml:space="preserve">Отошёл, просили позже набрать. </t>
  </si>
  <si>
    <t xml:space="preserve">Человек, которому звонил менеджер уволился, завод стоит. Менеджер сказал что перезвонит через месяц. </t>
  </si>
  <si>
    <t xml:space="preserve">Сказали что по телефону никто разговаривать не будет, направлять письмо с предложением на почту. Ответственного не назначают. В связи с заинтересованностью сами связываются. Корректный диалог. </t>
  </si>
  <si>
    <t xml:space="preserve">Менеджер уточнял кто занимается подбором оборудования, дали контакт куда позвонить. </t>
  </si>
  <si>
    <t xml:space="preserve">Директор занят, просили перезвонить. </t>
  </si>
  <si>
    <t xml:space="preserve">Просили перезвонить, не удобно было разговаривать. </t>
  </si>
  <si>
    <t xml:space="preserve">Пытались соединить, но трубку не взяли. </t>
  </si>
  <si>
    <t xml:space="preserve">Сказали что телефон другого города, звонить на мобильный. </t>
  </si>
  <si>
    <r>
      <t>Правильно заполнена карточка контакта</t>
    </r>
    <r>
      <rPr>
        <b/>
        <sz val="10"/>
        <color rgb="FFFFFF00"/>
        <rFont val="Calibri"/>
        <family val="2"/>
        <charset val="204"/>
      </rPr>
      <t xml:space="preserve"> 4 балла </t>
    </r>
  </si>
  <si>
    <r>
      <t xml:space="preserve">Контакт добавлен в соответствующую группу рассылок через виджет юнисендер </t>
    </r>
    <r>
      <rPr>
        <b/>
        <sz val="10"/>
        <color rgb="FFFFFF00"/>
        <rFont val="Arial"/>
        <family val="2"/>
        <charset val="204"/>
      </rPr>
      <t>5 баллов</t>
    </r>
    <r>
      <rPr>
        <sz val="10"/>
        <rFont val="Arial"/>
        <family val="2"/>
        <charset val="204"/>
      </rPr>
      <t xml:space="preserve"> </t>
    </r>
  </si>
  <si>
    <t>Звонок для выявления ЛПР</t>
  </si>
  <si>
    <t>Звонок ЛПР</t>
  </si>
  <si>
    <t xml:space="preserve">Статистики ТКП отправлено </t>
  </si>
  <si>
    <t xml:space="preserve">Статистики Договор Подписан </t>
  </si>
  <si>
    <t xml:space="preserve">Статистики Оборудование отгружено </t>
  </si>
  <si>
    <t xml:space="preserve">Статистики Входящий звонок </t>
  </si>
  <si>
    <t xml:space="preserve">Статистики Уточняющее касание </t>
  </si>
  <si>
    <t xml:space="preserve">Статистики Было неудобно говорить или не дозвонились до нужного человека </t>
  </si>
  <si>
    <t>Март</t>
  </si>
  <si>
    <t>Неделя</t>
  </si>
  <si>
    <t>Кол-во</t>
  </si>
  <si>
    <t>Месяц</t>
  </si>
  <si>
    <r>
      <t xml:space="preserve">Правильно заполнена карточка компании </t>
    </r>
    <r>
      <rPr>
        <b/>
        <sz val="10"/>
        <color rgb="FFFFFF00"/>
        <rFont val="Calibri"/>
        <family val="2"/>
        <charset val="204"/>
      </rPr>
      <t xml:space="preserve">4 балла </t>
    </r>
  </si>
  <si>
    <t>День</t>
  </si>
  <si>
    <t>02-06.12.2019</t>
  </si>
  <si>
    <r>
      <t xml:space="preserve">Поставлена задача "Следующий контакт" </t>
    </r>
    <r>
      <rPr>
        <b/>
        <sz val="10"/>
        <color rgb="FFFFFF00"/>
        <rFont val="Calibri"/>
        <family val="2"/>
        <charset val="204"/>
      </rPr>
      <t xml:space="preserve">5 баллов </t>
    </r>
  </si>
  <si>
    <t>Декабрь</t>
  </si>
  <si>
    <t>Кол-во без входящих и было не удобно разговаривать</t>
  </si>
  <si>
    <r>
      <t>Протегировал компанию</t>
    </r>
    <r>
      <rPr>
        <b/>
        <sz val="10"/>
        <color rgb="FFFFFF00"/>
        <rFont val="Calibri"/>
        <family val="2"/>
        <charset val="204"/>
      </rPr>
      <t xml:space="preserve"> 5 баллов </t>
    </r>
  </si>
  <si>
    <t>02-06.03.2020</t>
  </si>
  <si>
    <t>09-13.03.2020</t>
  </si>
  <si>
    <t>09-13.12.2019</t>
  </si>
  <si>
    <t>Январь</t>
  </si>
  <si>
    <t>16-20.03.2020</t>
  </si>
  <si>
    <t>23-27.03.2020</t>
  </si>
  <si>
    <t>30-31.03.2020</t>
  </si>
  <si>
    <t>16-20.12.2019</t>
  </si>
  <si>
    <t>Февраль</t>
  </si>
  <si>
    <t>-</t>
  </si>
  <si>
    <t>23-27.12.2019</t>
  </si>
  <si>
    <t>Менеджер уточнил по поводу смет и договора поставки</t>
  </si>
  <si>
    <t>Менеджер уточнил по поводу договора, договорились созвониться позже</t>
  </si>
  <si>
    <t>Уточнение то оригиналам товарных накладных</t>
  </si>
  <si>
    <t>Менеджер узнал отправили документы или нет</t>
  </si>
  <si>
    <t>Есть потребность-нет денежных средств. Менеджер уточнил, не изменилась ли ситуация.</t>
  </si>
  <si>
    <t xml:space="preserve">Менеджер уточнял насчет отправить шаблон отзыва. Корректный диалог. </t>
  </si>
  <si>
    <t>Менеджер уточнял насчет сметы.</t>
  </si>
  <si>
    <t xml:space="preserve">Менеджер уточнял насчет скан копии договора. Корректный диалог. </t>
  </si>
  <si>
    <t xml:space="preserve">Менеджер уточняет насчет запроса акта за отчетный период. Не имеет смысла ставить задачу следующий контакт. Насчёт карточки компании, заполнено если перейти в карточку компании ОсОО"АЗС-Комплект". Корректный диалог. </t>
  </si>
  <si>
    <t xml:space="preserve">Менеджер уточнял насчет оплаты, клиент сказал вечером будет результат. Корректное общение. </t>
  </si>
  <si>
    <t xml:space="preserve">Менеджер уточнял насчет документации по новому объекту, корректно вел диалог. </t>
  </si>
  <si>
    <t xml:space="preserve">Менеджер уточнял насчет даты приезда, нужно согласовать с другим человеком. Так же насчёт базы, что нужно. Корректно вел диалог, знает продукцию. </t>
  </si>
  <si>
    <t xml:space="preserve">Менеджер уточнял насчет накладной, почта России обратно отправила им, им пока не приходило. Оригинал направить нужно снова. </t>
  </si>
  <si>
    <t xml:space="preserve">Менеджер уточнял насчет отзыва. </t>
  </si>
  <si>
    <t xml:space="preserve">Менеджер уточнял насчет чертежей и отзыва, корректно вел диалог. </t>
  </si>
  <si>
    <t xml:space="preserve">Менеджер уточнял насчет оплаты, пока не понятно когда. </t>
  </si>
  <si>
    <t xml:space="preserve">Менеджер уточнял насчёт документации и отзыва. Корректный диалог. </t>
  </si>
  <si>
    <t xml:space="preserve">Менеджер уточнял по поводу договора, был ли комитет, подписание договора, если защита бюджета пройдёт, то в конце марта. Корректный диалог. </t>
  </si>
  <si>
    <t xml:space="preserve">Менеджер уточнял насчёт отзыва. Корректный диалог. </t>
  </si>
  <si>
    <t xml:space="preserve">Менеджер уточнял насчёт оплаты, просил выслать письмо с входящим. </t>
  </si>
  <si>
    <t xml:space="preserve">Менеджер уточнял насчёт оплаты. Корректный диалог. </t>
  </si>
  <si>
    <t xml:space="preserve">Менеджер уточнял насчёт отзыва, сказали вышлют в понедельник. </t>
  </si>
  <si>
    <t>Уточнил какой почтой будут отправлять.</t>
  </si>
  <si>
    <t>Менеджер уточнял насчёт отзыва</t>
  </si>
  <si>
    <t xml:space="preserve">Менеджер уточнял насчёт отзыва. Корректно вел диалог. </t>
  </si>
  <si>
    <t xml:space="preserve">Менеджер уточнял насчёт суммы, клиент сказал уточнит и перезвонит. </t>
  </si>
  <si>
    <t xml:space="preserve">Менеджер уточнял по поводу согласования конструкторской документации, направлено в проектный институт, ждут ответа, неизвестно когда будет готово, сказали что они долго отвечают. Клиент сказал что они получили, и на следующей неделе ещё раз напомнят и прозвонят им. Корректный диалог, уверенное общение. Если была б заполнена карточка компании было б 100 %. </t>
  </si>
  <si>
    <t xml:space="preserve">Менеджер уточнял насчёт адреса базы поставки в документации и куда отправить сами документы. Корректный диалог, уверенное общение. В момент завершения разговора клиент продолжил диалог, считаю не ошибкой, так как менеджер не услышал и положил уже трубку. </t>
  </si>
  <si>
    <t xml:space="preserve">Менеджер уточнял насчёт отзыва, клиент сказал оставят, когда не озвучил. </t>
  </si>
  <si>
    <t xml:space="preserve">Менеджер уточнял насчёт согласованного КД по институту, институт не ответил, так же запросили доп.информация, отправят сегодня. Корректный и уверенный диалог. </t>
  </si>
  <si>
    <t xml:space="preserve">Менеджер уточнял насчёт поездки на базу, в связи с карантином приостановлено. </t>
  </si>
  <si>
    <t xml:space="preserve">Менеджер уточнял по поводу согласования КД, сказали что направили 23 марта, но не пришло, менеджер просил продублировал, насчёт схем сказали согласуют. </t>
  </si>
  <si>
    <t xml:space="preserve">Менеджер звонил чтоб сообщить что Парк Строй в четверг берут билеты и в понедельник выезжают на объект. В данном случае нет смысла ставить следующий контакт. Корректный диалог. </t>
  </si>
  <si>
    <t xml:space="preserve">Менеджер уточнял насчёт опросника, они перешли все на удаленную работу, как все уляжется с карантином свяжутся. Корректный и уверенный диалог. </t>
  </si>
  <si>
    <t xml:space="preserve">Менеджер уточнял дошло ли письмо о согласованных схемах, клиент сказал дошло. И так же менеджер направил письмо об отзыва о компании. Корректный диалог. </t>
  </si>
  <si>
    <t xml:space="preserve">Менеджер уточнял насчёт отзыва, как будет отправят. Корректный диалог. </t>
  </si>
  <si>
    <t xml:space="preserve">Менеджер уточнял когда ждать ответ, отправляли КД (чертежи и схемы), письмо не пришло, менеджер продублировал, в звонке пришло клиенту, когда будет ответ не сказали. Корректный диалог. </t>
  </si>
  <si>
    <t>09-10.01.2020</t>
  </si>
  <si>
    <t>13-17.01.2020</t>
  </si>
  <si>
    <t>Не копируется название</t>
  </si>
  <si>
    <t>20-24.01.2020</t>
  </si>
  <si>
    <t>27-31.01.2020</t>
  </si>
  <si>
    <t>03-07.02.2020</t>
  </si>
  <si>
    <t>10-14.02.2020</t>
  </si>
  <si>
    <t>17-21.02.2020</t>
  </si>
  <si>
    <t>24-28.02.2020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</si>
</sst>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40" x14ac:knownFonts="1">
    <font>
      <sz val="11"/>
      <color rgb="FF000000"/>
      <name val="Arial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Arial"/>
      <family val="2"/>
      <charset val="204"/>
    </font>
    <font>
      <u/>
      <sz val="11"/>
      <color rgb="FF0000FF"/>
      <name val="Arial"/>
      <family val="2"/>
      <charset val="204"/>
    </font>
    <font>
      <sz val="10"/>
      <color rgb="FF000000"/>
      <name val="Calibri"/>
      <family val="2"/>
      <charset val="204"/>
    </font>
    <font>
      <u/>
      <sz val="11"/>
      <color rgb="FF0000FF"/>
      <name val="Arial"/>
      <family val="2"/>
      <charset val="204"/>
    </font>
    <font>
      <u/>
      <sz val="11"/>
      <color rgb="FF0000FF"/>
      <name val="Arial"/>
      <family val="2"/>
      <charset val="204"/>
    </font>
    <font>
      <sz val="11"/>
      <color theme="1"/>
      <name val="Arial"/>
      <family val="2"/>
      <charset val="204"/>
    </font>
    <font>
      <u/>
      <sz val="11"/>
      <color rgb="FF0000FF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8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rgb="FF313942"/>
      <name val="Arial"/>
      <family val="2"/>
      <charset val="204"/>
    </font>
    <font>
      <sz val="22"/>
      <color rgb="FF000000"/>
      <name val="Arial"/>
      <family val="2"/>
      <charset val="204"/>
    </font>
    <font>
      <sz val="10"/>
      <color theme="1"/>
      <name val="Calibri"/>
      <family val="2"/>
      <charset val="204"/>
    </font>
    <font>
      <sz val="10"/>
      <color rgb="FFFF0000"/>
      <name val="Calibri"/>
      <family val="2"/>
      <charset val="204"/>
    </font>
    <font>
      <u/>
      <sz val="11"/>
      <color theme="1"/>
      <name val="Arial"/>
      <family val="2"/>
      <charset val="204"/>
    </font>
    <font>
      <u/>
      <sz val="11"/>
      <color theme="1"/>
      <name val="Arial"/>
      <family val="2"/>
      <charset val="204"/>
    </font>
    <font>
      <u/>
      <sz val="11"/>
      <color theme="1"/>
      <name val="Arial"/>
      <family val="2"/>
      <charset val="204"/>
    </font>
    <font>
      <u/>
      <sz val="11"/>
      <color theme="1"/>
      <name val="Arial"/>
      <family val="2"/>
      <charset val="204"/>
    </font>
    <font>
      <sz val="12"/>
      <color rgb="FF000000"/>
      <name val="Calibri"/>
      <family val="2"/>
      <charset val="204"/>
    </font>
    <font>
      <u/>
      <sz val="11"/>
      <color theme="1"/>
      <name val="Arial"/>
      <family val="2"/>
      <charset val="204"/>
    </font>
    <font>
      <u/>
      <sz val="11"/>
      <color theme="1"/>
      <name val="Arial"/>
      <family val="2"/>
      <charset val="204"/>
    </font>
    <font>
      <u/>
      <sz val="11"/>
      <color theme="1"/>
      <name val="Arial"/>
      <family val="2"/>
      <charset val="204"/>
    </font>
    <font>
      <sz val="16"/>
      <color rgb="FF000000"/>
      <name val="Arial"/>
      <family val="2"/>
      <charset val="204"/>
    </font>
    <font>
      <sz val="11"/>
      <color rgb="FF00B050"/>
      <name val="Arial"/>
      <family val="2"/>
      <charset val="204"/>
    </font>
    <font>
      <b/>
      <sz val="11"/>
      <color rgb="FFFFFF00"/>
      <name val="Calibri"/>
      <family val="2"/>
      <charset val="204"/>
    </font>
    <font>
      <b/>
      <sz val="10"/>
      <color rgb="FFFFFF00"/>
      <name val="Calibri"/>
      <family val="2"/>
      <charset val="204"/>
    </font>
    <font>
      <sz val="22"/>
      <color rgb="FF00B050"/>
      <name val="Arial"/>
      <family val="2"/>
      <charset val="204"/>
    </font>
    <font>
      <sz val="10"/>
      <name val="Calibri"/>
      <family val="2"/>
      <charset val="204"/>
    </font>
    <font>
      <sz val="10"/>
      <color rgb="FFFFFF00"/>
      <name val="Calibri"/>
      <family val="2"/>
      <charset val="204"/>
    </font>
    <font>
      <b/>
      <sz val="18"/>
      <color rgb="FFFFFF00"/>
      <name val="Calibri"/>
      <family val="2"/>
      <charset val="204"/>
    </font>
    <font>
      <b/>
      <sz val="10"/>
      <color rgb="FFFFFF00"/>
      <name val="Arial"/>
      <family val="2"/>
      <charset val="204"/>
    </font>
    <font>
      <sz val="1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9BBB59"/>
        <bgColor rgb="FF9BBB59"/>
      </patternFill>
    </fill>
    <fill>
      <patternFill patternType="solid">
        <fgColor rgb="FFF3F3F3"/>
        <bgColor rgb="FFF3F3F3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7">
    <xf numFmtId="0" fontId="0" fillId="0" borderId="0" xfId="0" applyFont="1" applyAlignment="1"/>
    <xf numFmtId="0" fontId="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2" borderId="4" xfId="0" applyFont="1" applyFill="1" applyBorder="1"/>
    <xf numFmtId="0" fontId="0" fillId="2" borderId="4" xfId="0" applyFont="1" applyFill="1" applyBorder="1"/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2" borderId="11" xfId="0" applyFont="1" applyFill="1" applyBorder="1"/>
    <xf numFmtId="46" fontId="11" fillId="0" borderId="2" xfId="0" applyNumberFormat="1" applyFont="1" applyBorder="1" applyAlignment="1">
      <alignment horizontal="center" vertical="center" wrapText="1"/>
    </xf>
    <xf numFmtId="46" fontId="0" fillId="2" borderId="4" xfId="0" applyNumberFormat="1" applyFont="1" applyFill="1" applyBorder="1"/>
    <xf numFmtId="0" fontId="0" fillId="2" borderId="13" xfId="0" applyFont="1" applyFill="1" applyBorder="1"/>
    <xf numFmtId="46" fontId="11" fillId="0" borderId="0" xfId="0" applyNumberFormat="1" applyFont="1"/>
    <xf numFmtId="0" fontId="0" fillId="0" borderId="2" xfId="0" applyFont="1" applyBorder="1"/>
    <xf numFmtId="0" fontId="14" fillId="0" borderId="2" xfId="0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6" fontId="0" fillId="2" borderId="13" xfId="0" applyNumberFormat="1" applyFont="1" applyFill="1" applyBorder="1"/>
    <xf numFmtId="0" fontId="1" fillId="0" borderId="2" xfId="0" applyFont="1" applyBorder="1" applyAlignment="1"/>
    <xf numFmtId="0" fontId="8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4" fillId="0" borderId="2" xfId="0" applyFont="1" applyBorder="1"/>
    <xf numFmtId="0" fontId="16" fillId="0" borderId="2" xfId="0" applyFont="1" applyBorder="1" applyAlignment="1">
      <alignment wrapText="1"/>
    </xf>
    <xf numFmtId="0" fontId="0" fillId="4" borderId="15" xfId="0" applyFont="1" applyFill="1" applyBorder="1" applyAlignment="1">
      <alignment horizontal="center" vertical="center" wrapText="1"/>
    </xf>
    <xf numFmtId="46" fontId="17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 wrapText="1"/>
    </xf>
    <xf numFmtId="46" fontId="17" fillId="0" borderId="2" xfId="0" applyNumberFormat="1" applyFont="1" applyBorder="1" applyAlignment="1">
      <alignment horizontal="center" vertical="center" wrapText="1"/>
    </xf>
    <xf numFmtId="46" fontId="0" fillId="0" borderId="2" xfId="0" applyNumberFormat="1" applyFont="1" applyBorder="1" applyAlignment="1">
      <alignment horizontal="center" vertical="center" wrapText="1"/>
    </xf>
    <xf numFmtId="46" fontId="0" fillId="2" borderId="11" xfId="0" applyNumberFormat="1" applyFont="1" applyFill="1" applyBorder="1"/>
    <xf numFmtId="0" fontId="0" fillId="0" borderId="2" xfId="0" applyFont="1" applyBorder="1" applyAlignment="1">
      <alignment horizontal="right"/>
    </xf>
    <xf numFmtId="0" fontId="0" fillId="4" borderId="5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right"/>
    </xf>
    <xf numFmtId="0" fontId="0" fillId="4" borderId="2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vertical="center"/>
    </xf>
    <xf numFmtId="0" fontId="5" fillId="4" borderId="2" xfId="0" applyFont="1" applyFill="1" applyBorder="1" applyAlignment="1">
      <alignment wrapText="1"/>
    </xf>
    <xf numFmtId="0" fontId="15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10" fontId="15" fillId="0" borderId="2" xfId="0" applyNumberFormat="1" applyFont="1" applyBorder="1" applyAlignment="1">
      <alignment horizontal="center" vertical="center" wrapText="1"/>
    </xf>
    <xf numFmtId="0" fontId="0" fillId="2" borderId="16" xfId="0" applyFont="1" applyFill="1" applyBorder="1"/>
    <xf numFmtId="0" fontId="14" fillId="6" borderId="2" xfId="0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0" xfId="0" applyFont="1" applyAlignment="1">
      <alignment vertical="center" wrapText="1"/>
    </xf>
    <xf numFmtId="0" fontId="0" fillId="7" borderId="2" xfId="0" applyFont="1" applyFill="1" applyBorder="1" applyAlignment="1">
      <alignment horizontal="center" wrapText="1"/>
    </xf>
    <xf numFmtId="10" fontId="0" fillId="7" borderId="2" xfId="0" applyNumberFormat="1" applyFont="1" applyFill="1" applyBorder="1" applyAlignment="1">
      <alignment horizontal="center" wrapText="1"/>
    </xf>
    <xf numFmtId="0" fontId="0" fillId="4" borderId="0" xfId="0" applyFont="1" applyFill="1" applyAlignment="1">
      <alignment wrapText="1"/>
    </xf>
    <xf numFmtId="0" fontId="0" fillId="7" borderId="2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4" borderId="0" xfId="0" applyFont="1" applyFill="1"/>
    <xf numFmtId="0" fontId="15" fillId="6" borderId="2" xfId="0" applyFont="1" applyFill="1" applyBorder="1" applyAlignment="1">
      <alignment horizontal="center" vertical="center" wrapText="1"/>
    </xf>
    <xf numFmtId="0" fontId="0" fillId="5" borderId="2" xfId="0" applyFont="1" applyFill="1" applyBorder="1"/>
    <xf numFmtId="0" fontId="14" fillId="8" borderId="2" xfId="0" applyFont="1" applyFill="1" applyBorder="1" applyAlignment="1">
      <alignment wrapText="1"/>
    </xf>
    <xf numFmtId="46" fontId="14" fillId="8" borderId="2" xfId="0" applyNumberFormat="1" applyFont="1" applyFill="1" applyBorder="1"/>
    <xf numFmtId="0" fontId="1" fillId="5" borderId="17" xfId="0" applyFont="1" applyFill="1" applyBorder="1" applyAlignment="1">
      <alignment vertical="center"/>
    </xf>
    <xf numFmtId="0" fontId="14" fillId="6" borderId="2" xfId="0" applyFont="1" applyFill="1" applyBorder="1"/>
    <xf numFmtId="0" fontId="0" fillId="0" borderId="0" xfId="0" applyFont="1" applyAlignment="1">
      <alignment wrapText="1"/>
    </xf>
    <xf numFmtId="10" fontId="14" fillId="0" borderId="2" xfId="0" applyNumberFormat="1" applyFont="1" applyBorder="1" applyAlignment="1">
      <alignment wrapText="1"/>
    </xf>
    <xf numFmtId="10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0" fontId="0" fillId="2" borderId="13" xfId="0" applyNumberFormat="1" applyFont="1" applyFill="1" applyBorder="1"/>
    <xf numFmtId="10" fontId="15" fillId="0" borderId="0" xfId="0" applyNumberFormat="1" applyFont="1"/>
    <xf numFmtId="0" fontId="5" fillId="0" borderId="1" xfId="0" applyFont="1" applyBorder="1" applyAlignment="1">
      <alignment wrapText="1"/>
    </xf>
    <xf numFmtId="0" fontId="15" fillId="9" borderId="2" xfId="0" applyFont="1" applyFill="1" applyBorder="1" applyAlignment="1">
      <alignment horizontal="center" vertical="center" wrapText="1"/>
    </xf>
    <xf numFmtId="0" fontId="1" fillId="0" borderId="0" xfId="0" applyFont="1"/>
    <xf numFmtId="0" fontId="8" fillId="0" borderId="0" xfId="0" applyFont="1" applyAlignment="1">
      <alignment vertical="center" wrapText="1"/>
    </xf>
    <xf numFmtId="0" fontId="14" fillId="7" borderId="2" xfId="0" applyFont="1" applyFill="1" applyBorder="1" applyAlignment="1">
      <alignment wrapText="1"/>
    </xf>
    <xf numFmtId="10" fontId="14" fillId="7" borderId="18" xfId="0" applyNumberFormat="1" applyFont="1" applyFill="1" applyBorder="1"/>
    <xf numFmtId="0" fontId="14" fillId="4" borderId="4" xfId="0" applyFont="1" applyFill="1" applyBorder="1"/>
    <xf numFmtId="0" fontId="14" fillId="10" borderId="19" xfId="0" applyFont="1" applyFill="1" applyBorder="1" applyAlignment="1">
      <alignment wrapText="1"/>
    </xf>
    <xf numFmtId="0" fontId="14" fillId="10" borderId="15" xfId="0" applyFont="1" applyFill="1" applyBorder="1"/>
    <xf numFmtId="0" fontId="0" fillId="4" borderId="4" xfId="0" applyFont="1" applyFill="1" applyBorder="1"/>
    <xf numFmtId="0" fontId="0" fillId="6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wrapText="1"/>
    </xf>
    <xf numFmtId="0" fontId="0" fillId="0" borderId="7" xfId="0" applyFont="1" applyBorder="1"/>
    <xf numFmtId="0" fontId="0" fillId="11" borderId="2" xfId="0" applyFont="1" applyFill="1" applyBorder="1" applyAlignment="1">
      <alignment horizontal="right" vertical="center"/>
    </xf>
    <xf numFmtId="0" fontId="0" fillId="11" borderId="2" xfId="0" applyFont="1" applyFill="1" applyBorder="1" applyAlignment="1">
      <alignment horizontal="right" vertical="center"/>
    </xf>
    <xf numFmtId="0" fontId="0" fillId="11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vertical="center"/>
    </xf>
    <xf numFmtId="10" fontId="14" fillId="0" borderId="2" xfId="0" applyNumberFormat="1" applyFont="1" applyBorder="1"/>
    <xf numFmtId="10" fontId="0" fillId="4" borderId="2" xfId="0" applyNumberFormat="1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9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wrapText="1"/>
    </xf>
    <xf numFmtId="10" fontId="14" fillId="7" borderId="2" xfId="0" applyNumberFormat="1" applyFont="1" applyFill="1" applyBorder="1"/>
    <xf numFmtId="10" fontId="14" fillId="7" borderId="2" xfId="0" applyNumberFormat="1" applyFont="1" applyFill="1" applyBorder="1" applyAlignment="1">
      <alignment wrapText="1"/>
    </xf>
    <xf numFmtId="0" fontId="14" fillId="12" borderId="2" xfId="0" applyFont="1" applyFill="1" applyBorder="1" applyAlignment="1">
      <alignment wrapText="1"/>
    </xf>
    <xf numFmtId="0" fontId="14" fillId="12" borderId="2" xfId="0" applyFont="1" applyFill="1" applyBorder="1"/>
    <xf numFmtId="0" fontId="14" fillId="12" borderId="2" xfId="0" applyFont="1" applyFill="1" applyBorder="1" applyAlignment="1">
      <alignment horizontal="left" vertical="center" wrapText="1"/>
    </xf>
    <xf numFmtId="0" fontId="14" fillId="12" borderId="2" xfId="0" applyFont="1" applyFill="1" applyBorder="1" applyAlignment="1">
      <alignment horizontal="right" vertical="center" wrapText="1"/>
    </xf>
    <xf numFmtId="164" fontId="2" fillId="0" borderId="20" xfId="0" applyNumberFormat="1" applyFont="1" applyBorder="1" applyAlignment="1">
      <alignment horizontal="center"/>
    </xf>
    <xf numFmtId="164" fontId="4" fillId="0" borderId="0" xfId="0" applyNumberFormat="1" applyFont="1"/>
    <xf numFmtId="46" fontId="0" fillId="0" borderId="2" xfId="0" applyNumberFormat="1" applyFont="1" applyBorder="1" applyAlignment="1">
      <alignment horizontal="center" vertical="center" wrapText="1"/>
    </xf>
    <xf numFmtId="0" fontId="0" fillId="2" borderId="2" xfId="0" applyFont="1" applyFill="1" applyBorder="1"/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10" fontId="0" fillId="0" borderId="2" xfId="0" applyNumberFormat="1" applyFont="1" applyBorder="1" applyAlignment="1">
      <alignment horizontal="center" vertical="center" wrapText="1"/>
    </xf>
    <xf numFmtId="10" fontId="0" fillId="2" borderId="4" xfId="0" applyNumberFormat="1" applyFont="1" applyFill="1" applyBorder="1"/>
    <xf numFmtId="0" fontId="0" fillId="9" borderId="2" xfId="0" applyFont="1" applyFill="1" applyBorder="1" applyAlignment="1">
      <alignment horizontal="center" vertical="center" wrapText="1"/>
    </xf>
    <xf numFmtId="0" fontId="23" fillId="4" borderId="0" xfId="0" applyFont="1" applyFill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/>
    <xf numFmtId="21" fontId="17" fillId="0" borderId="2" xfId="0" applyNumberFormat="1" applyFont="1" applyBorder="1" applyAlignment="1">
      <alignment horizontal="center"/>
    </xf>
    <xf numFmtId="46" fontId="17" fillId="4" borderId="2" xfId="0" applyNumberFormat="1" applyFont="1" applyFill="1" applyBorder="1" applyAlignment="1">
      <alignment horizontal="center" vertical="center" wrapText="1"/>
    </xf>
    <xf numFmtId="46" fontId="0" fillId="4" borderId="2" xfId="0" applyNumberFormat="1" applyFont="1" applyFill="1" applyBorder="1" applyAlignment="1">
      <alignment horizontal="center" vertical="center" wrapText="1"/>
    </xf>
    <xf numFmtId="0" fontId="14" fillId="2" borderId="4" xfId="0" applyFont="1" applyFill="1" applyBorder="1"/>
    <xf numFmtId="46" fontId="17" fillId="4" borderId="0" xfId="0" applyNumberFormat="1" applyFont="1" applyFill="1" applyAlignment="1">
      <alignment horizontal="center" vertical="center" wrapText="1"/>
    </xf>
    <xf numFmtId="46" fontId="17" fillId="4" borderId="13" xfId="0" applyNumberFormat="1" applyFont="1" applyFill="1" applyBorder="1" applyAlignment="1">
      <alignment horizontal="center" vertical="center" wrapText="1"/>
    </xf>
    <xf numFmtId="46" fontId="17" fillId="4" borderId="4" xfId="0" applyNumberFormat="1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1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2" borderId="11" xfId="0" applyFont="1" applyFill="1" applyBorder="1"/>
    <xf numFmtId="0" fontId="27" fillId="3" borderId="0" xfId="0" applyFont="1" applyFill="1" applyAlignment="1">
      <alignment horizontal="center" vertical="center" wrapText="1"/>
    </xf>
    <xf numFmtId="46" fontId="14" fillId="0" borderId="2" xfId="0" applyNumberFormat="1" applyFont="1" applyBorder="1" applyAlignment="1">
      <alignment horizontal="center" vertical="center" wrapText="1"/>
    </xf>
    <xf numFmtId="46" fontId="17" fillId="0" borderId="0" xfId="0" applyNumberFormat="1" applyFont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0" fillId="5" borderId="17" xfId="0" applyFont="1" applyFill="1" applyBorder="1" applyAlignment="1">
      <alignment vertical="center"/>
    </xf>
    <xf numFmtId="10" fontId="14" fillId="0" borderId="0" xfId="0" applyNumberFormat="1" applyFont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wrapText="1"/>
    </xf>
    <xf numFmtId="0" fontId="14" fillId="0" borderId="0" xfId="0" applyFont="1"/>
    <xf numFmtId="0" fontId="14" fillId="2" borderId="24" xfId="0" applyFont="1" applyFill="1" applyBorder="1"/>
    <xf numFmtId="0" fontId="14" fillId="0" borderId="3" xfId="0" applyFont="1" applyBorder="1"/>
    <xf numFmtId="0" fontId="17" fillId="0" borderId="0" xfId="0" applyFont="1"/>
    <xf numFmtId="0" fontId="17" fillId="0" borderId="28" xfId="0" applyFont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17" fillId="0" borderId="2" xfId="0" applyFont="1" applyBorder="1" applyAlignment="1">
      <alignment horizontal="right" wrapText="1"/>
    </xf>
    <xf numFmtId="0" fontId="0" fillId="0" borderId="5" xfId="0" applyFont="1" applyBorder="1" applyAlignment="1">
      <alignment wrapText="1"/>
    </xf>
    <xf numFmtId="164" fontId="14" fillId="0" borderId="0" xfId="0" applyNumberFormat="1" applyFont="1"/>
    <xf numFmtId="0" fontId="0" fillId="0" borderId="5" xfId="0" applyFont="1" applyBorder="1" applyAlignment="1">
      <alignment horizontal="center" wrapText="1"/>
    </xf>
    <xf numFmtId="164" fontId="17" fillId="0" borderId="10" xfId="0" applyNumberFormat="1" applyFont="1" applyBorder="1" applyAlignment="1">
      <alignment horizontal="center"/>
    </xf>
    <xf numFmtId="10" fontId="17" fillId="0" borderId="5" xfId="0" applyNumberFormat="1" applyFont="1" applyBorder="1" applyAlignment="1">
      <alignment horizontal="center"/>
    </xf>
    <xf numFmtId="10" fontId="17" fillId="0" borderId="2" xfId="0" applyNumberFormat="1" applyFont="1" applyBorder="1" applyAlignment="1">
      <alignment horizontal="right" wrapText="1"/>
    </xf>
    <xf numFmtId="10" fontId="0" fillId="9" borderId="15" xfId="0" applyNumberFormat="1" applyFont="1" applyFill="1" applyBorder="1" applyAlignment="1">
      <alignment wrapText="1"/>
    </xf>
    <xf numFmtId="10" fontId="0" fillId="9" borderId="15" xfId="0" applyNumberFormat="1" applyFont="1" applyFill="1" applyBorder="1" applyAlignment="1">
      <alignment horizontal="right" wrapText="1"/>
    </xf>
    <xf numFmtId="0" fontId="17" fillId="9" borderId="15" xfId="0" applyFont="1" applyFill="1" applyBorder="1"/>
    <xf numFmtId="46" fontId="17" fillId="9" borderId="19" xfId="0" applyNumberFormat="1" applyFont="1" applyFill="1" applyBorder="1"/>
    <xf numFmtId="10" fontId="0" fillId="0" borderId="5" xfId="0" applyNumberFormat="1" applyFont="1" applyBorder="1" applyAlignment="1">
      <alignment horizontal="right" wrapText="1"/>
    </xf>
    <xf numFmtId="0" fontId="17" fillId="0" borderId="5" xfId="0" applyFont="1" applyBorder="1"/>
    <xf numFmtId="46" fontId="17" fillId="0" borderId="10" xfId="0" applyNumberFormat="1" applyFont="1" applyBorder="1"/>
    <xf numFmtId="10" fontId="14" fillId="0" borderId="0" xfId="0" applyNumberFormat="1" applyFont="1"/>
    <xf numFmtId="0" fontId="17" fillId="0" borderId="5" xfId="0" applyFont="1" applyBorder="1" applyAlignment="1">
      <alignment horizontal="center"/>
    </xf>
    <xf numFmtId="10" fontId="17" fillId="0" borderId="0" xfId="0" applyNumberFormat="1" applyFont="1"/>
    <xf numFmtId="0" fontId="0" fillId="9" borderId="15" xfId="0" applyFont="1" applyFill="1" applyBorder="1" applyAlignment="1">
      <alignment wrapText="1"/>
    </xf>
    <xf numFmtId="0" fontId="17" fillId="0" borderId="2" xfId="0" applyFont="1" applyBorder="1" applyAlignment="1">
      <alignment horizontal="center" vertical="center" wrapText="1"/>
    </xf>
    <xf numFmtId="46" fontId="17" fillId="9" borderId="2" xfId="0" applyNumberFormat="1" applyFont="1" applyFill="1" applyBorder="1" applyAlignment="1">
      <alignment horizontal="right"/>
    </xf>
    <xf numFmtId="0" fontId="17" fillId="0" borderId="0" xfId="0" applyFont="1" applyAlignment="1">
      <alignment horizontal="center" vertical="center" wrapText="1"/>
    </xf>
    <xf numFmtId="46" fontId="14" fillId="0" borderId="2" xfId="0" applyNumberFormat="1" applyFont="1" applyBorder="1" applyAlignment="1">
      <alignment horizontal="right"/>
    </xf>
    <xf numFmtId="164" fontId="0" fillId="7" borderId="2" xfId="0" applyNumberFormat="1" applyFont="1" applyFill="1" applyBorder="1" applyAlignment="1">
      <alignment horizontal="right"/>
    </xf>
    <xf numFmtId="10" fontId="14" fillId="2" borderId="24" xfId="0" applyNumberFormat="1" applyFont="1" applyFill="1" applyBorder="1"/>
    <xf numFmtId="10" fontId="0" fillId="0" borderId="5" xfId="0" applyNumberFormat="1" applyFont="1" applyBorder="1" applyAlignment="1">
      <alignment horizontal="center"/>
    </xf>
    <xf numFmtId="10" fontId="0" fillId="7" borderId="2" xfId="0" applyNumberFormat="1" applyFont="1" applyFill="1" applyBorder="1" applyAlignment="1">
      <alignment horizontal="right"/>
    </xf>
    <xf numFmtId="0" fontId="14" fillId="4" borderId="2" xfId="0" applyFont="1" applyFill="1" applyBorder="1"/>
    <xf numFmtId="0" fontId="17" fillId="7" borderId="2" xfId="0" applyFont="1" applyFill="1" applyBorder="1" applyAlignment="1">
      <alignment horizontal="right"/>
    </xf>
    <xf numFmtId="9" fontId="0" fillId="9" borderId="15" xfId="0" applyNumberFormat="1" applyFont="1" applyFill="1" applyBorder="1" applyAlignment="1">
      <alignment wrapText="1"/>
    </xf>
    <xf numFmtId="46" fontId="17" fillId="7" borderId="2" xfId="0" applyNumberFormat="1" applyFont="1" applyFill="1" applyBorder="1" applyAlignment="1"/>
    <xf numFmtId="0" fontId="17" fillId="0" borderId="0" xfId="0" applyFont="1" applyAlignment="1"/>
    <xf numFmtId="0" fontId="17" fillId="4" borderId="2" xfId="0" applyFont="1" applyFill="1" applyBorder="1" applyAlignment="1"/>
    <xf numFmtId="9" fontId="17" fillId="0" borderId="28" xfId="0" applyNumberFormat="1" applyFont="1" applyBorder="1"/>
    <xf numFmtId="10" fontId="0" fillId="4" borderId="2" xfId="0" applyNumberFormat="1" applyFont="1" applyFill="1" applyBorder="1" applyAlignment="1">
      <alignment horizontal="right"/>
    </xf>
    <xf numFmtId="0" fontId="17" fillId="4" borderId="2" xfId="0" applyFont="1" applyFill="1" applyBorder="1" applyAlignment="1">
      <alignment horizontal="right"/>
    </xf>
    <xf numFmtId="9" fontId="17" fillId="0" borderId="2" xfId="0" applyNumberFormat="1" applyFont="1" applyBorder="1" applyAlignment="1">
      <alignment horizontal="right" wrapText="1"/>
    </xf>
    <xf numFmtId="46" fontId="17" fillId="4" borderId="2" xfId="0" applyNumberFormat="1" applyFont="1" applyFill="1" applyBorder="1" applyAlignment="1"/>
    <xf numFmtId="0" fontId="17" fillId="0" borderId="2" xfId="0" applyFont="1" applyBorder="1" applyAlignment="1"/>
    <xf numFmtId="9" fontId="0" fillId="0" borderId="5" xfId="0" applyNumberFormat="1" applyFont="1" applyBorder="1" applyAlignment="1">
      <alignment horizontal="center"/>
    </xf>
    <xf numFmtId="10" fontId="17" fillId="0" borderId="2" xfId="0" applyNumberFormat="1" applyFont="1" applyBorder="1" applyAlignment="1">
      <alignment horizontal="right"/>
    </xf>
    <xf numFmtId="10" fontId="17" fillId="0" borderId="5" xfId="0" applyNumberFormat="1" applyFont="1" applyBorder="1"/>
    <xf numFmtId="0" fontId="17" fillId="0" borderId="2" xfId="0" applyFont="1" applyBorder="1" applyAlignment="1">
      <alignment horizontal="right"/>
    </xf>
    <xf numFmtId="10" fontId="14" fillId="4" borderId="4" xfId="0" applyNumberFormat="1" applyFont="1" applyFill="1" applyBorder="1"/>
    <xf numFmtId="46" fontId="17" fillId="0" borderId="2" xfId="0" applyNumberFormat="1" applyFont="1" applyBorder="1" applyAlignment="1">
      <alignment horizontal="right"/>
    </xf>
    <xf numFmtId="9" fontId="17" fillId="0" borderId="5" xfId="0" applyNumberFormat="1" applyFont="1" applyBorder="1" applyAlignment="1">
      <alignment horizontal="center"/>
    </xf>
    <xf numFmtId="164" fontId="0" fillId="7" borderId="19" xfId="0" applyNumberFormat="1" applyFont="1" applyFill="1" applyBorder="1" applyAlignment="1">
      <alignment horizontal="right"/>
    </xf>
    <xf numFmtId="10" fontId="17" fillId="7" borderId="15" xfId="0" applyNumberFormat="1" applyFont="1" applyFill="1" applyBorder="1"/>
    <xf numFmtId="0" fontId="17" fillId="7" borderId="15" xfId="0" applyFont="1" applyFill="1" applyBorder="1"/>
    <xf numFmtId="46" fontId="0" fillId="4" borderId="2" xfId="0" applyNumberFormat="1" applyFont="1" applyFill="1" applyBorder="1" applyAlignment="1">
      <alignment horizontal="right"/>
    </xf>
    <xf numFmtId="46" fontId="17" fillId="7" borderId="19" xfId="0" applyNumberFormat="1" applyFont="1" applyFill="1" applyBorder="1"/>
    <xf numFmtId="10" fontId="17" fillId="7" borderId="2" xfId="0" applyNumberFormat="1" applyFont="1" applyFill="1" applyBorder="1" applyAlignment="1"/>
    <xf numFmtId="10" fontId="0" fillId="0" borderId="5" xfId="0" applyNumberFormat="1" applyFont="1" applyBorder="1" applyAlignment="1">
      <alignment horizontal="right"/>
    </xf>
    <xf numFmtId="0" fontId="17" fillId="7" borderId="2" xfId="0" applyFont="1" applyFill="1" applyBorder="1" applyAlignment="1"/>
    <xf numFmtId="46" fontId="17" fillId="7" borderId="2" xfId="0" applyNumberFormat="1" applyFont="1" applyFill="1" applyBorder="1" applyAlignment="1">
      <alignment horizontal="right"/>
    </xf>
    <xf numFmtId="10" fontId="17" fillId="4" borderId="2" xfId="0" applyNumberFormat="1" applyFont="1" applyFill="1" applyBorder="1" applyAlignment="1">
      <alignment horizontal="right"/>
    </xf>
    <xf numFmtId="46" fontId="17" fillId="4" borderId="2" xfId="0" applyNumberFormat="1" applyFont="1" applyFill="1" applyBorder="1" applyAlignment="1">
      <alignment horizontal="right"/>
    </xf>
    <xf numFmtId="10" fontId="17" fillId="7" borderId="2" xfId="0" applyNumberFormat="1" applyFont="1" applyFill="1" applyBorder="1" applyAlignment="1">
      <alignment horizontal="right"/>
    </xf>
    <xf numFmtId="10" fontId="17" fillId="4" borderId="2" xfId="0" applyNumberFormat="1" applyFont="1" applyFill="1" applyBorder="1" applyAlignment="1"/>
    <xf numFmtId="10" fontId="17" fillId="0" borderId="28" xfId="0" applyNumberFormat="1" applyFont="1" applyBorder="1"/>
    <xf numFmtId="0" fontId="17" fillId="4" borderId="2" xfId="0" applyFont="1" applyFill="1" applyBorder="1" applyAlignment="1"/>
    <xf numFmtId="164" fontId="0" fillId="0" borderId="2" xfId="0" applyNumberFormat="1" applyFont="1" applyBorder="1" applyAlignment="1">
      <alignment horizontal="right"/>
    </xf>
    <xf numFmtId="0" fontId="17" fillId="0" borderId="2" xfId="0" applyFont="1" applyBorder="1" applyAlignment="1"/>
    <xf numFmtId="46" fontId="17" fillId="0" borderId="2" xfId="0" applyNumberFormat="1" applyFont="1" applyBorder="1" applyAlignment="1"/>
    <xf numFmtId="164" fontId="14" fillId="4" borderId="4" xfId="0" applyNumberFormat="1" applyFont="1" applyFill="1" applyBorder="1"/>
    <xf numFmtId="10" fontId="17" fillId="0" borderId="5" xfId="0" applyNumberFormat="1" applyFont="1" applyBorder="1" applyAlignment="1">
      <alignment horizontal="right"/>
    </xf>
    <xf numFmtId="10" fontId="14" fillId="4" borderId="2" xfId="0" applyNumberFormat="1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right"/>
    </xf>
    <xf numFmtId="164" fontId="17" fillId="7" borderId="2" xfId="0" applyNumberFormat="1" applyFont="1" applyFill="1" applyBorder="1" applyAlignment="1">
      <alignment horizontal="right"/>
    </xf>
    <xf numFmtId="10" fontId="14" fillId="4" borderId="0" xfId="0" applyNumberFormat="1" applyFont="1" applyFill="1" applyAlignment="1">
      <alignment horizontal="center" vertical="center" wrapText="1"/>
    </xf>
    <xf numFmtId="46" fontId="17" fillId="7" borderId="2" xfId="0" applyNumberFormat="1" applyFont="1" applyFill="1" applyBorder="1" applyAlignment="1">
      <alignment horizontal="right"/>
    </xf>
    <xf numFmtId="10" fontId="14" fillId="4" borderId="13" xfId="0" applyNumberFormat="1" applyFont="1" applyFill="1" applyBorder="1" applyAlignment="1">
      <alignment horizontal="center" vertical="center" wrapText="1"/>
    </xf>
    <xf numFmtId="10" fontId="14" fillId="4" borderId="4" xfId="0" applyNumberFormat="1" applyFont="1" applyFill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right"/>
    </xf>
    <xf numFmtId="10" fontId="17" fillId="0" borderId="2" xfId="0" applyNumberFormat="1" applyFont="1" applyBorder="1" applyAlignment="1"/>
    <xf numFmtId="10" fontId="17" fillId="0" borderId="2" xfId="0" applyNumberFormat="1" applyFont="1" applyBorder="1"/>
    <xf numFmtId="46" fontId="17" fillId="0" borderId="2" xfId="0" applyNumberFormat="1" applyFont="1" applyBorder="1" applyAlignment="1">
      <alignment horizontal="right"/>
    </xf>
    <xf numFmtId="10" fontId="17" fillId="0" borderId="9" xfId="0" applyNumberFormat="1" applyFont="1" applyBorder="1"/>
    <xf numFmtId="0" fontId="17" fillId="0" borderId="9" xfId="0" applyFont="1" applyBorder="1"/>
    <xf numFmtId="0" fontId="0" fillId="4" borderId="4" xfId="0" applyFont="1" applyFill="1" applyBorder="1" applyAlignment="1">
      <alignment horizontal="center" wrapText="1"/>
    </xf>
    <xf numFmtId="0" fontId="14" fillId="0" borderId="9" xfId="0" applyFont="1" applyBorder="1"/>
    <xf numFmtId="10" fontId="0" fillId="7" borderId="15" xfId="0" applyNumberFormat="1" applyFont="1" applyFill="1" applyBorder="1"/>
    <xf numFmtId="10" fontId="0" fillId="7" borderId="15" xfId="0" applyNumberFormat="1" applyFont="1" applyFill="1" applyBorder="1" applyAlignment="1">
      <alignment horizontal="right"/>
    </xf>
    <xf numFmtId="0" fontId="0" fillId="7" borderId="15" xfId="0" applyFont="1" applyFill="1" applyBorder="1"/>
    <xf numFmtId="46" fontId="17" fillId="8" borderId="18" xfId="0" applyNumberFormat="1" applyFont="1" applyFill="1" applyBorder="1"/>
    <xf numFmtId="164" fontId="17" fillId="0" borderId="0" xfId="0" applyNumberFormat="1" applyFont="1"/>
    <xf numFmtId="0" fontId="15" fillId="0" borderId="0" xfId="0" applyFont="1" applyAlignment="1"/>
    <xf numFmtId="164" fontId="0" fillId="0" borderId="2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0" fontId="17" fillId="7" borderId="15" xfId="0" applyFont="1" applyFill="1" applyBorder="1" applyAlignment="1">
      <alignment horizontal="center"/>
    </xf>
    <xf numFmtId="10" fontId="17" fillId="4" borderId="15" xfId="0" applyNumberFormat="1" applyFont="1" applyFill="1" applyBorder="1"/>
    <xf numFmtId="0" fontId="17" fillId="9" borderId="15" xfId="0" applyFont="1" applyFill="1" applyBorder="1" applyAlignment="1">
      <alignment horizontal="center"/>
    </xf>
    <xf numFmtId="10" fontId="17" fillId="9" borderId="15" xfId="0" applyNumberFormat="1" applyFont="1" applyFill="1" applyBorder="1" applyAlignment="1">
      <alignment horizontal="right"/>
    </xf>
    <xf numFmtId="0" fontId="17" fillId="9" borderId="15" xfId="0" applyFont="1" applyFill="1" applyBorder="1" applyAlignment="1">
      <alignment horizontal="right"/>
    </xf>
    <xf numFmtId="164" fontId="17" fillId="7" borderId="19" xfId="0" applyNumberFormat="1" applyFont="1" applyFill="1" applyBorder="1" applyAlignment="1">
      <alignment horizontal="right"/>
    </xf>
    <xf numFmtId="0" fontId="17" fillId="7" borderId="2" xfId="0" applyFont="1" applyFill="1" applyBorder="1"/>
    <xf numFmtId="0" fontId="17" fillId="7" borderId="18" xfId="0" applyFont="1" applyFill="1" applyBorder="1"/>
    <xf numFmtId="10" fontId="17" fillId="7" borderId="18" xfId="0" applyNumberFormat="1" applyFont="1" applyFill="1" applyBorder="1"/>
    <xf numFmtId="0" fontId="17" fillId="7" borderId="19" xfId="0" applyFont="1" applyFill="1" applyBorder="1"/>
    <xf numFmtId="164" fontId="17" fillId="0" borderId="10" xfId="0" applyNumberFormat="1" applyFont="1" applyBorder="1" applyAlignment="1">
      <alignment horizontal="right"/>
    </xf>
    <xf numFmtId="0" fontId="0" fillId="0" borderId="1" xfId="0" applyFont="1" applyBorder="1" applyAlignment="1">
      <alignment horizontal="center" vertical="center"/>
    </xf>
    <xf numFmtId="0" fontId="3" fillId="0" borderId="10" xfId="0" applyFont="1" applyBorder="1"/>
    <xf numFmtId="0" fontId="0" fillId="7" borderId="7" xfId="0" applyFont="1" applyFill="1" applyBorder="1" applyAlignment="1">
      <alignment horizontal="center" wrapText="1"/>
    </xf>
    <xf numFmtId="0" fontId="3" fillId="0" borderId="9" xfId="0" applyFont="1" applyBorder="1"/>
    <xf numFmtId="0" fontId="5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3" fillId="0" borderId="8" xfId="0" applyFont="1" applyBorder="1"/>
    <xf numFmtId="0" fontId="0" fillId="5" borderId="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6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4" fillId="7" borderId="7" xfId="0" applyFont="1" applyFill="1" applyBorder="1" applyAlignment="1">
      <alignment wrapText="1"/>
    </xf>
    <xf numFmtId="0" fontId="14" fillId="12" borderId="7" xfId="0" applyFont="1" applyFill="1" applyBorder="1" applyAlignment="1">
      <alignment wrapText="1"/>
    </xf>
    <xf numFmtId="164" fontId="2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/>
    <xf numFmtId="164" fontId="4" fillId="0" borderId="0" xfId="0" applyNumberFormat="1" applyFont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/>
    </xf>
    <xf numFmtId="0" fontId="22" fillId="4" borderId="1" xfId="0" applyFont="1" applyFill="1" applyBorder="1" applyAlignment="1">
      <alignment horizontal="center" vertical="center" wrapText="1"/>
    </xf>
    <xf numFmtId="0" fontId="14" fillId="12" borderId="7" xfId="0" applyFont="1" applyFill="1" applyBorder="1" applyAlignment="1">
      <alignment horizontal="left" vertical="center" wrapText="1"/>
    </xf>
    <xf numFmtId="0" fontId="14" fillId="8" borderId="7" xfId="0" applyFont="1" applyFill="1" applyBorder="1" applyAlignment="1">
      <alignment wrapText="1"/>
    </xf>
    <xf numFmtId="0" fontId="24" fillId="4" borderId="21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25" fillId="4" borderId="16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4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9" fillId="3" borderId="16" xfId="0" applyFont="1" applyFill="1" applyBorder="1" applyAlignment="1">
      <alignment horizontal="center" vertical="center" wrapText="1"/>
    </xf>
    <xf numFmtId="0" fontId="30" fillId="0" borderId="8" xfId="0" applyFont="1" applyBorder="1" applyAlignment="1">
      <alignment horizontal="center"/>
    </xf>
    <xf numFmtId="0" fontId="0" fillId="13" borderId="29" xfId="0" applyFont="1" applyFill="1" applyBorder="1" applyAlignment="1">
      <alignment horizontal="center"/>
    </xf>
    <xf numFmtId="0" fontId="3" fillId="0" borderId="26" xfId="0" applyFont="1" applyBorder="1"/>
    <xf numFmtId="0" fontId="3" fillId="0" borderId="27" xfId="0" applyFont="1" applyBorder="1"/>
    <xf numFmtId="0" fontId="30" fillId="0" borderId="7" xfId="0" applyFont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Статистика!$H$2:$H$3</c:f>
              <c:strCache>
                <c:ptCount val="2"/>
                <c:pt idx="0">
                  <c:v>%</c:v>
                </c:pt>
                <c:pt idx="1">
                  <c:v>93.46%</c:v>
                </c:pt>
              </c:strCache>
            </c:strRef>
          </c:tx>
          <c:marker>
            <c:symbol val="none"/>
          </c:marker>
          <c:cat>
            <c:strRef>
              <c:f>Статистика!$G$4:$G$19</c:f>
              <c:strCache>
                <c:ptCount val="16"/>
                <c:pt idx="0">
                  <c:v>09-13.12.2019</c:v>
                </c:pt>
                <c:pt idx="1">
                  <c:v>16-20.12.2019</c:v>
                </c:pt>
                <c:pt idx="2">
                  <c:v>23-27.12.2019</c:v>
                </c:pt>
                <c:pt idx="3">
                  <c:v>09-10.01.2020</c:v>
                </c:pt>
                <c:pt idx="4">
                  <c:v>13-17.01.2020</c:v>
                </c:pt>
                <c:pt idx="5">
                  <c:v>20-24.01.2020</c:v>
                </c:pt>
                <c:pt idx="6">
                  <c:v>27-31.01.2020</c:v>
                </c:pt>
                <c:pt idx="7">
                  <c:v>03-07.02.2020</c:v>
                </c:pt>
                <c:pt idx="8">
                  <c:v>10-14.02.2020</c:v>
                </c:pt>
                <c:pt idx="9">
                  <c:v>17-21.02.2020</c:v>
                </c:pt>
                <c:pt idx="10">
                  <c:v>24-28.02.2020</c:v>
                </c:pt>
                <c:pt idx="11">
                  <c:v>02-06.03.2020</c:v>
                </c:pt>
                <c:pt idx="12">
                  <c:v>09-13.03.2020</c:v>
                </c:pt>
                <c:pt idx="13">
                  <c:v>16-20.03.2020</c:v>
                </c:pt>
                <c:pt idx="14">
                  <c:v>23-27.03.2020</c:v>
                </c:pt>
                <c:pt idx="15">
                  <c:v>30-31.03.2020</c:v>
                </c:pt>
              </c:strCache>
            </c:strRef>
          </c:cat>
          <c:val>
            <c:numRef>
              <c:f>Статистика!$H$4:$H$19</c:f>
              <c:numCache>
                <c:formatCode>0.00%</c:formatCode>
                <c:ptCount val="16"/>
                <c:pt idx="0">
                  <c:v>0.97089999999999999</c:v>
                </c:pt>
                <c:pt idx="1">
                  <c:v>0.96409999999999996</c:v>
                </c:pt>
                <c:pt idx="2">
                  <c:v>0.91769999999999996</c:v>
                </c:pt>
                <c:pt idx="3">
                  <c:v>0.95640000000000003</c:v>
                </c:pt>
                <c:pt idx="4">
                  <c:v>0.87729999999999997</c:v>
                </c:pt>
                <c:pt idx="5">
                  <c:v>0.95860000000000001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0.6875</c:v>
                </c:pt>
                <c:pt idx="9" formatCode="General">
                  <c:v>0</c:v>
                </c:pt>
                <c:pt idx="10">
                  <c:v>0.89580000000000004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F-48A5-BB5A-02E60032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323424"/>
        <c:axId val="1450911342"/>
      </c:lineChart>
      <c:catAx>
        <c:axId val="122532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50911342"/>
        <c:crosses val="autoZero"/>
        <c:auto val="1"/>
        <c:lblAlgn val="ctr"/>
        <c:lblOffset val="100"/>
        <c:noMultiLvlLbl val="1"/>
      </c:catAx>
      <c:valAx>
        <c:axId val="145091134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253234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Статистика!$CO$2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Статистика!$CN$3:$CN$6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Статистика!$CO$3:$CO$6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5-456D-AD7E-ECACA3A91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980171"/>
        <c:axId val="1151404913"/>
      </c:lineChart>
      <c:catAx>
        <c:axId val="426980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51404913"/>
        <c:crosses val="autoZero"/>
        <c:auto val="1"/>
        <c:lblAlgn val="ctr"/>
        <c:lblOffset val="100"/>
        <c:noMultiLvlLbl val="1"/>
      </c:catAx>
      <c:valAx>
        <c:axId val="115140491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269801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Статистика!$DD$2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Статистика!$DC$3:$DC$19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Статистика!$DD$3:$DD$19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</c:v>
                </c:pt>
                <c:pt idx="10">
                  <c:v>0.89470000000000005</c:v>
                </c:pt>
                <c:pt idx="11" formatCode="General">
                  <c:v>0</c:v>
                </c:pt>
                <c:pt idx="14">
                  <c:v>0.87719298245614041</c:v>
                </c:pt>
                <c:pt idx="15">
                  <c:v>0.85964912280701755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6E4-BEDF-AAE9B9EF7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81608"/>
        <c:axId val="1991093856"/>
      </c:lineChart>
      <c:catAx>
        <c:axId val="1780181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91093856"/>
        <c:crosses val="autoZero"/>
        <c:auto val="1"/>
        <c:lblAlgn val="ctr"/>
        <c:lblOffset val="100"/>
        <c:noMultiLvlLbl val="1"/>
      </c:catAx>
      <c:valAx>
        <c:axId val="199109385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801816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Статистика!$DI$2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Статистика!$DH$3:$DH$6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Статистика!$DI$3:$DI$6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>
                  <c:v>0.94735000000000003</c:v>
                </c:pt>
                <c:pt idx="3">
                  <c:v>0.86842105263157898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F60-8A55-53497CE5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23632"/>
        <c:axId val="18751317"/>
      </c:lineChart>
      <c:catAx>
        <c:axId val="198372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751317"/>
        <c:crosses val="autoZero"/>
        <c:auto val="1"/>
        <c:lblAlgn val="ctr"/>
        <c:lblOffset val="100"/>
        <c:noMultiLvlLbl val="1"/>
      </c:catAx>
      <c:valAx>
        <c:axId val="1875131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837236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Статистика!$DX$2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Статистика!$DW$3:$DW$19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Статистика!$DX$3:$DX$19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0.79169999999999996</c:v>
                </c:pt>
                <c:pt idx="10">
                  <c:v>0.79959999999999998</c:v>
                </c:pt>
                <c:pt idx="11">
                  <c:v>0.746</c:v>
                </c:pt>
                <c:pt idx="12">
                  <c:v>0.79315476190476186</c:v>
                </c:pt>
                <c:pt idx="13">
                  <c:v>0.68948412698412709</c:v>
                </c:pt>
                <c:pt idx="14">
                  <c:v>0.86904761904761896</c:v>
                </c:pt>
                <c:pt idx="15">
                  <c:v>0.93915343915343918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B-4C84-B2BA-D79C69166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167370"/>
        <c:axId val="1231946673"/>
      </c:lineChart>
      <c:catAx>
        <c:axId val="8061673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31946673"/>
        <c:crosses val="autoZero"/>
        <c:auto val="1"/>
        <c:lblAlgn val="ctr"/>
        <c:lblOffset val="100"/>
        <c:noMultiLvlLbl val="1"/>
      </c:catAx>
      <c:valAx>
        <c:axId val="123194667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061673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Статистика!$EC$2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Статистика!$EB$3:$EB$6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Статистика!$EC$3:$EC$6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>
                  <c:v>0.77910000000000001</c:v>
                </c:pt>
                <c:pt idx="3">
                  <c:v>0.82270998677248675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2-49F9-9798-0FF417AF2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739538"/>
        <c:axId val="1022937025"/>
      </c:lineChart>
      <c:catAx>
        <c:axId val="1127739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22937025"/>
        <c:crosses val="autoZero"/>
        <c:auto val="1"/>
        <c:lblAlgn val="ctr"/>
        <c:lblOffset val="100"/>
        <c:noMultiLvlLbl val="1"/>
      </c:catAx>
      <c:valAx>
        <c:axId val="102293702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2773953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Статистика!$EQ$2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Статистика!$EP$3:$EP$19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Статистика!$EQ$3:$EQ$19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</c:v>
                </c:pt>
                <c:pt idx="10">
                  <c:v>0.93589999999999995</c:v>
                </c:pt>
                <c:pt idx="11">
                  <c:v>1</c:v>
                </c:pt>
                <c:pt idx="12">
                  <c:v>0.92307692307692313</c:v>
                </c:pt>
                <c:pt idx="13">
                  <c:v>1</c:v>
                </c:pt>
                <c:pt idx="14">
                  <c:v>0.93269230769230771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F-4A88-907D-8AE673068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22601"/>
        <c:axId val="1649229740"/>
      </c:lineChart>
      <c:catAx>
        <c:axId val="554522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49229740"/>
        <c:crosses val="autoZero"/>
        <c:auto val="1"/>
        <c:lblAlgn val="ctr"/>
        <c:lblOffset val="100"/>
        <c:noMultiLvlLbl val="1"/>
      </c:catAx>
      <c:valAx>
        <c:axId val="1649229740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545226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Статистика!$EV$2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Статистика!$EU$3:$EU$6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Статистика!$EV$3:$EV$6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>
                  <c:v>0.97863333333333336</c:v>
                </c:pt>
                <c:pt idx="3">
                  <c:v>0.96394230769230771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A-48C8-9183-94661AC7C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286705"/>
        <c:axId val="2006699866"/>
      </c:lineChart>
      <c:catAx>
        <c:axId val="861286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06699866"/>
        <c:crosses val="autoZero"/>
        <c:auto val="1"/>
        <c:lblAlgn val="ctr"/>
        <c:lblOffset val="100"/>
        <c:noMultiLvlLbl val="1"/>
      </c:catAx>
      <c:valAx>
        <c:axId val="200669986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612867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Статистика!$M$2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Статистика!$L$3:$L$6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Статистика!$M$3:$M$6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>
                  <c:v>0.79164999999999996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B-4FC6-B79C-53646880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832940"/>
        <c:axId val="596464594"/>
      </c:lineChart>
      <c:catAx>
        <c:axId val="1665832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96464594"/>
        <c:crosses val="autoZero"/>
        <c:auto val="1"/>
        <c:lblAlgn val="ctr"/>
        <c:lblOffset val="100"/>
        <c:noMultiLvlLbl val="1"/>
      </c:catAx>
      <c:valAx>
        <c:axId val="59646459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658329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93,46% относительно параметра "02-06.12.2019"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Статистика!$AC$2:$AC$3</c:f>
              <c:strCache>
                <c:ptCount val="2"/>
                <c:pt idx="0">
                  <c:v>%</c:v>
                </c:pt>
                <c:pt idx="1">
                  <c:v>93.46%</c:v>
                </c:pt>
              </c:strCache>
            </c:strRef>
          </c:tx>
          <c:marker>
            <c:symbol val="none"/>
          </c:marker>
          <c:cat>
            <c:strRef>
              <c:f>Статистика!$AB$4:$AB$19</c:f>
              <c:strCache>
                <c:ptCount val="16"/>
                <c:pt idx="0">
                  <c:v>09-13.12.2019</c:v>
                </c:pt>
                <c:pt idx="1">
                  <c:v>16-20.12.2019</c:v>
                </c:pt>
                <c:pt idx="2">
                  <c:v>23-27.12.2019</c:v>
                </c:pt>
                <c:pt idx="3">
                  <c:v>09-10.01.2020</c:v>
                </c:pt>
                <c:pt idx="4">
                  <c:v>13-17.01.2020</c:v>
                </c:pt>
                <c:pt idx="5">
                  <c:v>20-24.01.2020</c:v>
                </c:pt>
                <c:pt idx="6">
                  <c:v>27-31.01.2020</c:v>
                </c:pt>
                <c:pt idx="7">
                  <c:v>03-07.02.2020</c:v>
                </c:pt>
                <c:pt idx="8">
                  <c:v>10-14.02.2020</c:v>
                </c:pt>
                <c:pt idx="9">
                  <c:v>17-21.02.2020</c:v>
                </c:pt>
                <c:pt idx="10">
                  <c:v>24-28.02.2020</c:v>
                </c:pt>
                <c:pt idx="11">
                  <c:v>02-06.03.2020</c:v>
                </c:pt>
                <c:pt idx="12">
                  <c:v>09-13.03.2020</c:v>
                </c:pt>
                <c:pt idx="13">
                  <c:v>16-20.03.2020</c:v>
                </c:pt>
                <c:pt idx="14">
                  <c:v>23-27.03.2020</c:v>
                </c:pt>
                <c:pt idx="15">
                  <c:v>30-31.03.2020</c:v>
                </c:pt>
              </c:strCache>
            </c:strRef>
          </c:cat>
          <c:val>
            <c:numRef>
              <c:f>Статистика!$AC$4:$AC$19</c:f>
              <c:numCache>
                <c:formatCode>0.00%</c:formatCode>
                <c:ptCount val="16"/>
                <c:pt idx="0">
                  <c:v>0.97089999999999999</c:v>
                </c:pt>
                <c:pt idx="1">
                  <c:v>0.96409999999999996</c:v>
                </c:pt>
                <c:pt idx="2">
                  <c:v>0.91769999999999996</c:v>
                </c:pt>
                <c:pt idx="3">
                  <c:v>0.95640000000000003</c:v>
                </c:pt>
                <c:pt idx="4">
                  <c:v>0.87729999999999997</c:v>
                </c:pt>
                <c:pt idx="5">
                  <c:v>0.95860000000000001</c:v>
                </c:pt>
                <c:pt idx="6" formatCode="General">
                  <c:v>0</c:v>
                </c:pt>
                <c:pt idx="7" formatCode="General">
                  <c:v>0</c:v>
                </c:pt>
                <c:pt idx="8">
                  <c:v>0.68520000000000003</c:v>
                </c:pt>
                <c:pt idx="9">
                  <c:v>0.78859999999999997</c:v>
                </c:pt>
                <c:pt idx="10">
                  <c:v>0.81940000000000002</c:v>
                </c:pt>
                <c:pt idx="11">
                  <c:v>0.7345454545454545</c:v>
                </c:pt>
                <c:pt idx="12">
                  <c:v>0.8290909090909091</c:v>
                </c:pt>
                <c:pt idx="13">
                  <c:v>0.83636363636363642</c:v>
                </c:pt>
                <c:pt idx="14">
                  <c:v>0.85757575757575755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E-457C-BA73-61D129621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94258"/>
        <c:axId val="1434394409"/>
      </c:lineChart>
      <c:catAx>
        <c:axId val="16692942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34394409"/>
        <c:crosses val="autoZero"/>
        <c:auto val="1"/>
        <c:lblAlgn val="ctr"/>
        <c:lblOffset val="100"/>
        <c:noMultiLvlLbl val="1"/>
      </c:catAx>
      <c:valAx>
        <c:axId val="143439440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93,46%</a:t>
                </a:r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692942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Статистика!$AH$2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Статистика!$AG$3:$AG$6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Статистика!$AH$3:$AH$6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>
                  <c:v>0.76440000000000008</c:v>
                </c:pt>
                <c:pt idx="3">
                  <c:v>0.81439393939393934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3-45B4-9AF0-AD7FC34B7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22889"/>
        <c:axId val="167234788"/>
      </c:lineChart>
      <c:catAx>
        <c:axId val="116722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7234788"/>
        <c:crosses val="autoZero"/>
        <c:auto val="1"/>
        <c:lblAlgn val="ctr"/>
        <c:lblOffset val="100"/>
        <c:noMultiLvlLbl val="1"/>
      </c:catAx>
      <c:valAx>
        <c:axId val="16723478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67228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Статистика!$AV$2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Статистика!$AU$3:$AU$19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Статистика!$AV$3:$AV$19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0.90566037735849059</c:v>
                </c:pt>
                <c:pt idx="15">
                  <c:v>0.95283018867924529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B-4B1D-96B3-38410884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364780"/>
        <c:axId val="1820639976"/>
      </c:lineChart>
      <c:catAx>
        <c:axId val="2110364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20639976"/>
        <c:crosses val="autoZero"/>
        <c:auto val="1"/>
        <c:lblAlgn val="ctr"/>
        <c:lblOffset val="100"/>
        <c:noMultiLvlLbl val="1"/>
      </c:catAx>
      <c:valAx>
        <c:axId val="182063997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11036478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Статистика!$BA$2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Статистика!$AZ$3:$AZ$6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Статистика!$BA$3:$BA$6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 formatCode="General">
                  <c:v>0</c:v>
                </c:pt>
                <c:pt idx="3">
                  <c:v>0.929245283018868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B-405A-A898-BB458EE1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494312"/>
        <c:axId val="1128612429"/>
      </c:lineChart>
      <c:catAx>
        <c:axId val="184049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28612429"/>
        <c:crosses val="autoZero"/>
        <c:auto val="1"/>
        <c:lblAlgn val="ctr"/>
        <c:lblOffset val="100"/>
        <c:noMultiLvlLbl val="1"/>
      </c:catAx>
      <c:valAx>
        <c:axId val="1128612429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404943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Статистика!$BP$2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Статистика!$BO$3:$BO$19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Статистика!$BP$3:$BP$19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44-43D2-8EBB-0751BD7B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3404345"/>
        <c:axId val="985233718"/>
      </c:lineChart>
      <c:catAx>
        <c:axId val="1893404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985233718"/>
        <c:crosses val="autoZero"/>
        <c:auto val="1"/>
        <c:lblAlgn val="ctr"/>
        <c:lblOffset val="100"/>
        <c:noMultiLvlLbl val="1"/>
      </c:catAx>
      <c:valAx>
        <c:axId val="98523371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934043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Статистика!$BU$2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Статистика!$BT$3:$BT$6</c:f>
              <c:strCache>
                <c:ptCount val="4"/>
                <c:pt idx="0">
                  <c:v>Декабрь</c:v>
                </c:pt>
                <c:pt idx="1">
                  <c:v>Январь</c:v>
                </c:pt>
                <c:pt idx="2">
                  <c:v>Февраль</c:v>
                </c:pt>
                <c:pt idx="3">
                  <c:v>Март</c:v>
                </c:pt>
              </c:strCache>
            </c:strRef>
          </c:cat>
          <c:val>
            <c:numRef>
              <c:f>Статистика!$BU$3:$BU$6</c:f>
              <c:numCache>
                <c:formatCode>0.00%</c:formatCode>
                <c:ptCount val="4"/>
                <c:pt idx="0">
                  <c:v>0.94679999999999997</c:v>
                </c:pt>
                <c:pt idx="1">
                  <c:v>0.93079999999999996</c:v>
                </c:pt>
                <c:pt idx="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4-4F6B-8563-B7693A2F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585151"/>
        <c:axId val="1894393917"/>
      </c:lineChart>
      <c:catAx>
        <c:axId val="1862585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94393917"/>
        <c:crosses val="autoZero"/>
        <c:auto val="1"/>
        <c:lblAlgn val="ctr"/>
        <c:lblOffset val="100"/>
        <c:noMultiLvlLbl val="1"/>
      </c:catAx>
      <c:valAx>
        <c:axId val="1894393917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86258515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Статистика!$CJ$2</c:f>
              <c:strCache>
                <c:ptCount val="1"/>
                <c:pt idx="0">
                  <c:v>%</c:v>
                </c:pt>
              </c:strCache>
            </c:strRef>
          </c:tx>
          <c:marker>
            <c:symbol val="none"/>
          </c:marker>
          <c:cat>
            <c:strRef>
              <c:f>Статистика!$CI$3:$CI$19</c:f>
              <c:strCache>
                <c:ptCount val="17"/>
                <c:pt idx="0">
                  <c:v>02-06.12.2019</c:v>
                </c:pt>
                <c:pt idx="1">
                  <c:v>09-13.12.2019</c:v>
                </c:pt>
                <c:pt idx="2">
                  <c:v>16-20.12.2019</c:v>
                </c:pt>
                <c:pt idx="3">
                  <c:v>23-27.12.2019</c:v>
                </c:pt>
                <c:pt idx="4">
                  <c:v>09-10.01.2020</c:v>
                </c:pt>
                <c:pt idx="5">
                  <c:v>13-17.01.2020</c:v>
                </c:pt>
                <c:pt idx="6">
                  <c:v>20-24.01.2020</c:v>
                </c:pt>
                <c:pt idx="7">
                  <c:v>27-31.01.2020</c:v>
                </c:pt>
                <c:pt idx="8">
                  <c:v>03-07.02.2020</c:v>
                </c:pt>
                <c:pt idx="9">
                  <c:v>10-14.02.2020</c:v>
                </c:pt>
                <c:pt idx="10">
                  <c:v>17-21.02.2020</c:v>
                </c:pt>
                <c:pt idx="11">
                  <c:v>24-28.02.2020</c:v>
                </c:pt>
                <c:pt idx="12">
                  <c:v>02-06.03.2020</c:v>
                </c:pt>
                <c:pt idx="13">
                  <c:v>09-13.03.2020</c:v>
                </c:pt>
                <c:pt idx="14">
                  <c:v>16-20.03.2020</c:v>
                </c:pt>
                <c:pt idx="15">
                  <c:v>23-27.03.2020</c:v>
                </c:pt>
                <c:pt idx="16">
                  <c:v>30-31.03.2020</c:v>
                </c:pt>
              </c:strCache>
            </c:strRef>
          </c:cat>
          <c:val>
            <c:numRef>
              <c:f>Статистика!$CJ$3:$CJ$19</c:f>
              <c:numCache>
                <c:formatCode>0.00%</c:formatCode>
                <c:ptCount val="17"/>
                <c:pt idx="0">
                  <c:v>0.93459999999999999</c:v>
                </c:pt>
                <c:pt idx="1">
                  <c:v>0.97089999999999999</c:v>
                </c:pt>
                <c:pt idx="2">
                  <c:v>0.96409999999999996</c:v>
                </c:pt>
                <c:pt idx="3">
                  <c:v>0.91769999999999996</c:v>
                </c:pt>
                <c:pt idx="4">
                  <c:v>0.95640000000000003</c:v>
                </c:pt>
                <c:pt idx="5">
                  <c:v>0.87729999999999997</c:v>
                </c:pt>
                <c:pt idx="6">
                  <c:v>0.95860000000000001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9-4A5C-9BD4-BFF5EA4E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644467"/>
        <c:axId val="85345166"/>
      </c:lineChart>
      <c:catAx>
        <c:axId val="19036444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5345166"/>
        <c:crosses val="autoZero"/>
        <c:auto val="1"/>
        <c:lblAlgn val="ctr"/>
        <c:lblOffset val="100"/>
        <c:noMultiLvlLbl val="1"/>
      </c:catAx>
      <c:valAx>
        <c:axId val="8534516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0364446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21</xdr:row>
      <xdr:rowOff>19050</xdr:rowOff>
    </xdr:from>
    <xdr:ext cx="5715000" cy="3533775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114300</xdr:colOff>
      <xdr:row>8</xdr:row>
      <xdr:rowOff>142875</xdr:rowOff>
    </xdr:from>
    <xdr:ext cx="4429125" cy="2581275"/>
    <xdr:graphicFrame macro="">
      <xdr:nvGraphicFramePr>
        <xdr:cNvPr id="3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26</xdr:col>
      <xdr:colOff>38100</xdr:colOff>
      <xdr:row>20</xdr:row>
      <xdr:rowOff>152400</xdr:rowOff>
    </xdr:from>
    <xdr:ext cx="5715000" cy="3533775"/>
    <xdr:graphicFrame macro="">
      <xdr:nvGraphicFramePr>
        <xdr:cNvPr id="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32</xdr:col>
      <xdr:colOff>342900</xdr:colOff>
      <xdr:row>7</xdr:row>
      <xdr:rowOff>9525</xdr:rowOff>
    </xdr:from>
    <xdr:ext cx="4562475" cy="2505075"/>
    <xdr:graphicFrame macro="">
      <xdr:nvGraphicFramePr>
        <xdr:cNvPr id="5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45</xdr:col>
      <xdr:colOff>133350</xdr:colOff>
      <xdr:row>20</xdr:row>
      <xdr:rowOff>57150</xdr:rowOff>
    </xdr:from>
    <xdr:ext cx="5715000" cy="3533775"/>
    <xdr:graphicFrame macro="">
      <xdr:nvGraphicFramePr>
        <xdr:cNvPr id="6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52</xdr:col>
      <xdr:colOff>9525</xdr:colOff>
      <xdr:row>7</xdr:row>
      <xdr:rowOff>38100</xdr:rowOff>
    </xdr:from>
    <xdr:ext cx="4429125" cy="2447925"/>
    <xdr:graphicFrame macro="">
      <xdr:nvGraphicFramePr>
        <xdr:cNvPr id="7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65</xdr:col>
      <xdr:colOff>85725</xdr:colOff>
      <xdr:row>20</xdr:row>
      <xdr:rowOff>161925</xdr:rowOff>
    </xdr:from>
    <xdr:ext cx="5715000" cy="3533775"/>
    <xdr:graphicFrame macro="">
      <xdr:nvGraphicFramePr>
        <xdr:cNvPr id="8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74</xdr:col>
      <xdr:colOff>161925</xdr:colOff>
      <xdr:row>7</xdr:row>
      <xdr:rowOff>95250</xdr:rowOff>
    </xdr:from>
    <xdr:ext cx="3990975" cy="2343150"/>
    <xdr:graphicFrame macro="">
      <xdr:nvGraphicFramePr>
        <xdr:cNvPr id="9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85</xdr:col>
      <xdr:colOff>419100</xdr:colOff>
      <xdr:row>20</xdr:row>
      <xdr:rowOff>171450</xdr:rowOff>
    </xdr:from>
    <xdr:ext cx="5715000" cy="3533775"/>
    <xdr:graphicFrame macro="">
      <xdr:nvGraphicFramePr>
        <xdr:cNvPr id="10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93</xdr:col>
      <xdr:colOff>85725</xdr:colOff>
      <xdr:row>7</xdr:row>
      <xdr:rowOff>104775</xdr:rowOff>
    </xdr:from>
    <xdr:ext cx="4143375" cy="2343150"/>
    <xdr:graphicFrame macro="">
      <xdr:nvGraphicFramePr>
        <xdr:cNvPr id="11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104</xdr:col>
      <xdr:colOff>781050</xdr:colOff>
      <xdr:row>21</xdr:row>
      <xdr:rowOff>28575</xdr:rowOff>
    </xdr:from>
    <xdr:ext cx="5715000" cy="3533775"/>
    <xdr:graphicFrame macro="">
      <xdr:nvGraphicFramePr>
        <xdr:cNvPr id="12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113</xdr:col>
      <xdr:colOff>352425</xdr:colOff>
      <xdr:row>6</xdr:row>
      <xdr:rowOff>190500</xdr:rowOff>
    </xdr:from>
    <xdr:ext cx="4429125" cy="2676525"/>
    <xdr:graphicFrame macro="">
      <xdr:nvGraphicFramePr>
        <xdr:cNvPr id="13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124</xdr:col>
      <xdr:colOff>609600</xdr:colOff>
      <xdr:row>20</xdr:row>
      <xdr:rowOff>152400</xdr:rowOff>
    </xdr:from>
    <xdr:ext cx="5715000" cy="3533775"/>
    <xdr:graphicFrame macro="">
      <xdr:nvGraphicFramePr>
        <xdr:cNvPr id="1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132</xdr:col>
      <xdr:colOff>714375</xdr:colOff>
      <xdr:row>7</xdr:row>
      <xdr:rowOff>57150</xdr:rowOff>
    </xdr:from>
    <xdr:ext cx="4143375" cy="2447925"/>
    <xdr:graphicFrame macro="">
      <xdr:nvGraphicFramePr>
        <xdr:cNvPr id="15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144</xdr:col>
      <xdr:colOff>219075</xdr:colOff>
      <xdr:row>20</xdr:row>
      <xdr:rowOff>57150</xdr:rowOff>
    </xdr:from>
    <xdr:ext cx="5715000" cy="3533775"/>
    <xdr:graphicFrame macro="">
      <xdr:nvGraphicFramePr>
        <xdr:cNvPr id="16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153</xdr:col>
      <xdr:colOff>38100</xdr:colOff>
      <xdr:row>6</xdr:row>
      <xdr:rowOff>123825</xdr:rowOff>
    </xdr:from>
    <xdr:ext cx="4143375" cy="2505075"/>
    <xdr:graphicFrame macro="">
      <xdr:nvGraphicFramePr>
        <xdr:cNvPr id="17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21</xdr:row>
      <xdr:rowOff>161925</xdr:rowOff>
    </xdr:from>
    <xdr:ext cx="2019300" cy="285750"/>
    <xdr:sp macro="" textlink="">
      <xdr:nvSpPr>
        <xdr:cNvPr id="3" name="Shape 3"/>
        <xdr:cNvSpPr txBox="1"/>
      </xdr:nvSpPr>
      <xdr:spPr>
        <a:xfrm>
          <a:off x="4341113" y="3641888"/>
          <a:ext cx="2009775" cy="276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Качество 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zk100.amocrm.ru/companies/detail/4636806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zk100.amocrm.ru/companies/detail/28913851" TargetMode="External"/><Relationship Id="rId13" Type="http://schemas.openxmlformats.org/officeDocument/2006/relationships/hyperlink" Target="https://tzk100.amocrm.ru/contacts/detail/44477591" TargetMode="External"/><Relationship Id="rId18" Type="http://schemas.openxmlformats.org/officeDocument/2006/relationships/hyperlink" Target="https://tzk100.amocrm.ru/contacts/detail/29379193" TargetMode="External"/><Relationship Id="rId3" Type="http://schemas.openxmlformats.org/officeDocument/2006/relationships/hyperlink" Target="https://tzk100.amocrm.ru/contacts/detail/45052979" TargetMode="External"/><Relationship Id="rId7" Type="http://schemas.openxmlformats.org/officeDocument/2006/relationships/hyperlink" Target="https://tzk100.amocrm.ru/contacts/detail/46313713" TargetMode="External"/><Relationship Id="rId12" Type="http://schemas.openxmlformats.org/officeDocument/2006/relationships/hyperlink" Target="https://tzk100.amocrm.ru/contacts/detail/46411471" TargetMode="External"/><Relationship Id="rId17" Type="http://schemas.openxmlformats.org/officeDocument/2006/relationships/hyperlink" Target="https://tzk100.amocrm.ru/contacts/detail/29501623" TargetMode="External"/><Relationship Id="rId2" Type="http://schemas.openxmlformats.org/officeDocument/2006/relationships/hyperlink" Target="https://tzk100.amocrm.ru/contacts/detail/43105243" TargetMode="External"/><Relationship Id="rId16" Type="http://schemas.openxmlformats.org/officeDocument/2006/relationships/hyperlink" Target="https://tzk100.amocrm.ru/companies/detail/31905929" TargetMode="External"/><Relationship Id="rId1" Type="http://schemas.openxmlformats.org/officeDocument/2006/relationships/hyperlink" Target="https://tzk100.amocrm.ru/contacts/detail/44010627" TargetMode="External"/><Relationship Id="rId6" Type="http://schemas.openxmlformats.org/officeDocument/2006/relationships/hyperlink" Target="https://tzk100.amocrm.ru/contacts/detail/45250343" TargetMode="External"/><Relationship Id="rId11" Type="http://schemas.openxmlformats.org/officeDocument/2006/relationships/hyperlink" Target="https://tzk100.amocrm.ru/companies/detail/46368079" TargetMode="External"/><Relationship Id="rId5" Type="http://schemas.openxmlformats.org/officeDocument/2006/relationships/hyperlink" Target="https://tzk100.amocrm.ru/companies/detail/46269275" TargetMode="External"/><Relationship Id="rId15" Type="http://schemas.openxmlformats.org/officeDocument/2006/relationships/hyperlink" Target="https://tzk100.amocrm.ru/companies/detail/46519653" TargetMode="External"/><Relationship Id="rId10" Type="http://schemas.openxmlformats.org/officeDocument/2006/relationships/hyperlink" Target="https://tzk100.amocrm.ru/contacts/detail/21042507" TargetMode="External"/><Relationship Id="rId4" Type="http://schemas.openxmlformats.org/officeDocument/2006/relationships/hyperlink" Target="https://tzk100.amocrm.ru/companies/detail/37097523" TargetMode="External"/><Relationship Id="rId9" Type="http://schemas.openxmlformats.org/officeDocument/2006/relationships/hyperlink" Target="https://tzk100.amocrm.ru/companies/detail/46194539" TargetMode="External"/><Relationship Id="rId14" Type="http://schemas.openxmlformats.org/officeDocument/2006/relationships/hyperlink" Target="https://tzk100.amocrm.ru/contacts/detail/293083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zk100.amocrm.ru/contacts/detail/46522013" TargetMode="External"/><Relationship Id="rId2" Type="http://schemas.openxmlformats.org/officeDocument/2006/relationships/hyperlink" Target="https://tzk100.amocrm.ru/contacts/detail/44893755" TargetMode="External"/><Relationship Id="rId1" Type="http://schemas.openxmlformats.org/officeDocument/2006/relationships/hyperlink" Target="https://tzk100.amocrm.ru/companies/detail/3064197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tzk100.amocrm.ru/companies/detail/43364345" TargetMode="External"/><Relationship Id="rId7" Type="http://schemas.openxmlformats.org/officeDocument/2006/relationships/hyperlink" Target="https://tzk100.amocrm.ru/companies/detail/43364345" TargetMode="External"/><Relationship Id="rId2" Type="http://schemas.openxmlformats.org/officeDocument/2006/relationships/hyperlink" Target="https://tzk100.amocrm.ru/contacts/detail/46411471" TargetMode="External"/><Relationship Id="rId1" Type="http://schemas.openxmlformats.org/officeDocument/2006/relationships/hyperlink" Target="https://tzk100.amocrm.ru/contacts/detail/46411471" TargetMode="External"/><Relationship Id="rId6" Type="http://schemas.openxmlformats.org/officeDocument/2006/relationships/hyperlink" Target="https://tzk100.amocrm.ru/contacts/detail/46411471" TargetMode="External"/><Relationship Id="rId5" Type="http://schemas.openxmlformats.org/officeDocument/2006/relationships/hyperlink" Target="https://tzk100.amocrm.ru/companies/detail/30641975" TargetMode="External"/><Relationship Id="rId4" Type="http://schemas.openxmlformats.org/officeDocument/2006/relationships/hyperlink" Target="https://tzk100.amocrm.ru/companies/detail/4336434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tzk100.amocrm.ru/contacts/detail/46305757" TargetMode="External"/><Relationship Id="rId13" Type="http://schemas.openxmlformats.org/officeDocument/2006/relationships/hyperlink" Target="https://tzk100.amocrm.ru/contacts/detail/46179947" TargetMode="External"/><Relationship Id="rId18" Type="http://schemas.openxmlformats.org/officeDocument/2006/relationships/hyperlink" Target="https://tzk100.amocrm.ru/contacts/detail/44863409" TargetMode="External"/><Relationship Id="rId26" Type="http://schemas.openxmlformats.org/officeDocument/2006/relationships/hyperlink" Target="https://tzk100.amocrm.ru/companies/detail/30641975" TargetMode="External"/><Relationship Id="rId3" Type="http://schemas.openxmlformats.org/officeDocument/2006/relationships/hyperlink" Target="https://tzk100.amocrm.ru/leads/detail/18149723" TargetMode="External"/><Relationship Id="rId21" Type="http://schemas.openxmlformats.org/officeDocument/2006/relationships/hyperlink" Target="https://tzk100.amocrm.ru/contacts/detail/46206327" TargetMode="External"/><Relationship Id="rId7" Type="http://schemas.openxmlformats.org/officeDocument/2006/relationships/hyperlink" Target="https://tzk100.amocrm.ru/contacts/detail/46179947" TargetMode="External"/><Relationship Id="rId12" Type="http://schemas.openxmlformats.org/officeDocument/2006/relationships/hyperlink" Target="https://tzk100.amocrm.ru/contacts/detail/46206327" TargetMode="External"/><Relationship Id="rId17" Type="http://schemas.openxmlformats.org/officeDocument/2006/relationships/hyperlink" Target="https://tzk100.amocrm.ru/contacts/detail/35263555" TargetMode="External"/><Relationship Id="rId25" Type="http://schemas.openxmlformats.org/officeDocument/2006/relationships/hyperlink" Target="https://tzk100.amocrm.ru/contacts/detail/44477591" TargetMode="External"/><Relationship Id="rId2" Type="http://schemas.openxmlformats.org/officeDocument/2006/relationships/hyperlink" Target="https://tzk100.amocrm.ru/contacts/detail/31339245" TargetMode="External"/><Relationship Id="rId16" Type="http://schemas.openxmlformats.org/officeDocument/2006/relationships/hyperlink" Target="https://tzk100.amocrm.ru/contacts/detail/45255335" TargetMode="External"/><Relationship Id="rId20" Type="http://schemas.openxmlformats.org/officeDocument/2006/relationships/hyperlink" Target="https://tzk100.amocrm.ru/contacts/detail/31339245" TargetMode="External"/><Relationship Id="rId29" Type="http://schemas.openxmlformats.org/officeDocument/2006/relationships/hyperlink" Target="https://tzk100.amocrm.ru/contacts/detail/46410921" TargetMode="External"/><Relationship Id="rId1" Type="http://schemas.openxmlformats.org/officeDocument/2006/relationships/hyperlink" Target="https://tzk100.amocrm.ru/contacts/detail/44971227" TargetMode="External"/><Relationship Id="rId6" Type="http://schemas.openxmlformats.org/officeDocument/2006/relationships/hyperlink" Target="https://tzk100.amocrm.ru/contacts/detail/44966707" TargetMode="External"/><Relationship Id="rId11" Type="http://schemas.openxmlformats.org/officeDocument/2006/relationships/hyperlink" Target="https://tzk100.amocrm.ru/contacts/detail/31339245" TargetMode="External"/><Relationship Id="rId24" Type="http://schemas.openxmlformats.org/officeDocument/2006/relationships/hyperlink" Target="https://tzk100.amocrm.ru/contacts/detail/44383347" TargetMode="External"/><Relationship Id="rId32" Type="http://schemas.openxmlformats.org/officeDocument/2006/relationships/hyperlink" Target="https://tzk100.amocrm.ru/contacts/detail/44383347" TargetMode="External"/><Relationship Id="rId5" Type="http://schemas.openxmlformats.org/officeDocument/2006/relationships/hyperlink" Target="https://tzk100.amocrm.ru/contacts/detail/46206327" TargetMode="External"/><Relationship Id="rId15" Type="http://schemas.openxmlformats.org/officeDocument/2006/relationships/hyperlink" Target="https://tzk100.amocrm.ru/contacts/detail/44971227" TargetMode="External"/><Relationship Id="rId23" Type="http://schemas.openxmlformats.org/officeDocument/2006/relationships/hyperlink" Target="https://tzk100.amocrm.ru/contacts/detail/44477591" TargetMode="External"/><Relationship Id="rId28" Type="http://schemas.openxmlformats.org/officeDocument/2006/relationships/hyperlink" Target="https://tzk100.amocrm.ru/contacts/detail/35263555" TargetMode="External"/><Relationship Id="rId10" Type="http://schemas.openxmlformats.org/officeDocument/2006/relationships/hyperlink" Target="https://tzk100.amocrm.ru/companies/detail/43187456" TargetMode="External"/><Relationship Id="rId19" Type="http://schemas.openxmlformats.org/officeDocument/2006/relationships/hyperlink" Target="https://tzk100.amocrm.ru/contacts/detail/40313297" TargetMode="External"/><Relationship Id="rId31" Type="http://schemas.openxmlformats.org/officeDocument/2006/relationships/hyperlink" Target="https://tzk100.amocrm.ru/companies/detail/27118539" TargetMode="External"/><Relationship Id="rId4" Type="http://schemas.openxmlformats.org/officeDocument/2006/relationships/hyperlink" Target="https://tzk100.amocrm.ru/contacts/detail/44865775" TargetMode="External"/><Relationship Id="rId9" Type="http://schemas.openxmlformats.org/officeDocument/2006/relationships/hyperlink" Target="https://tzk100.amocrm.ru/contacts/detail/46303983" TargetMode="External"/><Relationship Id="rId14" Type="http://schemas.openxmlformats.org/officeDocument/2006/relationships/hyperlink" Target="https://tzk100.amocrm.ru/contacts/detail/46206327" TargetMode="External"/><Relationship Id="rId22" Type="http://schemas.openxmlformats.org/officeDocument/2006/relationships/hyperlink" Target="https://tzk100.amocrm.ru/companies/detail/27118539" TargetMode="External"/><Relationship Id="rId27" Type="http://schemas.openxmlformats.org/officeDocument/2006/relationships/hyperlink" Target="https://tzk100.amocrm.ru/contacts/detail/24274425" TargetMode="External"/><Relationship Id="rId30" Type="http://schemas.openxmlformats.org/officeDocument/2006/relationships/hyperlink" Target="https://tzk100.amocrm.ru/contacts/detail/2427442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tzk100.amocrm.ru/contacts/detail/40242825" TargetMode="External"/><Relationship Id="rId13" Type="http://schemas.openxmlformats.org/officeDocument/2006/relationships/hyperlink" Target="https://tzk100.amocrm.ru/contacts/detail/44477591" TargetMode="External"/><Relationship Id="rId18" Type="http://schemas.openxmlformats.org/officeDocument/2006/relationships/hyperlink" Target="https://tzk100.amocrm.ru/contacts/detail/43806909" TargetMode="External"/><Relationship Id="rId3" Type="http://schemas.openxmlformats.org/officeDocument/2006/relationships/hyperlink" Target="https://tzk100.amocrm.ru/contacts/detail/46261375" TargetMode="External"/><Relationship Id="rId21" Type="http://schemas.openxmlformats.org/officeDocument/2006/relationships/hyperlink" Target="https://tzk100.amocrm.ru/contacts/detail/44893755" TargetMode="External"/><Relationship Id="rId7" Type="http://schemas.openxmlformats.org/officeDocument/2006/relationships/hyperlink" Target="https://tzk100.amocrm.ru/contacts/detail/46179947" TargetMode="External"/><Relationship Id="rId12" Type="http://schemas.openxmlformats.org/officeDocument/2006/relationships/hyperlink" Target="https://tzk100.amocrm.ru/contacts/detail/44477591" TargetMode="External"/><Relationship Id="rId17" Type="http://schemas.openxmlformats.org/officeDocument/2006/relationships/hyperlink" Target="https://tzk100.amocrm.ru/companies/detail/29439917" TargetMode="External"/><Relationship Id="rId2" Type="http://schemas.openxmlformats.org/officeDocument/2006/relationships/hyperlink" Target="https://tzk100.amocrm.ru/companies/detail/27118539" TargetMode="External"/><Relationship Id="rId16" Type="http://schemas.openxmlformats.org/officeDocument/2006/relationships/hyperlink" Target="https://tzk100.amocrm.ru/contacts/detail/44477591" TargetMode="External"/><Relationship Id="rId20" Type="http://schemas.openxmlformats.org/officeDocument/2006/relationships/hyperlink" Target="https://tzk100.amocrm.ru/companies/detail/46519653" TargetMode="External"/><Relationship Id="rId1" Type="http://schemas.openxmlformats.org/officeDocument/2006/relationships/hyperlink" Target="https://tzk100.amocrm.ru/companies/detail/46199367" TargetMode="External"/><Relationship Id="rId6" Type="http://schemas.openxmlformats.org/officeDocument/2006/relationships/hyperlink" Target="https://tzk100.amocrm.ru/companies/detail/29439917" TargetMode="External"/><Relationship Id="rId11" Type="http://schemas.openxmlformats.org/officeDocument/2006/relationships/hyperlink" Target="https://tzk100.amocrm.ru/contacts/detail/44477591" TargetMode="External"/><Relationship Id="rId5" Type="http://schemas.openxmlformats.org/officeDocument/2006/relationships/hyperlink" Target="https://tzk100.amocrm.ru/companies/detail/46199367" TargetMode="External"/><Relationship Id="rId15" Type="http://schemas.openxmlformats.org/officeDocument/2006/relationships/hyperlink" Target="https://tzk100.amocrm.ru/contacts/detail/44743373" TargetMode="External"/><Relationship Id="rId23" Type="http://schemas.openxmlformats.org/officeDocument/2006/relationships/hyperlink" Target="https://tzk100.amocrm.ru/companies/detail/45047715" TargetMode="External"/><Relationship Id="rId10" Type="http://schemas.openxmlformats.org/officeDocument/2006/relationships/hyperlink" Target="https://tzk100.amocrm.ru/companies/detail/29439917" TargetMode="External"/><Relationship Id="rId19" Type="http://schemas.openxmlformats.org/officeDocument/2006/relationships/hyperlink" Target="https://tzk100.amocrm.ru/companies/detail/46519653" TargetMode="External"/><Relationship Id="rId4" Type="http://schemas.openxmlformats.org/officeDocument/2006/relationships/hyperlink" Target="https://tzk100.amocrm.ru/contacts/detail/46196343" TargetMode="External"/><Relationship Id="rId9" Type="http://schemas.openxmlformats.org/officeDocument/2006/relationships/hyperlink" Target="https://tzk100.amocrm.ru/contacts/detail/46050325" TargetMode="External"/><Relationship Id="rId14" Type="http://schemas.openxmlformats.org/officeDocument/2006/relationships/hyperlink" Target="https://tzk100.amocrm.ru/contacts/detail/44477591" TargetMode="External"/><Relationship Id="rId22" Type="http://schemas.openxmlformats.org/officeDocument/2006/relationships/hyperlink" Target="https://tzk100.amocrm.ru/companies/detail/2614328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4" topLeftCell="E1" activePane="topRight" state="frozen"/>
      <selection pane="topRight" activeCell="D8" sqref="D8"/>
    </sheetView>
  </sheetViews>
  <sheetFormatPr defaultColWidth="12.59765625" defaultRowHeight="15" customHeight="1" x14ac:dyDescent="0.25"/>
  <cols>
    <col min="1" max="1" width="4.8984375" customWidth="1"/>
    <col min="2" max="3" width="5" customWidth="1"/>
    <col min="4" max="4" width="34.5" customWidth="1"/>
    <col min="5" max="5" width="10.8984375" customWidth="1"/>
    <col min="6" max="16" width="8.3984375" customWidth="1"/>
    <col min="17" max="26" width="11" customWidth="1"/>
  </cols>
  <sheetData>
    <row r="1" spans="1:26" ht="15" customHeight="1" x14ac:dyDescent="0.25">
      <c r="A1" s="252"/>
      <c r="B1" s="243" t="s">
        <v>1</v>
      </c>
      <c r="C1" s="243" t="s">
        <v>3</v>
      </c>
      <c r="D1" s="1" t="s">
        <v>4</v>
      </c>
      <c r="E1" s="7">
        <v>43909</v>
      </c>
      <c r="F1" s="6"/>
      <c r="G1" s="8"/>
      <c r="H1" s="8"/>
      <c r="I1" s="8"/>
      <c r="J1" s="8"/>
      <c r="K1" s="6"/>
      <c r="L1" s="254" t="s">
        <v>5</v>
      </c>
      <c r="M1" s="255"/>
      <c r="N1" s="255"/>
      <c r="O1" s="255"/>
      <c r="P1" s="6"/>
    </row>
    <row r="2" spans="1:26" ht="15" customHeight="1" x14ac:dyDescent="0.25">
      <c r="A2" s="253"/>
      <c r="B2" s="253"/>
      <c r="C2" s="253"/>
      <c r="D2" s="247" t="s">
        <v>6</v>
      </c>
      <c r="E2" s="256" t="s">
        <v>7</v>
      </c>
      <c r="F2" s="6"/>
      <c r="G2" s="243"/>
      <c r="H2" s="243"/>
      <c r="I2" s="243"/>
      <c r="J2" s="243"/>
      <c r="K2" s="6"/>
      <c r="L2" s="243"/>
      <c r="M2" s="243"/>
      <c r="N2" s="243"/>
      <c r="O2" s="243"/>
      <c r="P2" s="6"/>
    </row>
    <row r="3" spans="1:26" ht="43.5" customHeight="1" x14ac:dyDescent="0.25">
      <c r="A3" s="253"/>
      <c r="B3" s="244"/>
      <c r="C3" s="244"/>
      <c r="D3" s="244"/>
      <c r="E3" s="244"/>
      <c r="F3" s="6"/>
      <c r="G3" s="244"/>
      <c r="H3" s="244"/>
      <c r="I3" s="244"/>
      <c r="J3" s="244"/>
      <c r="K3" s="6"/>
      <c r="L3" s="244"/>
      <c r="M3" s="244"/>
      <c r="N3" s="244"/>
      <c r="O3" s="244"/>
      <c r="P3" s="6"/>
    </row>
    <row r="4" spans="1:26" ht="15" customHeight="1" x14ac:dyDescent="0.25">
      <c r="A4" s="253"/>
      <c r="B4" s="248" t="s">
        <v>14</v>
      </c>
      <c r="C4" s="249"/>
      <c r="D4" s="246"/>
      <c r="E4" s="15">
        <v>4.0509259259259258E-4</v>
      </c>
      <c r="F4" s="16"/>
      <c r="G4" s="18"/>
      <c r="H4" s="18"/>
      <c r="I4" s="18"/>
      <c r="J4" s="18"/>
      <c r="K4" s="16"/>
      <c r="L4" s="18"/>
      <c r="M4" s="18"/>
      <c r="N4" s="18"/>
      <c r="O4" s="18"/>
      <c r="P4" s="16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 x14ac:dyDescent="0.25">
      <c r="A5" s="253"/>
      <c r="B5" s="19">
        <v>1</v>
      </c>
      <c r="C5" s="19">
        <v>1</v>
      </c>
      <c r="D5" s="21" t="s">
        <v>25</v>
      </c>
      <c r="E5" s="23">
        <v>1</v>
      </c>
      <c r="F5" s="6"/>
      <c r="K5" s="6"/>
      <c r="P5" s="6"/>
    </row>
    <row r="6" spans="1:26" ht="25.5" customHeight="1" x14ac:dyDescent="0.25">
      <c r="A6" s="253"/>
      <c r="B6" s="19">
        <v>1</v>
      </c>
      <c r="C6" s="19">
        <v>2</v>
      </c>
      <c r="D6" s="21" t="s">
        <v>30</v>
      </c>
      <c r="E6" s="23">
        <v>1</v>
      </c>
      <c r="F6" s="6"/>
      <c r="K6" s="6"/>
      <c r="P6" s="6"/>
    </row>
    <row r="7" spans="1:26" ht="15" customHeight="1" x14ac:dyDescent="0.25">
      <c r="A7" s="253"/>
      <c r="B7" s="19">
        <v>1</v>
      </c>
      <c r="C7" s="19">
        <v>3</v>
      </c>
      <c r="D7" s="296" t="s">
        <v>32</v>
      </c>
      <c r="E7" s="23">
        <v>1</v>
      </c>
      <c r="F7" s="6"/>
      <c r="K7" s="6"/>
      <c r="P7" s="6"/>
    </row>
    <row r="8" spans="1:26" ht="15" customHeight="1" x14ac:dyDescent="0.25">
      <c r="A8" s="253"/>
      <c r="B8" s="19">
        <v>1</v>
      </c>
      <c r="C8" s="19">
        <v>4</v>
      </c>
      <c r="D8" s="21" t="s">
        <v>35</v>
      </c>
      <c r="E8" s="23">
        <v>1</v>
      </c>
      <c r="F8" s="6"/>
      <c r="K8" s="6"/>
      <c r="P8" s="6"/>
    </row>
    <row r="9" spans="1:26" ht="13.5" customHeight="1" x14ac:dyDescent="0.25">
      <c r="A9" s="253"/>
      <c r="B9" s="19">
        <v>1</v>
      </c>
      <c r="C9" s="19">
        <v>5</v>
      </c>
      <c r="D9" s="21" t="s">
        <v>37</v>
      </c>
      <c r="E9" s="23">
        <v>1</v>
      </c>
      <c r="F9" s="6"/>
      <c r="K9" s="6"/>
      <c r="P9" s="6"/>
    </row>
    <row r="10" spans="1:26" ht="18.75" customHeight="1" x14ac:dyDescent="0.25">
      <c r="A10" s="253"/>
      <c r="B10" s="19">
        <v>1</v>
      </c>
      <c r="C10" s="19">
        <v>6</v>
      </c>
      <c r="D10" s="21" t="s">
        <v>38</v>
      </c>
      <c r="E10" s="28">
        <v>1</v>
      </c>
      <c r="F10" s="6"/>
      <c r="K10" s="6"/>
      <c r="P10" s="6"/>
    </row>
    <row r="11" spans="1:26" ht="20.25" customHeight="1" x14ac:dyDescent="0.25">
      <c r="A11" s="253"/>
      <c r="B11" s="19">
        <v>1</v>
      </c>
      <c r="C11" s="19">
        <v>7</v>
      </c>
      <c r="D11" s="21" t="s">
        <v>39</v>
      </c>
      <c r="E11" s="28">
        <v>1</v>
      </c>
      <c r="F11" s="6"/>
      <c r="K11" s="6"/>
      <c r="P11" s="6"/>
    </row>
    <row r="12" spans="1:26" ht="15" customHeight="1" x14ac:dyDescent="0.25">
      <c r="A12" s="253"/>
      <c r="B12" s="19">
        <v>1</v>
      </c>
      <c r="C12" s="19">
        <v>8</v>
      </c>
      <c r="D12" s="21" t="s">
        <v>40</v>
      </c>
      <c r="E12" s="23">
        <v>1</v>
      </c>
      <c r="F12" s="6"/>
      <c r="K12" s="6"/>
      <c r="P12" s="6"/>
    </row>
    <row r="13" spans="1:26" ht="18.75" customHeight="1" x14ac:dyDescent="0.25">
      <c r="A13" s="253"/>
      <c r="B13" s="19">
        <v>1</v>
      </c>
      <c r="C13" s="19">
        <v>9</v>
      </c>
      <c r="D13" s="21" t="s">
        <v>41</v>
      </c>
      <c r="E13" s="23">
        <v>1</v>
      </c>
      <c r="F13" s="6"/>
      <c r="K13" s="6"/>
      <c r="P13" s="6"/>
    </row>
    <row r="14" spans="1:26" ht="30.75" customHeight="1" x14ac:dyDescent="0.25">
      <c r="A14" s="253"/>
      <c r="B14" s="19">
        <v>1</v>
      </c>
      <c r="C14" s="19">
        <v>10</v>
      </c>
      <c r="D14" s="21" t="s">
        <v>43</v>
      </c>
      <c r="E14" s="23">
        <v>1</v>
      </c>
      <c r="F14" s="6"/>
      <c r="K14" s="6"/>
      <c r="P14" s="6"/>
    </row>
    <row r="15" spans="1:26" ht="18" customHeight="1" x14ac:dyDescent="0.25">
      <c r="A15" s="253"/>
      <c r="B15" s="19">
        <v>1</v>
      </c>
      <c r="C15" s="19">
        <v>11</v>
      </c>
      <c r="D15" s="21" t="s">
        <v>44</v>
      </c>
      <c r="E15" s="23">
        <v>1</v>
      </c>
      <c r="F15" s="6"/>
      <c r="K15" s="6"/>
      <c r="P15" s="6"/>
    </row>
    <row r="16" spans="1:26" ht="19.5" customHeight="1" x14ac:dyDescent="0.25">
      <c r="A16" s="253"/>
      <c r="B16" s="19">
        <v>1</v>
      </c>
      <c r="C16" s="19">
        <v>12</v>
      </c>
      <c r="D16" s="21" t="s">
        <v>45</v>
      </c>
      <c r="E16" s="34">
        <v>1</v>
      </c>
      <c r="F16" s="6"/>
      <c r="K16" s="6"/>
      <c r="P16" s="6"/>
    </row>
    <row r="17" spans="1:16" ht="15" customHeight="1" x14ac:dyDescent="0.25">
      <c r="A17" s="253"/>
      <c r="B17" s="19">
        <v>1</v>
      </c>
      <c r="C17" s="19">
        <v>13</v>
      </c>
      <c r="D17" s="21" t="s">
        <v>47</v>
      </c>
      <c r="E17" s="23">
        <v>1</v>
      </c>
      <c r="F17" s="6"/>
      <c r="K17" s="6"/>
      <c r="P17" s="6"/>
    </row>
    <row r="18" spans="1:16" ht="15" customHeight="1" x14ac:dyDescent="0.25">
      <c r="A18" s="253"/>
      <c r="B18" s="19">
        <v>1</v>
      </c>
      <c r="C18" s="19">
        <v>14</v>
      </c>
      <c r="D18" s="21" t="s">
        <v>48</v>
      </c>
      <c r="E18" s="23">
        <v>1</v>
      </c>
      <c r="F18" s="6"/>
      <c r="K18" s="6"/>
      <c r="P18" s="6"/>
    </row>
    <row r="19" spans="1:16" ht="18.75" customHeight="1" x14ac:dyDescent="0.25">
      <c r="A19" s="253"/>
      <c r="B19" s="19">
        <v>1</v>
      </c>
      <c r="C19" s="19">
        <v>15</v>
      </c>
      <c r="D19" s="21" t="s">
        <v>49</v>
      </c>
      <c r="E19" s="23">
        <v>1</v>
      </c>
      <c r="F19" s="6"/>
      <c r="K19" s="6"/>
      <c r="P19" s="6"/>
    </row>
    <row r="20" spans="1:16" ht="18.75" customHeight="1" x14ac:dyDescent="0.25">
      <c r="A20" s="253"/>
      <c r="B20" s="19">
        <v>1</v>
      </c>
      <c r="C20" s="19">
        <v>16</v>
      </c>
      <c r="D20" s="21" t="s">
        <v>50</v>
      </c>
      <c r="E20" s="23">
        <v>1</v>
      </c>
      <c r="F20" s="6"/>
      <c r="K20" s="6"/>
      <c r="P20" s="6"/>
    </row>
    <row r="21" spans="1:16" ht="15.75" customHeight="1" x14ac:dyDescent="0.25">
      <c r="A21" s="253"/>
      <c r="B21" s="19">
        <v>1</v>
      </c>
      <c r="C21" s="19">
        <v>17</v>
      </c>
      <c r="D21" s="21" t="s">
        <v>51</v>
      </c>
      <c r="E21" s="23">
        <v>1</v>
      </c>
      <c r="F21" s="6"/>
      <c r="K21" s="6"/>
      <c r="P21" s="6"/>
    </row>
    <row r="22" spans="1:16" ht="15.75" customHeight="1" x14ac:dyDescent="0.25">
      <c r="A22" s="253"/>
      <c r="B22" s="19">
        <v>1</v>
      </c>
      <c r="C22" s="19">
        <v>18</v>
      </c>
      <c r="D22" s="21" t="s">
        <v>52</v>
      </c>
      <c r="E22" s="23">
        <v>1</v>
      </c>
      <c r="F22" s="6"/>
      <c r="K22" s="6"/>
      <c r="P22" s="6"/>
    </row>
    <row r="23" spans="1:16" ht="15.75" customHeight="1" x14ac:dyDescent="0.25">
      <c r="A23" s="253"/>
      <c r="B23" s="19">
        <v>4</v>
      </c>
      <c r="C23" s="19">
        <v>19</v>
      </c>
      <c r="D23" s="21" t="s">
        <v>54</v>
      </c>
      <c r="E23" s="23">
        <v>4</v>
      </c>
      <c r="F23" s="6"/>
      <c r="K23" s="6"/>
      <c r="P23" s="6"/>
    </row>
    <row r="24" spans="1:16" ht="15.75" customHeight="1" x14ac:dyDescent="0.25">
      <c r="A24" s="253"/>
      <c r="B24" s="19">
        <v>5</v>
      </c>
      <c r="C24" s="19">
        <v>20</v>
      </c>
      <c r="D24" s="21" t="s">
        <v>57</v>
      </c>
      <c r="E24" s="23">
        <v>5</v>
      </c>
      <c r="F24" s="6"/>
      <c r="K24" s="6"/>
      <c r="P24" s="6"/>
    </row>
    <row r="25" spans="1:16" ht="20.25" customHeight="1" x14ac:dyDescent="0.25">
      <c r="A25" s="244"/>
      <c r="B25" s="19">
        <v>5</v>
      </c>
      <c r="C25" s="19">
        <v>21</v>
      </c>
      <c r="D25" s="21" t="s">
        <v>58</v>
      </c>
      <c r="E25" s="23">
        <v>5</v>
      </c>
      <c r="F25" s="6"/>
      <c r="K25" s="6"/>
      <c r="P25" s="6"/>
    </row>
    <row r="26" spans="1:16" ht="15.75" customHeight="1" x14ac:dyDescent="0.25">
      <c r="A26" s="19"/>
      <c r="B26" s="250">
        <f>SUM(B5:B25)</f>
        <v>32</v>
      </c>
      <c r="C26" s="246"/>
      <c r="D26" s="42">
        <f>SUM(B26:C26)</f>
        <v>32</v>
      </c>
      <c r="E26" s="44">
        <f>SUM(E5:E25)</f>
        <v>32</v>
      </c>
      <c r="F26" s="6"/>
      <c r="K26" s="6"/>
      <c r="P26" s="6"/>
    </row>
    <row r="27" spans="1:16" ht="15.75" customHeight="1" x14ac:dyDescent="0.25">
      <c r="A27" s="251" t="s">
        <v>60</v>
      </c>
      <c r="B27" s="249"/>
      <c r="C27" s="249"/>
      <c r="D27" s="246"/>
      <c r="E27" s="23">
        <v>32</v>
      </c>
      <c r="F27" s="6"/>
      <c r="K27" s="6"/>
      <c r="P27" s="6"/>
    </row>
    <row r="28" spans="1:16" ht="15.75" customHeight="1" x14ac:dyDescent="0.25">
      <c r="A28" s="251" t="s">
        <v>63</v>
      </c>
      <c r="B28" s="249"/>
      <c r="C28" s="249"/>
      <c r="D28" s="246"/>
      <c r="E28" s="46">
        <f>E26/E27</f>
        <v>1</v>
      </c>
      <c r="F28" s="6"/>
      <c r="K28" s="6"/>
      <c r="P28" s="6"/>
    </row>
    <row r="29" spans="1:16" ht="15.75" customHeight="1" x14ac:dyDescent="0.25">
      <c r="A29" s="251" t="s">
        <v>65</v>
      </c>
      <c r="B29" s="249"/>
      <c r="C29" s="249"/>
      <c r="D29" s="246"/>
      <c r="E29" s="44">
        <f>E27-E26</f>
        <v>0</v>
      </c>
      <c r="F29" s="6"/>
      <c r="K29" s="6"/>
      <c r="P29" s="6"/>
    </row>
    <row r="30" spans="1:16" ht="42" customHeight="1" x14ac:dyDescent="0.25">
      <c r="A30" s="251" t="s">
        <v>67</v>
      </c>
      <c r="B30" s="249"/>
      <c r="C30" s="249"/>
      <c r="D30" s="246"/>
      <c r="E30" s="23" t="s">
        <v>68</v>
      </c>
      <c r="F30" s="47"/>
      <c r="K30" s="6"/>
      <c r="P30" s="6"/>
    </row>
    <row r="31" spans="1:16" ht="27" customHeight="1" x14ac:dyDescent="0.25">
      <c r="A31" s="49"/>
      <c r="B31" s="49"/>
      <c r="C31" s="49"/>
      <c r="D31" s="50"/>
      <c r="E31" s="51" t="s">
        <v>70</v>
      </c>
      <c r="F31" s="52">
        <f>AVERAGE(E28)</f>
        <v>1</v>
      </c>
      <c r="H31" s="53"/>
      <c r="K31" s="6"/>
      <c r="M31" s="245" t="s">
        <v>70</v>
      </c>
      <c r="N31" s="246"/>
      <c r="O31" s="54"/>
      <c r="P31" s="6"/>
    </row>
    <row r="32" spans="1:16" ht="15.75" customHeight="1" x14ac:dyDescent="0.25">
      <c r="A32" s="49"/>
      <c r="B32" s="49"/>
      <c r="C32" s="49"/>
      <c r="D32" s="50"/>
      <c r="E32" s="55" t="s">
        <v>73</v>
      </c>
      <c r="F32" s="55">
        <f>COUNTA(E2)</f>
        <v>1</v>
      </c>
      <c r="H32" s="56"/>
      <c r="K32" s="6"/>
      <c r="M32" s="58" t="s">
        <v>73</v>
      </c>
      <c r="N32" s="58"/>
      <c r="O32" s="58"/>
      <c r="P32" s="6"/>
    </row>
    <row r="33" spans="1:11" ht="15.75" customHeight="1" x14ac:dyDescent="0.3">
      <c r="A33" s="49"/>
      <c r="B33" s="49"/>
      <c r="C33" s="49"/>
      <c r="D33" s="50"/>
      <c r="E33" s="59" t="s">
        <v>74</v>
      </c>
      <c r="F33" s="60">
        <f>SUM(E4)</f>
        <v>4.0509259259259258E-4</v>
      </c>
      <c r="K33" s="49"/>
    </row>
    <row r="34" spans="1:11" ht="15.75" customHeight="1" x14ac:dyDescent="0.25">
      <c r="A34" s="49"/>
      <c r="B34" s="49"/>
      <c r="C34" s="49"/>
      <c r="D34" s="50"/>
      <c r="K34" s="49"/>
    </row>
    <row r="35" spans="1:11" ht="15.75" customHeight="1" x14ac:dyDescent="0.25">
      <c r="A35" s="49"/>
      <c r="B35" s="49"/>
      <c r="C35" s="49"/>
      <c r="D35" s="50"/>
      <c r="K35" s="49"/>
    </row>
    <row r="36" spans="1:11" ht="15.75" customHeight="1" x14ac:dyDescent="0.25">
      <c r="A36" s="49"/>
      <c r="B36" s="49"/>
      <c r="C36" s="49"/>
      <c r="D36" s="50"/>
      <c r="K36" s="49"/>
    </row>
    <row r="37" spans="1:11" ht="15.75" customHeight="1" x14ac:dyDescent="0.25">
      <c r="A37" s="49"/>
      <c r="B37" s="49"/>
      <c r="C37" s="49"/>
      <c r="D37" s="50"/>
      <c r="K37" s="49"/>
    </row>
    <row r="38" spans="1:11" ht="15.75" customHeight="1" x14ac:dyDescent="0.25">
      <c r="A38" s="49"/>
      <c r="B38" s="49"/>
      <c r="C38" s="49"/>
      <c r="D38" s="50"/>
      <c r="K38" s="49"/>
    </row>
    <row r="39" spans="1:11" ht="15.75" customHeight="1" x14ac:dyDescent="0.25">
      <c r="A39" s="49"/>
      <c r="B39" s="49"/>
      <c r="C39" s="49"/>
      <c r="D39" s="50"/>
      <c r="K39" s="49"/>
    </row>
    <row r="40" spans="1:11" ht="15.75" customHeight="1" x14ac:dyDescent="0.25">
      <c r="A40" s="49"/>
      <c r="B40" s="49"/>
      <c r="C40" s="49"/>
      <c r="D40" s="50"/>
      <c r="K40" s="49"/>
    </row>
    <row r="41" spans="1:11" ht="15.75" customHeight="1" x14ac:dyDescent="0.25">
      <c r="A41" s="49"/>
      <c r="B41" s="49"/>
      <c r="C41" s="49"/>
      <c r="D41" s="50"/>
      <c r="K41" s="49"/>
    </row>
    <row r="42" spans="1:11" ht="15.75" customHeight="1" x14ac:dyDescent="0.25">
      <c r="A42" s="49"/>
      <c r="B42" s="49"/>
      <c r="C42" s="49"/>
      <c r="D42" s="50"/>
      <c r="K42" s="49"/>
    </row>
    <row r="43" spans="1:11" ht="15.75" customHeight="1" x14ac:dyDescent="0.25">
      <c r="A43" s="49"/>
      <c r="B43" s="49"/>
      <c r="C43" s="49"/>
      <c r="D43" s="50"/>
      <c r="K43" s="49"/>
    </row>
    <row r="44" spans="1:11" ht="15.75" customHeight="1" x14ac:dyDescent="0.25">
      <c r="A44" s="49"/>
      <c r="B44" s="49"/>
      <c r="C44" s="49"/>
      <c r="D44" s="50"/>
      <c r="K44" s="49"/>
    </row>
    <row r="45" spans="1:11" ht="15.75" customHeight="1" x14ac:dyDescent="0.25">
      <c r="A45" s="49"/>
      <c r="B45" s="49"/>
      <c r="C45" s="49"/>
      <c r="D45" s="50"/>
      <c r="K45" s="49"/>
    </row>
    <row r="46" spans="1:11" ht="15.75" customHeight="1" x14ac:dyDescent="0.25">
      <c r="A46" s="49"/>
      <c r="B46" s="49"/>
      <c r="C46" s="49"/>
      <c r="D46" s="50"/>
      <c r="K46" s="49"/>
    </row>
    <row r="47" spans="1:11" ht="15.75" customHeight="1" x14ac:dyDescent="0.25">
      <c r="A47" s="49"/>
      <c r="B47" s="49"/>
      <c r="C47" s="49"/>
      <c r="D47" s="50"/>
      <c r="K47" s="49"/>
    </row>
    <row r="48" spans="1:11" ht="15.75" customHeight="1" x14ac:dyDescent="0.25">
      <c r="A48" s="49"/>
      <c r="B48" s="49"/>
      <c r="C48" s="49"/>
      <c r="D48" s="50"/>
      <c r="K48" s="49"/>
    </row>
    <row r="49" spans="1:11" ht="15.75" customHeight="1" x14ac:dyDescent="0.25">
      <c r="A49" s="49"/>
      <c r="B49" s="49"/>
      <c r="C49" s="49"/>
      <c r="D49" s="50"/>
      <c r="K49" s="49"/>
    </row>
    <row r="50" spans="1:11" ht="15.75" customHeight="1" x14ac:dyDescent="0.25">
      <c r="A50" s="49"/>
      <c r="B50" s="49"/>
      <c r="C50" s="49"/>
      <c r="D50" s="50"/>
      <c r="K50" s="49"/>
    </row>
    <row r="51" spans="1:11" ht="15.75" customHeight="1" x14ac:dyDescent="0.25">
      <c r="A51" s="49"/>
      <c r="B51" s="49"/>
      <c r="C51" s="49"/>
      <c r="D51" s="50"/>
      <c r="K51" s="49"/>
    </row>
    <row r="52" spans="1:11" ht="15.75" customHeight="1" x14ac:dyDescent="0.25">
      <c r="A52" s="49"/>
      <c r="B52" s="49"/>
      <c r="C52" s="49"/>
      <c r="D52" s="50"/>
      <c r="K52" s="49"/>
    </row>
    <row r="53" spans="1:11" ht="15.75" customHeight="1" x14ac:dyDescent="0.25">
      <c r="A53" s="49"/>
      <c r="B53" s="49"/>
      <c r="C53" s="49"/>
      <c r="D53" s="50"/>
      <c r="K53" s="49"/>
    </row>
    <row r="54" spans="1:11" ht="15.75" customHeight="1" x14ac:dyDescent="0.25">
      <c r="A54" s="49"/>
      <c r="B54" s="49"/>
      <c r="C54" s="49"/>
      <c r="D54" s="50"/>
      <c r="K54" s="49"/>
    </row>
    <row r="55" spans="1:11" ht="15.75" customHeight="1" x14ac:dyDescent="0.25">
      <c r="A55" s="49"/>
      <c r="B55" s="49"/>
      <c r="C55" s="49"/>
      <c r="D55" s="50"/>
      <c r="K55" s="49"/>
    </row>
    <row r="56" spans="1:11" ht="15.75" customHeight="1" x14ac:dyDescent="0.25">
      <c r="A56" s="49"/>
      <c r="B56" s="49"/>
      <c r="C56" s="49"/>
      <c r="D56" s="50"/>
      <c r="K56" s="49"/>
    </row>
    <row r="57" spans="1:11" ht="15.75" customHeight="1" x14ac:dyDescent="0.25">
      <c r="A57" s="49"/>
      <c r="B57" s="49"/>
      <c r="C57" s="49"/>
      <c r="D57" s="50"/>
      <c r="K57" s="49"/>
    </row>
    <row r="58" spans="1:11" ht="15.75" customHeight="1" x14ac:dyDescent="0.25">
      <c r="A58" s="49"/>
      <c r="B58" s="49"/>
      <c r="C58" s="49"/>
      <c r="D58" s="50"/>
      <c r="K58" s="49"/>
    </row>
    <row r="59" spans="1:11" ht="15.75" customHeight="1" x14ac:dyDescent="0.25">
      <c r="A59" s="49"/>
      <c r="B59" s="49"/>
      <c r="C59" s="49"/>
      <c r="D59" s="50"/>
      <c r="K59" s="49"/>
    </row>
    <row r="60" spans="1:11" ht="15.75" customHeight="1" x14ac:dyDescent="0.25">
      <c r="A60" s="49"/>
      <c r="B60" s="49"/>
      <c r="C60" s="49"/>
      <c r="D60" s="63"/>
      <c r="K60" s="49"/>
    </row>
    <row r="61" spans="1:11" ht="15.75" customHeight="1" x14ac:dyDescent="0.25">
      <c r="A61" s="49"/>
      <c r="B61" s="49"/>
      <c r="C61" s="49"/>
      <c r="D61" s="63"/>
      <c r="K61" s="49"/>
    </row>
    <row r="62" spans="1:11" ht="15.75" customHeight="1" x14ac:dyDescent="0.25">
      <c r="A62" s="49"/>
      <c r="B62" s="49"/>
      <c r="C62" s="49"/>
      <c r="D62" s="63"/>
      <c r="K62" s="49"/>
    </row>
    <row r="63" spans="1:11" ht="15.75" customHeight="1" x14ac:dyDescent="0.25">
      <c r="A63" s="49"/>
      <c r="B63" s="49"/>
      <c r="C63" s="49"/>
      <c r="D63" s="63"/>
      <c r="K63" s="49"/>
    </row>
    <row r="64" spans="1:11" ht="15.75" customHeight="1" x14ac:dyDescent="0.25">
      <c r="A64" s="49"/>
      <c r="B64" s="49"/>
      <c r="C64" s="49"/>
      <c r="D64" s="63"/>
      <c r="K64" s="49"/>
    </row>
    <row r="65" spans="1:11" ht="15.75" customHeight="1" x14ac:dyDescent="0.25">
      <c r="A65" s="49"/>
      <c r="B65" s="49"/>
      <c r="C65" s="49"/>
      <c r="D65" s="63"/>
      <c r="K65" s="49"/>
    </row>
    <row r="66" spans="1:11" ht="15.75" customHeight="1" x14ac:dyDescent="0.25">
      <c r="A66" s="49"/>
      <c r="B66" s="49"/>
      <c r="C66" s="49"/>
      <c r="D66" s="63"/>
      <c r="K66" s="49"/>
    </row>
    <row r="67" spans="1:11" ht="15.75" customHeight="1" x14ac:dyDescent="0.25">
      <c r="A67" s="49"/>
      <c r="B67" s="49"/>
      <c r="C67" s="49"/>
      <c r="D67" s="63"/>
      <c r="K67" s="49"/>
    </row>
    <row r="68" spans="1:11" ht="15.75" customHeight="1" x14ac:dyDescent="0.25">
      <c r="A68" s="49"/>
      <c r="B68" s="49"/>
      <c r="C68" s="49"/>
      <c r="D68" s="63"/>
      <c r="K68" s="49"/>
    </row>
    <row r="69" spans="1:11" ht="15.75" customHeight="1" x14ac:dyDescent="0.25">
      <c r="A69" s="49"/>
      <c r="B69" s="49"/>
      <c r="C69" s="49"/>
      <c r="D69" s="63"/>
      <c r="K69" s="49"/>
    </row>
    <row r="70" spans="1:11" ht="15.75" customHeight="1" x14ac:dyDescent="0.25">
      <c r="A70" s="49"/>
      <c r="B70" s="49"/>
      <c r="C70" s="49"/>
      <c r="D70" s="63"/>
      <c r="K70" s="49"/>
    </row>
    <row r="71" spans="1:11" ht="15.75" customHeight="1" x14ac:dyDescent="0.25">
      <c r="A71" s="49"/>
      <c r="B71" s="49"/>
      <c r="C71" s="49"/>
      <c r="D71" s="63"/>
      <c r="K71" s="49"/>
    </row>
    <row r="72" spans="1:11" ht="15.75" customHeight="1" x14ac:dyDescent="0.25">
      <c r="A72" s="49"/>
      <c r="B72" s="49"/>
      <c r="C72" s="49"/>
      <c r="D72" s="63"/>
      <c r="K72" s="49"/>
    </row>
    <row r="73" spans="1:11" ht="15.75" customHeight="1" x14ac:dyDescent="0.25">
      <c r="A73" s="49"/>
      <c r="B73" s="49"/>
      <c r="C73" s="49"/>
      <c r="D73" s="63"/>
      <c r="K73" s="49"/>
    </row>
    <row r="74" spans="1:11" ht="15.75" customHeight="1" x14ac:dyDescent="0.25">
      <c r="A74" s="49"/>
      <c r="B74" s="49"/>
      <c r="C74" s="49"/>
      <c r="D74" s="63"/>
      <c r="K74" s="49"/>
    </row>
    <row r="75" spans="1:11" ht="15.75" customHeight="1" x14ac:dyDescent="0.25">
      <c r="A75" s="49"/>
      <c r="B75" s="49"/>
      <c r="C75" s="49"/>
      <c r="D75" s="63"/>
      <c r="K75" s="49"/>
    </row>
    <row r="76" spans="1:11" ht="15.75" customHeight="1" x14ac:dyDescent="0.25">
      <c r="A76" s="49"/>
      <c r="B76" s="49"/>
      <c r="C76" s="49"/>
      <c r="D76" s="63"/>
      <c r="K76" s="49"/>
    </row>
    <row r="77" spans="1:11" ht="15.75" customHeight="1" x14ac:dyDescent="0.25">
      <c r="A77" s="49"/>
      <c r="B77" s="49"/>
      <c r="C77" s="49"/>
      <c r="D77" s="63"/>
      <c r="K77" s="49"/>
    </row>
    <row r="78" spans="1:11" ht="15.75" customHeight="1" x14ac:dyDescent="0.25">
      <c r="A78" s="49"/>
      <c r="B78" s="49"/>
      <c r="C78" s="49"/>
      <c r="D78" s="63"/>
      <c r="K78" s="49"/>
    </row>
    <row r="79" spans="1:11" ht="15.75" customHeight="1" x14ac:dyDescent="0.25">
      <c r="A79" s="49"/>
      <c r="B79" s="49"/>
      <c r="C79" s="49"/>
      <c r="D79" s="63"/>
      <c r="K79" s="49"/>
    </row>
    <row r="80" spans="1:11" ht="15.75" customHeight="1" x14ac:dyDescent="0.25">
      <c r="A80" s="49"/>
      <c r="B80" s="49"/>
      <c r="C80" s="49"/>
      <c r="D80" s="63"/>
      <c r="K80" s="49"/>
    </row>
    <row r="81" spans="1:11" ht="15.75" customHeight="1" x14ac:dyDescent="0.25">
      <c r="A81" s="49"/>
      <c r="B81" s="49"/>
      <c r="C81" s="49"/>
      <c r="D81" s="63"/>
      <c r="K81" s="49"/>
    </row>
    <row r="82" spans="1:11" ht="15.75" customHeight="1" x14ac:dyDescent="0.25">
      <c r="A82" s="49"/>
      <c r="B82" s="49"/>
      <c r="C82" s="49"/>
      <c r="D82" s="63"/>
      <c r="K82" s="49"/>
    </row>
    <row r="83" spans="1:11" ht="15.75" customHeight="1" x14ac:dyDescent="0.25">
      <c r="A83" s="49"/>
      <c r="B83" s="49"/>
      <c r="C83" s="49"/>
      <c r="D83" s="63"/>
      <c r="K83" s="49"/>
    </row>
    <row r="84" spans="1:11" ht="15.75" customHeight="1" x14ac:dyDescent="0.25">
      <c r="A84" s="49"/>
      <c r="B84" s="49"/>
      <c r="C84" s="49"/>
      <c r="D84" s="63"/>
      <c r="K84" s="49"/>
    </row>
    <row r="85" spans="1:11" ht="15.75" customHeight="1" x14ac:dyDescent="0.25">
      <c r="A85" s="49"/>
      <c r="B85" s="49"/>
      <c r="C85" s="49"/>
      <c r="D85" s="63"/>
      <c r="K85" s="49"/>
    </row>
    <row r="86" spans="1:11" ht="15.75" customHeight="1" x14ac:dyDescent="0.25">
      <c r="A86" s="49"/>
      <c r="B86" s="49"/>
      <c r="C86" s="49"/>
      <c r="D86" s="63"/>
      <c r="K86" s="49"/>
    </row>
    <row r="87" spans="1:11" ht="15.75" customHeight="1" x14ac:dyDescent="0.25">
      <c r="A87" s="49"/>
      <c r="B87" s="49"/>
      <c r="C87" s="49"/>
      <c r="D87" s="63"/>
      <c r="K87" s="49"/>
    </row>
    <row r="88" spans="1:11" ht="15.75" customHeight="1" x14ac:dyDescent="0.25">
      <c r="A88" s="49"/>
      <c r="B88" s="49"/>
      <c r="C88" s="49"/>
      <c r="D88" s="63"/>
      <c r="K88" s="49"/>
    </row>
    <row r="89" spans="1:11" ht="15.75" customHeight="1" x14ac:dyDescent="0.25">
      <c r="A89" s="49"/>
      <c r="B89" s="49"/>
      <c r="C89" s="49"/>
      <c r="D89" s="63"/>
      <c r="K89" s="49"/>
    </row>
    <row r="90" spans="1:11" ht="15.75" customHeight="1" x14ac:dyDescent="0.25">
      <c r="A90" s="49"/>
      <c r="B90" s="49"/>
      <c r="C90" s="49"/>
      <c r="D90" s="63"/>
      <c r="K90" s="49"/>
    </row>
    <row r="91" spans="1:11" ht="15.75" customHeight="1" x14ac:dyDescent="0.25">
      <c r="A91" s="49"/>
      <c r="B91" s="49"/>
      <c r="C91" s="49"/>
      <c r="D91" s="63"/>
      <c r="K91" s="49"/>
    </row>
    <row r="92" spans="1:11" ht="15.75" customHeight="1" x14ac:dyDescent="0.25">
      <c r="A92" s="49"/>
      <c r="B92" s="49"/>
      <c r="C92" s="49"/>
      <c r="D92" s="63"/>
      <c r="K92" s="49"/>
    </row>
    <row r="93" spans="1:11" ht="15.75" customHeight="1" x14ac:dyDescent="0.25">
      <c r="A93" s="49"/>
      <c r="B93" s="49"/>
      <c r="C93" s="49"/>
      <c r="D93" s="63"/>
      <c r="K93" s="49"/>
    </row>
    <row r="94" spans="1:11" ht="15.75" customHeight="1" x14ac:dyDescent="0.25">
      <c r="A94" s="49"/>
      <c r="B94" s="49"/>
      <c r="C94" s="49"/>
      <c r="D94" s="63"/>
      <c r="K94" s="49"/>
    </row>
    <row r="95" spans="1:11" ht="15.75" customHeight="1" x14ac:dyDescent="0.25">
      <c r="A95" s="49"/>
      <c r="B95" s="49"/>
      <c r="C95" s="49"/>
      <c r="D95" s="63"/>
      <c r="K95" s="49"/>
    </row>
    <row r="96" spans="1:11" ht="15.75" customHeight="1" x14ac:dyDescent="0.25">
      <c r="A96" s="49"/>
      <c r="B96" s="49"/>
      <c r="C96" s="49"/>
      <c r="D96" s="63"/>
      <c r="K96" s="49"/>
    </row>
    <row r="97" spans="1:11" ht="15.75" customHeight="1" x14ac:dyDescent="0.25">
      <c r="A97" s="49"/>
      <c r="B97" s="49"/>
      <c r="C97" s="49"/>
      <c r="D97" s="63"/>
      <c r="K97" s="49"/>
    </row>
    <row r="98" spans="1:11" ht="15.75" customHeight="1" x14ac:dyDescent="0.25">
      <c r="A98" s="49"/>
      <c r="B98" s="49"/>
      <c r="C98" s="49"/>
      <c r="D98" s="63"/>
      <c r="K98" s="49"/>
    </row>
    <row r="99" spans="1:11" ht="15.75" customHeight="1" x14ac:dyDescent="0.25">
      <c r="A99" s="49"/>
      <c r="B99" s="49"/>
      <c r="C99" s="49"/>
      <c r="D99" s="63"/>
      <c r="K99" s="49"/>
    </row>
    <row r="100" spans="1:11" ht="15.75" customHeight="1" x14ac:dyDescent="0.25">
      <c r="A100" s="49"/>
      <c r="B100" s="49"/>
      <c r="C100" s="49"/>
      <c r="D100" s="63"/>
      <c r="K100" s="49"/>
    </row>
    <row r="101" spans="1:11" ht="15.75" customHeight="1" x14ac:dyDescent="0.25">
      <c r="A101" s="49"/>
      <c r="B101" s="49"/>
      <c r="C101" s="49"/>
      <c r="D101" s="63"/>
      <c r="K101" s="49"/>
    </row>
    <row r="102" spans="1:11" ht="15.75" customHeight="1" x14ac:dyDescent="0.25">
      <c r="A102" s="49"/>
      <c r="B102" s="49"/>
      <c r="C102" s="49"/>
      <c r="D102" s="63"/>
      <c r="K102" s="49"/>
    </row>
    <row r="103" spans="1:11" ht="15.75" customHeight="1" x14ac:dyDescent="0.25">
      <c r="A103" s="49"/>
      <c r="B103" s="49"/>
      <c r="C103" s="49"/>
      <c r="D103" s="63"/>
      <c r="K103" s="49"/>
    </row>
    <row r="104" spans="1:11" ht="15.75" customHeight="1" x14ac:dyDescent="0.25">
      <c r="A104" s="49"/>
      <c r="B104" s="49"/>
      <c r="C104" s="49"/>
      <c r="D104" s="63"/>
      <c r="K104" s="49"/>
    </row>
    <row r="105" spans="1:11" ht="15.75" customHeight="1" x14ac:dyDescent="0.25">
      <c r="A105" s="49"/>
      <c r="B105" s="49"/>
      <c r="C105" s="49"/>
      <c r="D105" s="63"/>
      <c r="K105" s="49"/>
    </row>
    <row r="106" spans="1:11" ht="15.75" customHeight="1" x14ac:dyDescent="0.25">
      <c r="A106" s="49"/>
      <c r="B106" s="49"/>
      <c r="C106" s="49"/>
      <c r="D106" s="63"/>
      <c r="K106" s="49"/>
    </row>
    <row r="107" spans="1:11" ht="15.75" customHeight="1" x14ac:dyDescent="0.25">
      <c r="A107" s="49"/>
      <c r="B107" s="49"/>
      <c r="C107" s="49"/>
      <c r="D107" s="63"/>
      <c r="K107" s="49"/>
    </row>
    <row r="108" spans="1:11" ht="15.75" customHeight="1" x14ac:dyDescent="0.25">
      <c r="A108" s="49"/>
      <c r="B108" s="49"/>
      <c r="C108" s="49"/>
      <c r="D108" s="63"/>
      <c r="K108" s="49"/>
    </row>
    <row r="109" spans="1:11" ht="15.75" customHeight="1" x14ac:dyDescent="0.25">
      <c r="A109" s="49"/>
      <c r="B109" s="49"/>
      <c r="C109" s="49"/>
      <c r="D109" s="63"/>
      <c r="K109" s="49"/>
    </row>
    <row r="110" spans="1:11" ht="15.75" customHeight="1" x14ac:dyDescent="0.25">
      <c r="A110" s="49"/>
      <c r="B110" s="49"/>
      <c r="C110" s="49"/>
      <c r="D110" s="63"/>
      <c r="K110" s="49"/>
    </row>
    <row r="111" spans="1:11" ht="15.75" customHeight="1" x14ac:dyDescent="0.25">
      <c r="A111" s="49"/>
      <c r="B111" s="49"/>
      <c r="C111" s="49"/>
      <c r="D111" s="63"/>
      <c r="K111" s="49"/>
    </row>
    <row r="112" spans="1:11" ht="15.75" customHeight="1" x14ac:dyDescent="0.25">
      <c r="A112" s="49"/>
      <c r="B112" s="49"/>
      <c r="C112" s="49"/>
      <c r="D112" s="63"/>
      <c r="K112" s="49"/>
    </row>
    <row r="113" spans="1:11" ht="15.75" customHeight="1" x14ac:dyDescent="0.25">
      <c r="A113" s="49"/>
      <c r="B113" s="49"/>
      <c r="C113" s="49"/>
      <c r="D113" s="63"/>
      <c r="K113" s="49"/>
    </row>
    <row r="114" spans="1:11" ht="15.75" customHeight="1" x14ac:dyDescent="0.25">
      <c r="A114" s="49"/>
      <c r="B114" s="49"/>
      <c r="C114" s="49"/>
      <c r="D114" s="63"/>
      <c r="K114" s="49"/>
    </row>
    <row r="115" spans="1:11" ht="15.75" customHeight="1" x14ac:dyDescent="0.25">
      <c r="A115" s="49"/>
      <c r="B115" s="49"/>
      <c r="C115" s="49"/>
      <c r="D115" s="63"/>
      <c r="K115" s="49"/>
    </row>
    <row r="116" spans="1:11" ht="15.75" customHeight="1" x14ac:dyDescent="0.25">
      <c r="A116" s="49"/>
      <c r="B116" s="49"/>
      <c r="C116" s="49"/>
      <c r="D116" s="63"/>
      <c r="K116" s="49"/>
    </row>
    <row r="117" spans="1:11" ht="15.75" customHeight="1" x14ac:dyDescent="0.25">
      <c r="A117" s="49"/>
      <c r="B117" s="49"/>
      <c r="C117" s="49"/>
      <c r="D117" s="63"/>
      <c r="K117" s="49"/>
    </row>
    <row r="118" spans="1:11" ht="15.75" customHeight="1" x14ac:dyDescent="0.25">
      <c r="A118" s="49"/>
      <c r="B118" s="49"/>
      <c r="C118" s="49"/>
      <c r="D118" s="63"/>
      <c r="K118" s="49"/>
    </row>
    <row r="119" spans="1:11" ht="15.75" customHeight="1" x14ac:dyDescent="0.25">
      <c r="A119" s="49"/>
      <c r="B119" s="49"/>
      <c r="C119" s="49"/>
      <c r="D119" s="63"/>
      <c r="K119" s="49"/>
    </row>
    <row r="120" spans="1:11" ht="15.75" customHeight="1" x14ac:dyDescent="0.25">
      <c r="A120" s="49"/>
      <c r="B120" s="49"/>
      <c r="C120" s="49"/>
      <c r="D120" s="63"/>
      <c r="K120" s="49"/>
    </row>
    <row r="121" spans="1:11" ht="15.75" customHeight="1" x14ac:dyDescent="0.25">
      <c r="A121" s="49"/>
      <c r="B121" s="49"/>
      <c r="C121" s="49"/>
      <c r="D121" s="63"/>
      <c r="K121" s="49"/>
    </row>
    <row r="122" spans="1:11" ht="15.75" customHeight="1" x14ac:dyDescent="0.25">
      <c r="A122" s="49"/>
      <c r="B122" s="49"/>
      <c r="C122" s="49"/>
      <c r="D122" s="63"/>
      <c r="K122" s="49"/>
    </row>
    <row r="123" spans="1:11" ht="15.75" customHeight="1" x14ac:dyDescent="0.25">
      <c r="A123" s="49"/>
      <c r="B123" s="49"/>
      <c r="C123" s="49"/>
      <c r="D123" s="63"/>
      <c r="K123" s="49"/>
    </row>
    <row r="124" spans="1:11" ht="15.75" customHeight="1" x14ac:dyDescent="0.25">
      <c r="A124" s="49"/>
      <c r="B124" s="49"/>
      <c r="C124" s="49"/>
      <c r="D124" s="63"/>
      <c r="K124" s="49"/>
    </row>
    <row r="125" spans="1:11" ht="15.75" customHeight="1" x14ac:dyDescent="0.25">
      <c r="A125" s="49"/>
      <c r="B125" s="49"/>
      <c r="C125" s="49"/>
      <c r="D125" s="63"/>
      <c r="K125" s="49"/>
    </row>
    <row r="126" spans="1:11" ht="15.75" customHeight="1" x14ac:dyDescent="0.25">
      <c r="A126" s="49"/>
      <c r="B126" s="49"/>
      <c r="C126" s="49"/>
      <c r="D126" s="63"/>
      <c r="K126" s="49"/>
    </row>
    <row r="127" spans="1:11" ht="15.75" customHeight="1" x14ac:dyDescent="0.25">
      <c r="A127" s="49"/>
      <c r="B127" s="49"/>
      <c r="C127" s="49"/>
      <c r="D127" s="63"/>
      <c r="K127" s="49"/>
    </row>
    <row r="128" spans="1:11" ht="15.75" customHeight="1" x14ac:dyDescent="0.25">
      <c r="A128" s="49"/>
      <c r="B128" s="49"/>
      <c r="C128" s="49"/>
      <c r="D128" s="63"/>
      <c r="K128" s="49"/>
    </row>
    <row r="129" spans="1:11" ht="15.75" customHeight="1" x14ac:dyDescent="0.25">
      <c r="A129" s="49"/>
      <c r="B129" s="49"/>
      <c r="C129" s="49"/>
      <c r="D129" s="63"/>
      <c r="K129" s="49"/>
    </row>
    <row r="130" spans="1:11" ht="15.75" customHeight="1" x14ac:dyDescent="0.25">
      <c r="A130" s="49"/>
      <c r="B130" s="49"/>
      <c r="C130" s="49"/>
      <c r="D130" s="63"/>
      <c r="K130" s="49"/>
    </row>
    <row r="131" spans="1:11" ht="15.75" customHeight="1" x14ac:dyDescent="0.25">
      <c r="A131" s="49"/>
      <c r="B131" s="49"/>
      <c r="C131" s="49"/>
      <c r="D131" s="63"/>
      <c r="K131" s="49"/>
    </row>
    <row r="132" spans="1:11" ht="15.75" customHeight="1" x14ac:dyDescent="0.25">
      <c r="A132" s="49"/>
      <c r="B132" s="49"/>
      <c r="C132" s="49"/>
      <c r="D132" s="63"/>
      <c r="K132" s="49"/>
    </row>
    <row r="133" spans="1:11" ht="15.75" customHeight="1" x14ac:dyDescent="0.25">
      <c r="A133" s="49"/>
      <c r="B133" s="49"/>
      <c r="C133" s="49"/>
      <c r="D133" s="63"/>
      <c r="K133" s="49"/>
    </row>
    <row r="134" spans="1:11" ht="15.75" customHeight="1" x14ac:dyDescent="0.25">
      <c r="A134" s="49"/>
      <c r="B134" s="49"/>
      <c r="C134" s="49"/>
      <c r="D134" s="63"/>
      <c r="K134" s="49"/>
    </row>
    <row r="135" spans="1:11" ht="15.75" customHeight="1" x14ac:dyDescent="0.25">
      <c r="A135" s="49"/>
      <c r="B135" s="49"/>
      <c r="C135" s="49"/>
      <c r="D135" s="63"/>
      <c r="K135" s="49"/>
    </row>
    <row r="136" spans="1:11" ht="15.75" customHeight="1" x14ac:dyDescent="0.25">
      <c r="A136" s="49"/>
      <c r="B136" s="49"/>
      <c r="C136" s="49"/>
      <c r="D136" s="63"/>
      <c r="K136" s="49"/>
    </row>
    <row r="137" spans="1:11" ht="15.75" customHeight="1" x14ac:dyDescent="0.25">
      <c r="A137" s="49"/>
      <c r="B137" s="49"/>
      <c r="C137" s="49"/>
      <c r="D137" s="63"/>
      <c r="K137" s="49"/>
    </row>
    <row r="138" spans="1:11" ht="15.75" customHeight="1" x14ac:dyDescent="0.25">
      <c r="A138" s="49"/>
      <c r="B138" s="49"/>
      <c r="C138" s="49"/>
      <c r="D138" s="63"/>
      <c r="K138" s="49"/>
    </row>
    <row r="139" spans="1:11" ht="15.75" customHeight="1" x14ac:dyDescent="0.25">
      <c r="A139" s="49"/>
      <c r="B139" s="49"/>
      <c r="C139" s="49"/>
      <c r="D139" s="63"/>
      <c r="K139" s="49"/>
    </row>
    <row r="140" spans="1:11" ht="15.75" customHeight="1" x14ac:dyDescent="0.25">
      <c r="A140" s="49"/>
      <c r="B140" s="49"/>
      <c r="C140" s="49"/>
      <c r="D140" s="63"/>
      <c r="K140" s="49"/>
    </row>
    <row r="141" spans="1:11" ht="15.75" customHeight="1" x14ac:dyDescent="0.25">
      <c r="A141" s="49"/>
      <c r="B141" s="49"/>
      <c r="C141" s="49"/>
      <c r="D141" s="63"/>
      <c r="K141" s="49"/>
    </row>
    <row r="142" spans="1:11" ht="15.75" customHeight="1" x14ac:dyDescent="0.25">
      <c r="A142" s="49"/>
      <c r="B142" s="49"/>
      <c r="C142" s="49"/>
      <c r="D142" s="63"/>
      <c r="K142" s="49"/>
    </row>
    <row r="143" spans="1:11" ht="15.75" customHeight="1" x14ac:dyDescent="0.25">
      <c r="A143" s="49"/>
      <c r="B143" s="49"/>
      <c r="C143" s="49"/>
      <c r="D143" s="63"/>
      <c r="K143" s="49"/>
    </row>
    <row r="144" spans="1:11" ht="15.75" customHeight="1" x14ac:dyDescent="0.25">
      <c r="A144" s="49"/>
      <c r="B144" s="49"/>
      <c r="C144" s="49"/>
      <c r="D144" s="63"/>
      <c r="K144" s="49"/>
    </row>
    <row r="145" spans="1:11" ht="15.75" customHeight="1" x14ac:dyDescent="0.25">
      <c r="A145" s="49"/>
      <c r="B145" s="49"/>
      <c r="C145" s="49"/>
      <c r="D145" s="63"/>
      <c r="K145" s="49"/>
    </row>
    <row r="146" spans="1:11" ht="15.75" customHeight="1" x14ac:dyDescent="0.25">
      <c r="A146" s="49"/>
      <c r="B146" s="49"/>
      <c r="C146" s="49"/>
      <c r="D146" s="63"/>
      <c r="K146" s="49"/>
    </row>
    <row r="147" spans="1:11" ht="15.75" customHeight="1" x14ac:dyDescent="0.25">
      <c r="A147" s="49"/>
      <c r="B147" s="49"/>
      <c r="C147" s="49"/>
      <c r="D147" s="63"/>
      <c r="K147" s="49"/>
    </row>
    <row r="148" spans="1:11" ht="15.75" customHeight="1" x14ac:dyDescent="0.25">
      <c r="A148" s="49"/>
      <c r="B148" s="49"/>
      <c r="C148" s="49"/>
      <c r="D148" s="63"/>
      <c r="K148" s="49"/>
    </row>
    <row r="149" spans="1:11" ht="15.75" customHeight="1" x14ac:dyDescent="0.25">
      <c r="A149" s="49"/>
      <c r="B149" s="49"/>
      <c r="C149" s="49"/>
      <c r="D149" s="63"/>
      <c r="K149" s="49"/>
    </row>
    <row r="150" spans="1:11" ht="15.75" customHeight="1" x14ac:dyDescent="0.25">
      <c r="A150" s="49"/>
      <c r="B150" s="49"/>
      <c r="C150" s="49"/>
      <c r="D150" s="63"/>
      <c r="K150" s="49"/>
    </row>
    <row r="151" spans="1:11" ht="15.75" customHeight="1" x14ac:dyDescent="0.25">
      <c r="A151" s="49"/>
      <c r="B151" s="49"/>
      <c r="C151" s="49"/>
      <c r="D151" s="63"/>
      <c r="K151" s="49"/>
    </row>
    <row r="152" spans="1:11" ht="15.75" customHeight="1" x14ac:dyDescent="0.25">
      <c r="A152" s="49"/>
      <c r="B152" s="49"/>
      <c r="C152" s="49"/>
      <c r="D152" s="63"/>
      <c r="K152" s="49"/>
    </row>
    <row r="153" spans="1:11" ht="15.75" customHeight="1" x14ac:dyDescent="0.25">
      <c r="A153" s="49"/>
      <c r="B153" s="49"/>
      <c r="C153" s="49"/>
      <c r="D153" s="63"/>
      <c r="K153" s="49"/>
    </row>
    <row r="154" spans="1:11" ht="15.75" customHeight="1" x14ac:dyDescent="0.25">
      <c r="A154" s="49"/>
      <c r="B154" s="49"/>
      <c r="C154" s="49"/>
      <c r="D154" s="63"/>
      <c r="K154" s="49"/>
    </row>
    <row r="155" spans="1:11" ht="15.75" customHeight="1" x14ac:dyDescent="0.25">
      <c r="A155" s="49"/>
      <c r="B155" s="49"/>
      <c r="C155" s="49"/>
      <c r="D155" s="63"/>
      <c r="K155" s="49"/>
    </row>
    <row r="156" spans="1:11" ht="15.75" customHeight="1" x14ac:dyDescent="0.25">
      <c r="A156" s="49"/>
      <c r="B156" s="49"/>
      <c r="C156" s="49"/>
      <c r="D156" s="63"/>
      <c r="K156" s="49"/>
    </row>
    <row r="157" spans="1:11" ht="15.75" customHeight="1" x14ac:dyDescent="0.25">
      <c r="A157" s="49"/>
      <c r="B157" s="49"/>
      <c r="C157" s="49"/>
      <c r="D157" s="63"/>
      <c r="K157" s="49"/>
    </row>
    <row r="158" spans="1:11" ht="15.75" customHeight="1" x14ac:dyDescent="0.25">
      <c r="A158" s="49"/>
      <c r="B158" s="49"/>
      <c r="C158" s="49"/>
      <c r="D158" s="63"/>
      <c r="K158" s="49"/>
    </row>
    <row r="159" spans="1:11" ht="15.75" customHeight="1" x14ac:dyDescent="0.25">
      <c r="A159" s="49"/>
      <c r="B159" s="49"/>
      <c r="C159" s="49"/>
      <c r="D159" s="63"/>
      <c r="K159" s="49"/>
    </row>
    <row r="160" spans="1:11" ht="15.75" customHeight="1" x14ac:dyDescent="0.25">
      <c r="A160" s="49"/>
      <c r="B160" s="49"/>
      <c r="C160" s="49"/>
      <c r="D160" s="63"/>
      <c r="K160" s="49"/>
    </row>
    <row r="161" spans="1:11" ht="15.75" customHeight="1" x14ac:dyDescent="0.25">
      <c r="A161" s="49"/>
      <c r="B161" s="49"/>
      <c r="C161" s="49"/>
      <c r="D161" s="63"/>
      <c r="K161" s="49"/>
    </row>
    <row r="162" spans="1:11" ht="15.75" customHeight="1" x14ac:dyDescent="0.25">
      <c r="A162" s="49"/>
      <c r="B162" s="49"/>
      <c r="C162" s="49"/>
      <c r="D162" s="63"/>
      <c r="K162" s="49"/>
    </row>
    <row r="163" spans="1:11" ht="15.75" customHeight="1" x14ac:dyDescent="0.25">
      <c r="A163" s="49"/>
      <c r="B163" s="49"/>
      <c r="C163" s="49"/>
      <c r="D163" s="63"/>
      <c r="K163" s="49"/>
    </row>
    <row r="164" spans="1:11" ht="15.75" customHeight="1" x14ac:dyDescent="0.25">
      <c r="A164" s="49"/>
      <c r="B164" s="49"/>
      <c r="C164" s="49"/>
      <c r="D164" s="63"/>
      <c r="K164" s="49"/>
    </row>
    <row r="165" spans="1:11" ht="15.75" customHeight="1" x14ac:dyDescent="0.25">
      <c r="A165" s="49"/>
      <c r="B165" s="49"/>
      <c r="C165" s="49"/>
      <c r="D165" s="63"/>
      <c r="K165" s="49"/>
    </row>
    <row r="166" spans="1:11" ht="15.75" customHeight="1" x14ac:dyDescent="0.25">
      <c r="A166" s="49"/>
      <c r="B166" s="49"/>
      <c r="C166" s="49"/>
      <c r="D166" s="63"/>
      <c r="K166" s="49"/>
    </row>
    <row r="167" spans="1:11" ht="15.75" customHeight="1" x14ac:dyDescent="0.25">
      <c r="A167" s="49"/>
      <c r="B167" s="49"/>
      <c r="C167" s="49"/>
      <c r="D167" s="63"/>
      <c r="K167" s="49"/>
    </row>
    <row r="168" spans="1:11" ht="15.75" customHeight="1" x14ac:dyDescent="0.25">
      <c r="A168" s="49"/>
      <c r="B168" s="49"/>
      <c r="C168" s="49"/>
      <c r="D168" s="63"/>
      <c r="K168" s="49"/>
    </row>
    <row r="169" spans="1:11" ht="15.75" customHeight="1" x14ac:dyDescent="0.25">
      <c r="A169" s="49"/>
      <c r="B169" s="49"/>
      <c r="C169" s="49"/>
      <c r="D169" s="63"/>
      <c r="K169" s="49"/>
    </row>
    <row r="170" spans="1:11" ht="15.75" customHeight="1" x14ac:dyDescent="0.25">
      <c r="A170" s="49"/>
      <c r="B170" s="49"/>
      <c r="C170" s="49"/>
      <c r="D170" s="63"/>
      <c r="K170" s="49"/>
    </row>
    <row r="171" spans="1:11" ht="15.75" customHeight="1" x14ac:dyDescent="0.25">
      <c r="A171" s="49"/>
      <c r="B171" s="49"/>
      <c r="C171" s="49"/>
      <c r="D171" s="63"/>
      <c r="K171" s="49"/>
    </row>
    <row r="172" spans="1:11" ht="15.75" customHeight="1" x14ac:dyDescent="0.25">
      <c r="A172" s="49"/>
      <c r="B172" s="49"/>
      <c r="C172" s="49"/>
      <c r="D172" s="63"/>
      <c r="K172" s="49"/>
    </row>
    <row r="173" spans="1:11" ht="15.75" customHeight="1" x14ac:dyDescent="0.25">
      <c r="A173" s="49"/>
      <c r="B173" s="49"/>
      <c r="C173" s="49"/>
      <c r="D173" s="63"/>
      <c r="K173" s="49"/>
    </row>
    <row r="174" spans="1:11" ht="15.75" customHeight="1" x14ac:dyDescent="0.25">
      <c r="A174" s="49"/>
      <c r="B174" s="49"/>
      <c r="C174" s="49"/>
      <c r="D174" s="63"/>
      <c r="K174" s="49"/>
    </row>
    <row r="175" spans="1:11" ht="15.75" customHeight="1" x14ac:dyDescent="0.25">
      <c r="A175" s="49"/>
      <c r="B175" s="49"/>
      <c r="C175" s="49"/>
      <c r="D175" s="63"/>
      <c r="K175" s="49"/>
    </row>
    <row r="176" spans="1:11" ht="15.75" customHeight="1" x14ac:dyDescent="0.25">
      <c r="A176" s="49"/>
      <c r="B176" s="49"/>
      <c r="C176" s="49"/>
      <c r="D176" s="63"/>
      <c r="K176" s="49"/>
    </row>
    <row r="177" spans="1:11" ht="15.75" customHeight="1" x14ac:dyDescent="0.25">
      <c r="A177" s="49"/>
      <c r="B177" s="49"/>
      <c r="C177" s="49"/>
      <c r="D177" s="63"/>
      <c r="K177" s="49"/>
    </row>
    <row r="178" spans="1:11" ht="15.75" customHeight="1" x14ac:dyDescent="0.25">
      <c r="A178" s="49"/>
      <c r="B178" s="49"/>
      <c r="C178" s="49"/>
      <c r="D178" s="63"/>
      <c r="K178" s="49"/>
    </row>
    <row r="179" spans="1:11" ht="15.75" customHeight="1" x14ac:dyDescent="0.25">
      <c r="A179" s="49"/>
      <c r="B179" s="49"/>
      <c r="C179" s="49"/>
      <c r="D179" s="63"/>
      <c r="K179" s="49"/>
    </row>
    <row r="180" spans="1:11" ht="15.75" customHeight="1" x14ac:dyDescent="0.25">
      <c r="A180" s="49"/>
      <c r="B180" s="49"/>
      <c r="C180" s="49"/>
      <c r="D180" s="63"/>
      <c r="K180" s="49"/>
    </row>
    <row r="181" spans="1:11" ht="15.75" customHeight="1" x14ac:dyDescent="0.25">
      <c r="A181" s="49"/>
      <c r="B181" s="49"/>
      <c r="C181" s="49"/>
      <c r="D181" s="63"/>
      <c r="K181" s="49"/>
    </row>
    <row r="182" spans="1:11" ht="15.75" customHeight="1" x14ac:dyDescent="0.25">
      <c r="A182" s="49"/>
      <c r="B182" s="49"/>
      <c r="C182" s="49"/>
      <c r="D182" s="63"/>
      <c r="K182" s="49"/>
    </row>
    <row r="183" spans="1:11" ht="15.75" customHeight="1" x14ac:dyDescent="0.25">
      <c r="A183" s="49"/>
      <c r="B183" s="49"/>
      <c r="C183" s="49"/>
      <c r="D183" s="63"/>
      <c r="K183" s="49"/>
    </row>
    <row r="184" spans="1:11" ht="15.75" customHeight="1" x14ac:dyDescent="0.25">
      <c r="A184" s="49"/>
      <c r="B184" s="49"/>
      <c r="C184" s="49"/>
      <c r="D184" s="63"/>
      <c r="K184" s="49"/>
    </row>
    <row r="185" spans="1:11" ht="15.75" customHeight="1" x14ac:dyDescent="0.25">
      <c r="A185" s="49"/>
      <c r="B185" s="49"/>
      <c r="C185" s="49"/>
      <c r="D185" s="63"/>
      <c r="K185" s="49"/>
    </row>
    <row r="186" spans="1:11" ht="15.75" customHeight="1" x14ac:dyDescent="0.25">
      <c r="A186" s="49"/>
      <c r="B186" s="49"/>
      <c r="C186" s="49"/>
      <c r="D186" s="63"/>
      <c r="K186" s="49"/>
    </row>
    <row r="187" spans="1:11" ht="15.75" customHeight="1" x14ac:dyDescent="0.25">
      <c r="A187" s="49"/>
      <c r="B187" s="49"/>
      <c r="C187" s="49"/>
      <c r="D187" s="63"/>
      <c r="K187" s="49"/>
    </row>
    <row r="188" spans="1:11" ht="15.75" customHeight="1" x14ac:dyDescent="0.25">
      <c r="A188" s="49"/>
      <c r="B188" s="49"/>
      <c r="C188" s="49"/>
      <c r="D188" s="63"/>
      <c r="K188" s="49"/>
    </row>
    <row r="189" spans="1:11" ht="15.75" customHeight="1" x14ac:dyDescent="0.25">
      <c r="A189" s="49"/>
      <c r="B189" s="49"/>
      <c r="C189" s="49"/>
      <c r="D189" s="63"/>
      <c r="K189" s="49"/>
    </row>
    <row r="190" spans="1:11" ht="15.75" customHeight="1" x14ac:dyDescent="0.25">
      <c r="A190" s="49"/>
      <c r="B190" s="49"/>
      <c r="C190" s="49"/>
      <c r="D190" s="63"/>
      <c r="K190" s="49"/>
    </row>
    <row r="191" spans="1:11" ht="15.75" customHeight="1" x14ac:dyDescent="0.25">
      <c r="A191" s="49"/>
      <c r="B191" s="49"/>
      <c r="C191" s="49"/>
      <c r="D191" s="63"/>
      <c r="K191" s="49"/>
    </row>
    <row r="192" spans="1:11" ht="15.75" customHeight="1" x14ac:dyDescent="0.25">
      <c r="A192" s="49"/>
      <c r="B192" s="49"/>
      <c r="C192" s="49"/>
      <c r="D192" s="63"/>
      <c r="K192" s="49"/>
    </row>
    <row r="193" spans="1:11" ht="15.75" customHeight="1" x14ac:dyDescent="0.25">
      <c r="A193" s="49"/>
      <c r="B193" s="49"/>
      <c r="C193" s="49"/>
      <c r="D193" s="63"/>
      <c r="K193" s="49"/>
    </row>
    <row r="194" spans="1:11" ht="15.75" customHeight="1" x14ac:dyDescent="0.25">
      <c r="A194" s="49"/>
      <c r="B194" s="49"/>
      <c r="C194" s="49"/>
      <c r="D194" s="63"/>
      <c r="K194" s="49"/>
    </row>
    <row r="195" spans="1:11" ht="15.75" customHeight="1" x14ac:dyDescent="0.25">
      <c r="A195" s="49"/>
      <c r="B195" s="49"/>
      <c r="C195" s="49"/>
      <c r="D195" s="63"/>
      <c r="K195" s="49"/>
    </row>
    <row r="196" spans="1:11" ht="15.75" customHeight="1" x14ac:dyDescent="0.25">
      <c r="A196" s="49"/>
      <c r="B196" s="49"/>
      <c r="C196" s="49"/>
      <c r="D196" s="63"/>
      <c r="K196" s="49"/>
    </row>
    <row r="197" spans="1:11" ht="15.75" customHeight="1" x14ac:dyDescent="0.25">
      <c r="A197" s="49"/>
      <c r="B197" s="49"/>
      <c r="C197" s="49"/>
      <c r="D197" s="63"/>
      <c r="K197" s="49"/>
    </row>
    <row r="198" spans="1:11" ht="15.75" customHeight="1" x14ac:dyDescent="0.25">
      <c r="A198" s="49"/>
      <c r="B198" s="49"/>
      <c r="C198" s="49"/>
      <c r="D198" s="63"/>
      <c r="K198" s="49"/>
    </row>
    <row r="199" spans="1:11" ht="15.75" customHeight="1" x14ac:dyDescent="0.25">
      <c r="A199" s="49"/>
      <c r="B199" s="49"/>
      <c r="C199" s="49"/>
      <c r="D199" s="63"/>
      <c r="K199" s="49"/>
    </row>
    <row r="200" spans="1:11" ht="15.75" customHeight="1" x14ac:dyDescent="0.25">
      <c r="A200" s="49"/>
      <c r="B200" s="49"/>
      <c r="C200" s="49"/>
      <c r="D200" s="63"/>
      <c r="K200" s="49"/>
    </row>
    <row r="201" spans="1:11" ht="15.75" customHeight="1" x14ac:dyDescent="0.25">
      <c r="A201" s="49"/>
      <c r="B201" s="49"/>
      <c r="C201" s="49"/>
      <c r="D201" s="63"/>
      <c r="K201" s="49"/>
    </row>
    <row r="202" spans="1:11" ht="15.75" customHeight="1" x14ac:dyDescent="0.25">
      <c r="A202" s="49"/>
      <c r="B202" s="49"/>
      <c r="C202" s="49"/>
      <c r="D202" s="63"/>
      <c r="K202" s="49"/>
    </row>
    <row r="203" spans="1:11" ht="15.75" customHeight="1" x14ac:dyDescent="0.25">
      <c r="A203" s="49"/>
      <c r="B203" s="49"/>
      <c r="C203" s="49"/>
      <c r="D203" s="63"/>
      <c r="K203" s="49"/>
    </row>
    <row r="204" spans="1:11" ht="15.75" customHeight="1" x14ac:dyDescent="0.25">
      <c r="A204" s="49"/>
      <c r="B204" s="49"/>
      <c r="C204" s="49"/>
      <c r="D204" s="63"/>
      <c r="K204" s="49"/>
    </row>
    <row r="205" spans="1:11" ht="15.75" customHeight="1" x14ac:dyDescent="0.25">
      <c r="A205" s="49"/>
      <c r="B205" s="49"/>
      <c r="C205" s="49"/>
      <c r="D205" s="63"/>
      <c r="K205" s="49"/>
    </row>
    <row r="206" spans="1:11" ht="15.75" customHeight="1" x14ac:dyDescent="0.25">
      <c r="A206" s="49"/>
      <c r="B206" s="49"/>
      <c r="C206" s="49"/>
      <c r="D206" s="63"/>
      <c r="K206" s="49"/>
    </row>
    <row r="207" spans="1:11" ht="15.75" customHeight="1" x14ac:dyDescent="0.25">
      <c r="A207" s="49"/>
      <c r="B207" s="49"/>
      <c r="C207" s="49"/>
      <c r="D207" s="63"/>
      <c r="K207" s="49"/>
    </row>
    <row r="208" spans="1:11" ht="15.75" customHeight="1" x14ac:dyDescent="0.25">
      <c r="A208" s="49"/>
      <c r="B208" s="49"/>
      <c r="C208" s="49"/>
      <c r="D208" s="63"/>
      <c r="K208" s="49"/>
    </row>
    <row r="209" spans="1:11" ht="15.75" customHeight="1" x14ac:dyDescent="0.25">
      <c r="A209" s="49"/>
      <c r="B209" s="49"/>
      <c r="C209" s="49"/>
      <c r="D209" s="63"/>
      <c r="K209" s="49"/>
    </row>
    <row r="210" spans="1:11" ht="15.75" customHeight="1" x14ac:dyDescent="0.25">
      <c r="A210" s="49"/>
      <c r="B210" s="49"/>
      <c r="C210" s="49"/>
      <c r="D210" s="63"/>
      <c r="K210" s="49"/>
    </row>
    <row r="211" spans="1:11" ht="15.75" customHeight="1" x14ac:dyDescent="0.25">
      <c r="A211" s="49"/>
      <c r="B211" s="49"/>
      <c r="C211" s="49"/>
      <c r="D211" s="63"/>
      <c r="K211" s="49"/>
    </row>
    <row r="212" spans="1:11" ht="15.75" customHeight="1" x14ac:dyDescent="0.25">
      <c r="A212" s="49"/>
      <c r="B212" s="49"/>
      <c r="C212" s="49"/>
      <c r="D212" s="63"/>
      <c r="K212" s="49"/>
    </row>
    <row r="213" spans="1:11" ht="15.75" customHeight="1" x14ac:dyDescent="0.25">
      <c r="A213" s="49"/>
      <c r="B213" s="49"/>
      <c r="C213" s="49"/>
      <c r="D213" s="63"/>
      <c r="K213" s="49"/>
    </row>
    <row r="214" spans="1:11" ht="15.75" customHeight="1" x14ac:dyDescent="0.25">
      <c r="A214" s="49"/>
      <c r="B214" s="49"/>
      <c r="C214" s="49"/>
      <c r="D214" s="63"/>
      <c r="K214" s="49"/>
    </row>
    <row r="215" spans="1:11" ht="15.75" customHeight="1" x14ac:dyDescent="0.25">
      <c r="A215" s="49"/>
      <c r="B215" s="49"/>
      <c r="C215" s="49"/>
      <c r="D215" s="63"/>
      <c r="K215" s="49"/>
    </row>
    <row r="216" spans="1:11" ht="15.75" customHeight="1" x14ac:dyDescent="0.25">
      <c r="A216" s="49"/>
      <c r="B216" s="49"/>
      <c r="C216" s="49"/>
      <c r="D216" s="63"/>
      <c r="K216" s="49"/>
    </row>
    <row r="217" spans="1:11" ht="15.75" customHeight="1" x14ac:dyDescent="0.25">
      <c r="A217" s="49"/>
      <c r="B217" s="49"/>
      <c r="C217" s="49"/>
      <c r="D217" s="63"/>
      <c r="K217" s="49"/>
    </row>
    <row r="218" spans="1:11" ht="15.75" customHeight="1" x14ac:dyDescent="0.25">
      <c r="A218" s="49"/>
      <c r="B218" s="49"/>
      <c r="C218" s="49"/>
      <c r="D218" s="63"/>
      <c r="K218" s="49"/>
    </row>
    <row r="219" spans="1:11" ht="15.75" customHeight="1" x14ac:dyDescent="0.25">
      <c r="A219" s="49"/>
      <c r="B219" s="49"/>
      <c r="C219" s="49"/>
      <c r="D219" s="63"/>
      <c r="K219" s="49"/>
    </row>
    <row r="220" spans="1:11" ht="15.75" customHeight="1" x14ac:dyDescent="0.25">
      <c r="A220" s="49"/>
      <c r="B220" s="49"/>
      <c r="C220" s="49"/>
      <c r="D220" s="63"/>
      <c r="K220" s="49"/>
    </row>
    <row r="221" spans="1:11" ht="15.75" customHeight="1" x14ac:dyDescent="0.25">
      <c r="A221" s="49"/>
      <c r="B221" s="49"/>
      <c r="C221" s="49"/>
      <c r="D221" s="63"/>
      <c r="K221" s="49"/>
    </row>
    <row r="222" spans="1:11" ht="15.75" customHeight="1" x14ac:dyDescent="0.25">
      <c r="A222" s="49"/>
      <c r="B222" s="49"/>
      <c r="C222" s="49"/>
      <c r="D222" s="63"/>
      <c r="K222" s="49"/>
    </row>
    <row r="223" spans="1:11" ht="15.75" customHeight="1" x14ac:dyDescent="0.25">
      <c r="A223" s="49"/>
      <c r="B223" s="49"/>
      <c r="C223" s="49"/>
      <c r="D223" s="63"/>
      <c r="K223" s="49"/>
    </row>
    <row r="224" spans="1:11" ht="15.75" customHeight="1" x14ac:dyDescent="0.25">
      <c r="A224" s="49"/>
      <c r="B224" s="49"/>
      <c r="C224" s="49"/>
      <c r="D224" s="63"/>
      <c r="K224" s="49"/>
    </row>
    <row r="225" spans="1:11" ht="15.75" customHeight="1" x14ac:dyDescent="0.25">
      <c r="A225" s="49"/>
      <c r="B225" s="49"/>
      <c r="C225" s="49"/>
      <c r="D225" s="63"/>
      <c r="K225" s="49"/>
    </row>
    <row r="226" spans="1:11" ht="15.75" customHeight="1" x14ac:dyDescent="0.25">
      <c r="A226" s="49"/>
      <c r="B226" s="49"/>
      <c r="C226" s="49"/>
      <c r="D226" s="63"/>
      <c r="K226" s="49"/>
    </row>
    <row r="227" spans="1:11" ht="15.75" customHeight="1" x14ac:dyDescent="0.25">
      <c r="A227" s="49"/>
      <c r="B227" s="49"/>
      <c r="C227" s="49"/>
      <c r="D227" s="63"/>
      <c r="K227" s="49"/>
    </row>
    <row r="228" spans="1:11" ht="15.75" customHeight="1" x14ac:dyDescent="0.25">
      <c r="A228" s="49"/>
      <c r="B228" s="49"/>
      <c r="C228" s="49"/>
      <c r="D228" s="63"/>
      <c r="K228" s="49"/>
    </row>
    <row r="229" spans="1:11" ht="15.75" customHeight="1" x14ac:dyDescent="0.25">
      <c r="A229" s="49"/>
      <c r="B229" s="49"/>
      <c r="C229" s="49"/>
      <c r="D229" s="63"/>
      <c r="K229" s="49"/>
    </row>
    <row r="230" spans="1:11" ht="15.75" customHeight="1" x14ac:dyDescent="0.25">
      <c r="A230" s="49"/>
      <c r="B230" s="49"/>
      <c r="C230" s="49"/>
      <c r="D230" s="63"/>
      <c r="K230" s="49"/>
    </row>
    <row r="231" spans="1:11" ht="15.75" customHeight="1" x14ac:dyDescent="0.25">
      <c r="A231" s="49"/>
      <c r="B231" s="49"/>
      <c r="C231" s="49"/>
      <c r="D231" s="63"/>
      <c r="K231" s="49"/>
    </row>
    <row r="232" spans="1:11" ht="15.75" customHeight="1" x14ac:dyDescent="0.25">
      <c r="A232" s="49"/>
      <c r="B232" s="49"/>
      <c r="C232" s="49"/>
      <c r="D232" s="63"/>
      <c r="K232" s="49"/>
    </row>
    <row r="233" spans="1:11" ht="15.75" customHeight="1" x14ac:dyDescent="0.25"/>
    <row r="234" spans="1:11" ht="15.75" customHeight="1" x14ac:dyDescent="0.25"/>
    <row r="235" spans="1:11" ht="15.75" customHeight="1" x14ac:dyDescent="0.25"/>
    <row r="236" spans="1:11" ht="15.75" customHeight="1" x14ac:dyDescent="0.25"/>
    <row r="237" spans="1:11" ht="15.75" customHeight="1" x14ac:dyDescent="0.25"/>
    <row r="238" spans="1:11" ht="15.75" customHeight="1" x14ac:dyDescent="0.25"/>
    <row r="239" spans="1:11" ht="15.75" customHeight="1" x14ac:dyDescent="0.25"/>
    <row r="240" spans="1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N2:N3"/>
    <mergeCell ref="M31:N31"/>
    <mergeCell ref="D2:D3"/>
    <mergeCell ref="B4:D4"/>
    <mergeCell ref="B26:C26"/>
    <mergeCell ref="A27:D27"/>
    <mergeCell ref="A28:D28"/>
    <mergeCell ref="A29:D29"/>
    <mergeCell ref="A30:D30"/>
    <mergeCell ref="A1:A25"/>
    <mergeCell ref="B1:B3"/>
    <mergeCell ref="C1:C3"/>
    <mergeCell ref="L1:O1"/>
    <mergeCell ref="E2:E3"/>
    <mergeCell ref="G2:G3"/>
    <mergeCell ref="O2:O3"/>
    <mergeCell ref="H2:H3"/>
    <mergeCell ref="I2:I3"/>
    <mergeCell ref="J2:J3"/>
    <mergeCell ref="L2:L3"/>
    <mergeCell ref="M2:M3"/>
  </mergeCells>
  <hyperlinks>
    <hyperlink ref="E2" r:id="rId1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9765625" defaultRowHeight="15" customHeight="1" x14ac:dyDescent="0.25"/>
  <cols>
    <col min="1" max="1" width="12" customWidth="1"/>
    <col min="2" max="2" width="9.3984375" customWidth="1"/>
    <col min="3" max="3" width="6.59765625" customWidth="1"/>
    <col min="4" max="4" width="13.8984375" customWidth="1"/>
    <col min="5" max="5" width="8.69921875" customWidth="1"/>
    <col min="6" max="6" width="12.69921875" customWidth="1"/>
    <col min="7" max="7" width="8.19921875" customWidth="1"/>
    <col min="8" max="8" width="8.3984375" customWidth="1"/>
    <col min="9" max="9" width="11" customWidth="1"/>
    <col min="10" max="10" width="8.3984375" customWidth="1"/>
    <col min="11" max="14" width="11" customWidth="1"/>
    <col min="15" max="15" width="25.5" customWidth="1"/>
    <col min="16" max="24" width="11" customWidth="1"/>
  </cols>
  <sheetData>
    <row r="1" spans="1:15" ht="30" customHeight="1" x14ac:dyDescent="0.25">
      <c r="A1" s="162" t="s">
        <v>227</v>
      </c>
      <c r="B1" s="162" t="s">
        <v>63</v>
      </c>
      <c r="C1" s="34" t="s">
        <v>224</v>
      </c>
      <c r="D1" s="162" t="s">
        <v>74</v>
      </c>
      <c r="E1" s="164"/>
      <c r="F1" s="34" t="s">
        <v>223</v>
      </c>
      <c r="G1" s="162" t="s">
        <v>63</v>
      </c>
      <c r="H1" s="34" t="s">
        <v>224</v>
      </c>
      <c r="I1" s="162" t="s">
        <v>74</v>
      </c>
      <c r="J1" s="164"/>
      <c r="K1" s="34" t="s">
        <v>225</v>
      </c>
      <c r="L1" s="162" t="s">
        <v>63</v>
      </c>
      <c r="M1" s="34" t="s">
        <v>224</v>
      </c>
      <c r="N1" s="162" t="s">
        <v>74</v>
      </c>
      <c r="O1" s="162" t="s">
        <v>231</v>
      </c>
    </row>
    <row r="2" spans="1:15" ht="14.25" customHeight="1" x14ac:dyDescent="0.25">
      <c r="A2" s="166">
        <v>43892</v>
      </c>
      <c r="B2" s="169">
        <f>AVERAGE(Статистика!DS4)</f>
        <v>0.83333333333333337</v>
      </c>
      <c r="C2" s="171">
        <f>Статистика!DT4</f>
        <v>3</v>
      </c>
      <c r="D2" s="173"/>
      <c r="E2" s="174"/>
      <c r="F2" s="175" t="s">
        <v>233</v>
      </c>
      <c r="G2" s="177">
        <f>AVERAGE(B2:B6)</f>
        <v>0.83100773309499731</v>
      </c>
      <c r="H2" s="178">
        <f>SUM(C2:C6)</f>
        <v>24</v>
      </c>
      <c r="I2" s="180"/>
      <c r="J2" s="174"/>
      <c r="K2" s="181" t="s">
        <v>222</v>
      </c>
      <c r="L2" s="183">
        <f>AVERAGE(G2:G6)</f>
        <v>0.85926501108058329</v>
      </c>
      <c r="M2" s="185">
        <f t="shared" ref="M2:N2" si="0">SUM(H2:H6)</f>
        <v>93</v>
      </c>
      <c r="N2" s="187">
        <f t="shared" si="0"/>
        <v>5.7835648148148143E-2</v>
      </c>
      <c r="O2" s="185">
        <f>M2-Статистика!DJ6-Статистика!EW6</f>
        <v>63</v>
      </c>
    </row>
    <row r="3" spans="1:15" ht="14.25" customHeight="1" x14ac:dyDescent="0.25">
      <c r="A3" s="166">
        <v>43893</v>
      </c>
      <c r="B3" s="169">
        <f>AVERAGE(Статистика!W5,Статистика!AQ5,Статистика!DS5)</f>
        <v>0.83347763347763359</v>
      </c>
      <c r="C3" s="171">
        <f>Статистика!X5+Статистика!AR5+Статистика!DT5</f>
        <v>4</v>
      </c>
      <c r="D3" s="173"/>
      <c r="E3" s="174"/>
      <c r="F3" s="175" t="s">
        <v>234</v>
      </c>
      <c r="G3" s="177">
        <f>AVERAGE(B7:B11)</f>
        <v>0.80891594516594523</v>
      </c>
      <c r="H3" s="178">
        <f t="shared" ref="H3:I3" si="1">SUM(C7:C11)</f>
        <v>23</v>
      </c>
      <c r="I3" s="192">
        <f t="shared" si="1"/>
        <v>7.2569444444444443E-3</v>
      </c>
      <c r="J3" s="174"/>
      <c r="K3" s="174"/>
      <c r="L3" s="174"/>
      <c r="M3" s="174"/>
      <c r="N3" s="174"/>
      <c r="O3" s="174"/>
    </row>
    <row r="4" spans="1:15" ht="14.25" customHeight="1" x14ac:dyDescent="0.25">
      <c r="A4" s="166">
        <v>43894</v>
      </c>
      <c r="B4" s="194">
        <f>AVERAGE(Статистика!DS6,Статистика!EL6)</f>
        <v>0.83173076923076916</v>
      </c>
      <c r="C4" s="196">
        <f>Статистика!DT6+Статистика!EM6</f>
        <v>7</v>
      </c>
      <c r="D4" s="173"/>
      <c r="E4" s="174"/>
      <c r="F4" s="175" t="s">
        <v>237</v>
      </c>
      <c r="G4" s="198">
        <f>AVERAGE(B12:B16)</f>
        <v>0.89112802402276081</v>
      </c>
      <c r="H4" s="178">
        <f t="shared" ref="H4:I4" si="2">SUM(C12:C16)</f>
        <v>22</v>
      </c>
      <c r="I4" s="199">
        <f t="shared" si="2"/>
        <v>2.3344907407407404E-2</v>
      </c>
      <c r="J4" s="174"/>
      <c r="K4" s="174"/>
      <c r="L4" s="174"/>
      <c r="M4" s="174"/>
      <c r="N4" s="174"/>
      <c r="O4" s="174"/>
    </row>
    <row r="5" spans="1:15" ht="14.25" customHeight="1" x14ac:dyDescent="0.25">
      <c r="A5" s="166">
        <v>43895</v>
      </c>
      <c r="B5" s="200">
        <f>AVERAGE(Статистика!W7,Статистика!AQ7,Статистика!DS7,Статистика!EL7)</f>
        <v>0.82548919633825291</v>
      </c>
      <c r="C5" s="171">
        <f>Статистика!X7+Статистика!AR7+Статистика!DT7+Статистика!EM7</f>
        <v>10</v>
      </c>
      <c r="D5" s="173"/>
      <c r="E5" s="174"/>
      <c r="F5" s="175" t="s">
        <v>238</v>
      </c>
      <c r="G5" s="201">
        <f>AVERAGE(B17:B21)</f>
        <v>0.90600834203863001</v>
      </c>
      <c r="H5" s="203">
        <f t="shared" ref="H5:I5" si="3">SUM(C17:C21)</f>
        <v>24</v>
      </c>
      <c r="I5" s="180">
        <f t="shared" si="3"/>
        <v>2.7233796296296294E-2</v>
      </c>
      <c r="J5" s="174"/>
      <c r="K5" s="174"/>
      <c r="L5" s="174"/>
      <c r="M5" s="174"/>
      <c r="N5" s="174"/>
      <c r="O5" s="174"/>
    </row>
    <row r="6" spans="1:15" ht="14.25" customHeight="1" x14ac:dyDescent="0.25">
      <c r="A6" s="166">
        <v>43896</v>
      </c>
      <c r="B6" s="200"/>
      <c r="C6" s="171"/>
      <c r="D6" s="173"/>
      <c r="E6" s="174"/>
      <c r="F6" s="175" t="s">
        <v>239</v>
      </c>
      <c r="G6" s="203"/>
      <c r="H6" s="203"/>
      <c r="I6" s="180"/>
      <c r="J6" s="174"/>
      <c r="K6" s="174"/>
      <c r="L6" s="174"/>
      <c r="M6" s="174"/>
      <c r="N6" s="174"/>
      <c r="O6" s="174"/>
    </row>
    <row r="7" spans="1:15" ht="14.25" customHeight="1" x14ac:dyDescent="0.25">
      <c r="A7" s="204">
        <v>43899</v>
      </c>
      <c r="B7" s="205"/>
      <c r="C7" s="205"/>
      <c r="D7" s="206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</row>
    <row r="8" spans="1:15" ht="14.25" customHeight="1" x14ac:dyDescent="0.25">
      <c r="A8" s="204">
        <v>43900</v>
      </c>
      <c r="B8" s="183">
        <f>AVERAGE(Статистика!DS10,Статистика!EL10)</f>
        <v>0.86309523809523814</v>
      </c>
      <c r="C8" s="185">
        <f>Статистика!DT10+Статистика!EM10</f>
        <v>9</v>
      </c>
      <c r="D8" s="206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</row>
    <row r="9" spans="1:15" ht="14.25" customHeight="1" x14ac:dyDescent="0.25">
      <c r="A9" s="204">
        <v>43901</v>
      </c>
      <c r="B9" s="183">
        <f>AVERAGE(Статистика!W11,Статистика!DS11,Статистика!EL11)</f>
        <v>0.77812409812409811</v>
      </c>
      <c r="C9" s="185">
        <f>Статистика!X11+Статистика!DT11+Статистика!EM11</f>
        <v>7</v>
      </c>
      <c r="D9" s="206"/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/>
    </row>
    <row r="10" spans="1:15" ht="14.25" customHeight="1" x14ac:dyDescent="0.25">
      <c r="A10" s="204">
        <v>43902</v>
      </c>
      <c r="B10" s="183">
        <f>AVERAGE(Статистика!W12,Статистика!DS12)</f>
        <v>0.76111111111111107</v>
      </c>
      <c r="C10" s="185">
        <f>Статистика!X12+Статистика!DT12</f>
        <v>4</v>
      </c>
      <c r="D10" s="187">
        <f>Статистика!Y12+Статистика!DU12</f>
        <v>4.6990740740740743E-3</v>
      </c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</row>
    <row r="11" spans="1:15" ht="14.25" customHeight="1" x14ac:dyDescent="0.25">
      <c r="A11" s="204">
        <v>43903</v>
      </c>
      <c r="B11" s="183">
        <f>AVERAGE(Статистика!DS13)</f>
        <v>0.83333333333333337</v>
      </c>
      <c r="C11" s="185">
        <f>Статистика!DT13</f>
        <v>3</v>
      </c>
      <c r="D11" s="187">
        <f>Статистика!DU13</f>
        <v>2.5578703703703705E-3</v>
      </c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</row>
    <row r="12" spans="1:15" ht="14.25" customHeight="1" x14ac:dyDescent="0.25">
      <c r="A12" s="211">
        <v>43906</v>
      </c>
      <c r="B12" s="200">
        <f>AVERAGE(Статистика!W14,Статистика!DS14,Статистика!EL14)</f>
        <v>0.83552003552003551</v>
      </c>
      <c r="C12" s="171">
        <f>Статистика!X14+Статистика!DT14+Статистика!EM14</f>
        <v>9</v>
      </c>
      <c r="D12" s="213">
        <f>Статистика!Y14+Статистика!DU14+Статистика!EN14</f>
        <v>1.0752314814814814E-2</v>
      </c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</row>
    <row r="13" spans="1:15" ht="14.25" customHeight="1" x14ac:dyDescent="0.25">
      <c r="A13" s="211">
        <v>43907</v>
      </c>
      <c r="B13" s="200">
        <f>AVERAGE(Статистика!CY15,Статистика!DS15)</f>
        <v>0.8878446115288221</v>
      </c>
      <c r="C13" s="171">
        <f>Статистика!CZ15+Статистика!DT15</f>
        <v>2</v>
      </c>
      <c r="D13" s="213">
        <f>Статистика!DA15+Статистика!DU15</f>
        <v>3.8078703703703703E-3</v>
      </c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</row>
    <row r="14" spans="1:15" ht="14.25" customHeight="1" x14ac:dyDescent="0.25">
      <c r="A14" s="211">
        <v>43908</v>
      </c>
      <c r="B14" s="200">
        <f>AVERAGE(Статистика!CY16,Статистика!DS16)</f>
        <v>0.94736842105263164</v>
      </c>
      <c r="C14" s="171">
        <f>Статистика!CZ16+Статистика!DT16</f>
        <v>2</v>
      </c>
      <c r="D14" s="213">
        <f>Статистика!DA16+Статистика!DU16</f>
        <v>9.4907407407407408E-4</v>
      </c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</row>
    <row r="15" spans="1:15" ht="14.25" customHeight="1" x14ac:dyDescent="0.25">
      <c r="A15" s="211">
        <v>43909</v>
      </c>
      <c r="B15" s="194">
        <f>AVERAGE(Статистика!B17,Статистика!W17,Статистика!CY17,Статистика!DS17,Статистика!EL17)</f>
        <v>0.89377902798955433</v>
      </c>
      <c r="C15" s="196">
        <f>Статистика!C17+Статистика!X17+Статистика!CZ17+Статистика!DT17+Статистика!EM17</f>
        <v>9</v>
      </c>
      <c r="D15" s="173">
        <f>Статистика!D17+Статистика!Y17+Статистика!DA17+Статистика!DU17+Статистика!EN17</f>
        <v>7.8356481481481471E-3</v>
      </c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</row>
    <row r="16" spans="1:15" ht="14.25" customHeight="1" x14ac:dyDescent="0.25">
      <c r="A16" s="211">
        <v>43910</v>
      </c>
      <c r="B16" s="196"/>
      <c r="C16" s="196"/>
      <c r="D16" s="173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</row>
    <row r="17" spans="1:15" ht="14.25" customHeight="1" x14ac:dyDescent="0.25">
      <c r="A17" s="216">
        <v>43913</v>
      </c>
      <c r="B17" s="217">
        <f>AVERAGE(Статистика!CY19)</f>
        <v>0.84210526315789469</v>
      </c>
      <c r="C17" s="205">
        <f>'ВХОДЯЩИЙ ЗВОНОК'!L21</f>
        <v>1</v>
      </c>
      <c r="D17" s="206">
        <f>'ВХОДЯЩИЙ ЗВОНОК'!L22</f>
        <v>5.2083333333333333E-4</v>
      </c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/>
    </row>
    <row r="18" spans="1:15" ht="14.25" customHeight="1" x14ac:dyDescent="0.25">
      <c r="A18" s="216">
        <v>43914</v>
      </c>
      <c r="B18" s="217">
        <f>AVERAGE(Статистика!W20,Статистика!CY20,Статистика!DS20,Статистика!EL20)</f>
        <v>0.93995120376699326</v>
      </c>
      <c r="C18" s="205">
        <f>Статистика!X20+Статистика!CZ20+Статистика!DT20+Статистика!EM20</f>
        <v>12</v>
      </c>
      <c r="D18" s="206">
        <f>Статистика!Y20+Статистика!DA20+Статистика!DU20+Статистика!EN20</f>
        <v>1.4965277777777777E-2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</row>
    <row r="19" spans="1:15" ht="14.25" customHeight="1" x14ac:dyDescent="0.25">
      <c r="A19" s="216">
        <v>43915</v>
      </c>
      <c r="B19" s="217">
        <f>AVERAGE(Статистика!AQ21,Статистика!DS21,Статистика!EL21)</f>
        <v>0.96443545971847866</v>
      </c>
      <c r="C19" s="205">
        <f>Статистика!AR21+Статистика!DT21+Статистика!EM21</f>
        <v>5</v>
      </c>
      <c r="D19" s="206">
        <f>Статистика!AS21+Статистика!DU21+Статистика!EN21</f>
        <v>6.3078703703703699E-3</v>
      </c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</row>
    <row r="20" spans="1:15" ht="14.25" customHeight="1" x14ac:dyDescent="0.25">
      <c r="A20" s="216">
        <v>43916</v>
      </c>
      <c r="B20" s="217">
        <f>AVERAGE(Статистика!W22,Статистика!EL22)</f>
        <v>0.94090909090909092</v>
      </c>
      <c r="C20" s="205">
        <f>Статистика!X22+Статистика!EM22</f>
        <v>4</v>
      </c>
      <c r="D20" s="206">
        <f>Статистика!Y22+Статистика!EN22</f>
        <v>2.8935185185185184E-3</v>
      </c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</row>
    <row r="21" spans="1:15" ht="14.25" customHeight="1" x14ac:dyDescent="0.25">
      <c r="A21" s="216">
        <v>43917</v>
      </c>
      <c r="B21" s="217">
        <f>AVERAGE(Статистика!W23,Статистика!DS23)</f>
        <v>0.84264069264069263</v>
      </c>
      <c r="C21" s="205">
        <f>Статистика!X23+Статистика!DT23</f>
        <v>2</v>
      </c>
      <c r="D21" s="206">
        <f>Статистика!Y23+Статистика!DU23</f>
        <v>2.5462962962962961E-3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</row>
    <row r="22" spans="1:15" ht="14.25" customHeight="1" x14ac:dyDescent="0.25"/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01"/>
  <sheetViews>
    <sheetView workbookViewId="0">
      <pane xSplit="4" topLeftCell="E1" activePane="topRight" state="frozen"/>
      <selection pane="topRight" activeCell="F2" sqref="F2"/>
    </sheetView>
  </sheetViews>
  <sheetFormatPr defaultColWidth="12.59765625" defaultRowHeight="15" customHeight="1" x14ac:dyDescent="0.25"/>
  <cols>
    <col min="1" max="1" width="8.5" customWidth="1"/>
    <col min="2" max="3" width="5" customWidth="1"/>
    <col min="4" max="4" width="27.5" customWidth="1"/>
    <col min="5" max="5" width="10.5" customWidth="1"/>
    <col min="6" max="6" width="8.3984375" customWidth="1"/>
    <col min="7" max="7" width="12.09765625" customWidth="1"/>
    <col min="8" max="8" width="9.8984375" customWidth="1"/>
    <col min="9" max="9" width="8.3984375" customWidth="1"/>
    <col min="10" max="10" width="9.8984375" customWidth="1"/>
    <col min="11" max="12" width="8.3984375" customWidth="1"/>
    <col min="13" max="15" width="9.59765625" customWidth="1"/>
    <col min="16" max="16" width="13.69921875" customWidth="1"/>
    <col min="17" max="17" width="15.59765625" customWidth="1"/>
    <col min="18" max="18" width="9.59765625" customWidth="1"/>
    <col min="19" max="19" width="11.09765625" customWidth="1"/>
    <col min="20" max="20" width="9.59765625" customWidth="1"/>
    <col min="21" max="21" width="15.69921875" customWidth="1"/>
    <col min="22" max="22" width="9.59765625" customWidth="1"/>
    <col min="23" max="23" width="14.09765625" customWidth="1"/>
    <col min="24" max="25" width="9.59765625" customWidth="1"/>
    <col min="26" max="26" width="11" customWidth="1"/>
    <col min="27" max="27" width="15" customWidth="1"/>
    <col min="28" max="31" width="11" customWidth="1"/>
    <col min="32" max="32" width="11.69921875" customWidth="1"/>
    <col min="33" max="41" width="11" customWidth="1"/>
  </cols>
  <sheetData>
    <row r="1" spans="1:41" ht="15" customHeight="1" x14ac:dyDescent="0.25">
      <c r="A1" s="252" t="s">
        <v>2</v>
      </c>
      <c r="B1" s="243" t="s">
        <v>1</v>
      </c>
      <c r="C1" s="243" t="s">
        <v>3</v>
      </c>
      <c r="D1" s="1" t="s">
        <v>4</v>
      </c>
      <c r="E1" s="4">
        <v>43893</v>
      </c>
      <c r="F1" s="5"/>
      <c r="G1" s="262">
        <v>43895</v>
      </c>
      <c r="H1" s="263"/>
      <c r="I1" s="263"/>
      <c r="J1" s="263"/>
      <c r="K1" s="264"/>
      <c r="L1" s="5"/>
      <c r="M1" s="265">
        <v>43901</v>
      </c>
      <c r="N1" s="255"/>
      <c r="O1" s="255"/>
      <c r="P1" s="255"/>
      <c r="Q1" s="255"/>
      <c r="R1" s="6"/>
      <c r="S1" s="9">
        <v>43902</v>
      </c>
      <c r="T1" s="6"/>
      <c r="U1" s="266">
        <v>43906</v>
      </c>
      <c r="V1" s="249"/>
      <c r="W1" s="246"/>
      <c r="X1" s="6"/>
      <c r="Y1" s="11">
        <v>43909</v>
      </c>
      <c r="Z1" s="6"/>
      <c r="AA1" s="13">
        <v>43914</v>
      </c>
      <c r="AB1" s="6"/>
      <c r="AC1" s="267">
        <v>43916</v>
      </c>
      <c r="AD1" s="255"/>
      <c r="AE1" s="6"/>
      <c r="AF1" s="13">
        <v>43917</v>
      </c>
      <c r="AG1" s="6"/>
      <c r="AH1" s="12"/>
      <c r="AI1" s="12"/>
      <c r="AJ1" s="12"/>
      <c r="AK1" s="12"/>
      <c r="AL1" s="12"/>
      <c r="AM1" s="12"/>
      <c r="AN1" s="12"/>
      <c r="AO1" s="12"/>
    </row>
    <row r="2" spans="1:41" ht="15" customHeight="1" x14ac:dyDescent="0.25">
      <c r="A2" s="253"/>
      <c r="B2" s="253"/>
      <c r="C2" s="253"/>
      <c r="D2" s="247" t="s">
        <v>6</v>
      </c>
      <c r="E2" s="252" t="s">
        <v>8</v>
      </c>
      <c r="F2" s="6"/>
      <c r="G2" s="257" t="s">
        <v>9</v>
      </c>
      <c r="H2" s="257" t="s">
        <v>12</v>
      </c>
      <c r="I2" s="268" t="str">
        <f>HYPERLINK("https://tzk100.amocrm.ru/companies/detail/46199367","ООО""ИСТ Трейд""")</f>
        <v>ООО"ИСТ Трейд"</v>
      </c>
      <c r="J2" s="257" t="s">
        <v>15</v>
      </c>
      <c r="K2" s="258" t="s">
        <v>16</v>
      </c>
      <c r="L2" s="6"/>
      <c r="M2" s="257" t="s">
        <v>18</v>
      </c>
      <c r="N2" s="257" t="s">
        <v>19</v>
      </c>
      <c r="O2" s="257" t="s">
        <v>20</v>
      </c>
      <c r="P2" s="257" t="s">
        <v>21</v>
      </c>
      <c r="Q2" s="257" t="s">
        <v>22</v>
      </c>
      <c r="R2" s="6"/>
      <c r="S2" s="257" t="s">
        <v>23</v>
      </c>
      <c r="T2" s="6"/>
      <c r="U2" s="258" t="s">
        <v>24</v>
      </c>
      <c r="V2" s="258" t="s">
        <v>26</v>
      </c>
      <c r="W2" s="258" t="s">
        <v>27</v>
      </c>
      <c r="X2" s="6"/>
      <c r="Y2" s="256" t="s">
        <v>28</v>
      </c>
      <c r="Z2" s="14"/>
      <c r="AA2" s="256" t="s">
        <v>29</v>
      </c>
      <c r="AB2" s="14"/>
      <c r="AC2" s="256" t="s">
        <v>31</v>
      </c>
      <c r="AD2" s="256" t="s">
        <v>34</v>
      </c>
      <c r="AE2" s="14"/>
      <c r="AF2" s="256" t="s">
        <v>36</v>
      </c>
      <c r="AG2" s="14"/>
    </row>
    <row r="3" spans="1:41" ht="37.5" customHeight="1" x14ac:dyDescent="0.25">
      <c r="A3" s="253"/>
      <c r="B3" s="244"/>
      <c r="C3" s="244"/>
      <c r="D3" s="244"/>
      <c r="E3" s="244"/>
      <c r="F3" s="6"/>
      <c r="G3" s="244"/>
      <c r="H3" s="244"/>
      <c r="I3" s="244"/>
      <c r="J3" s="244"/>
      <c r="K3" s="259"/>
      <c r="L3" s="6"/>
      <c r="M3" s="244"/>
      <c r="N3" s="244"/>
      <c r="O3" s="244"/>
      <c r="P3" s="244"/>
      <c r="Q3" s="244"/>
      <c r="R3" s="6"/>
      <c r="S3" s="244"/>
      <c r="T3" s="6"/>
      <c r="U3" s="259"/>
      <c r="V3" s="259"/>
      <c r="W3" s="259"/>
      <c r="X3" s="6"/>
      <c r="Y3" s="244"/>
      <c r="Z3" s="14"/>
      <c r="AA3" s="244"/>
      <c r="AB3" s="14"/>
      <c r="AC3" s="244"/>
      <c r="AD3" s="244"/>
      <c r="AE3" s="14"/>
      <c r="AF3" s="244"/>
      <c r="AG3" s="14"/>
    </row>
    <row r="4" spans="1:41" ht="15" customHeight="1" x14ac:dyDescent="0.3">
      <c r="A4" s="253"/>
      <c r="B4" s="248" t="s">
        <v>14</v>
      </c>
      <c r="C4" s="249"/>
      <c r="D4" s="246"/>
      <c r="E4" s="30"/>
      <c r="F4" s="6"/>
      <c r="G4" s="22"/>
      <c r="H4" s="22"/>
      <c r="I4" s="22"/>
      <c r="J4" s="22"/>
      <c r="K4" s="32"/>
      <c r="L4" s="6"/>
      <c r="M4" s="22"/>
      <c r="N4" s="22"/>
      <c r="O4" s="22"/>
      <c r="P4" s="22"/>
      <c r="Q4" s="22"/>
      <c r="R4" s="6"/>
      <c r="S4" s="33">
        <v>1.736111111111111E-3</v>
      </c>
      <c r="T4" s="16"/>
      <c r="U4" s="35">
        <v>2.5115740740740741E-3</v>
      </c>
      <c r="V4" s="35">
        <v>4.1550925925925922E-3</v>
      </c>
      <c r="W4" s="35">
        <v>1.8749999999999999E-3</v>
      </c>
      <c r="X4" s="16"/>
      <c r="Y4" s="36">
        <v>3.8194444444444446E-4</v>
      </c>
      <c r="Z4" s="37"/>
      <c r="AA4" s="15">
        <v>4.5833333333333334E-3</v>
      </c>
      <c r="AB4" s="37"/>
      <c r="AC4" s="15">
        <v>9.1435185185185185E-4</v>
      </c>
      <c r="AD4" s="15">
        <v>7.9861111111111116E-4</v>
      </c>
      <c r="AE4" s="37"/>
      <c r="AF4" s="15">
        <v>6.7129629629629625E-4</v>
      </c>
      <c r="AG4" s="37"/>
      <c r="AH4" s="18"/>
      <c r="AI4" s="18"/>
      <c r="AJ4" s="18"/>
      <c r="AK4" s="18"/>
      <c r="AL4" s="18"/>
      <c r="AM4" s="18"/>
      <c r="AN4" s="18"/>
      <c r="AO4" s="18"/>
    </row>
    <row r="5" spans="1:41" ht="15" customHeight="1" x14ac:dyDescent="0.3">
      <c r="A5" s="253"/>
      <c r="B5" s="38"/>
      <c r="C5" s="38">
        <v>1</v>
      </c>
      <c r="D5" s="28" t="s">
        <v>33</v>
      </c>
      <c r="E5" s="30"/>
      <c r="F5" s="6"/>
      <c r="G5" s="22"/>
      <c r="H5" s="22"/>
      <c r="I5" s="22"/>
      <c r="J5" s="22"/>
      <c r="K5" s="39"/>
      <c r="L5" s="6"/>
      <c r="M5" s="22"/>
      <c r="N5" s="22"/>
      <c r="O5" s="22"/>
      <c r="P5" s="22"/>
      <c r="Q5" s="22"/>
      <c r="R5" s="6"/>
      <c r="S5" s="22"/>
      <c r="T5" s="6"/>
      <c r="U5" s="22"/>
      <c r="V5" s="22"/>
      <c r="W5" s="22"/>
      <c r="X5" s="6"/>
      <c r="Y5" s="28"/>
      <c r="Z5" s="14"/>
      <c r="AA5" s="23"/>
      <c r="AB5" s="14"/>
      <c r="AC5" s="23" t="s">
        <v>56</v>
      </c>
      <c r="AD5" s="23" t="s">
        <v>56</v>
      </c>
      <c r="AE5" s="14"/>
      <c r="AF5" s="23" t="s">
        <v>56</v>
      </c>
      <c r="AG5" s="14"/>
    </row>
    <row r="6" spans="1:41" ht="15" customHeight="1" x14ac:dyDescent="0.3">
      <c r="A6" s="253"/>
      <c r="B6" s="40">
        <v>1</v>
      </c>
      <c r="C6" s="38">
        <v>2</v>
      </c>
      <c r="D6" s="21" t="s">
        <v>25</v>
      </c>
      <c r="E6" s="30">
        <v>1</v>
      </c>
      <c r="F6" s="6"/>
      <c r="G6" s="22">
        <v>1</v>
      </c>
      <c r="H6" s="22">
        <v>1</v>
      </c>
      <c r="I6" s="22">
        <v>1</v>
      </c>
      <c r="J6" s="22">
        <v>1</v>
      </c>
      <c r="K6" s="41">
        <v>1</v>
      </c>
      <c r="L6" s="6"/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6"/>
      <c r="S6" s="22">
        <v>1</v>
      </c>
      <c r="T6" s="6"/>
      <c r="U6" s="22">
        <v>1</v>
      </c>
      <c r="V6" s="22">
        <v>1</v>
      </c>
      <c r="W6" s="22">
        <v>1</v>
      </c>
      <c r="X6" s="6"/>
      <c r="Y6" s="28">
        <v>1</v>
      </c>
      <c r="Z6" s="14"/>
      <c r="AA6" s="23">
        <v>1</v>
      </c>
      <c r="AB6" s="14"/>
      <c r="AC6" s="23">
        <v>1</v>
      </c>
      <c r="AD6" s="23">
        <v>1</v>
      </c>
      <c r="AE6" s="14"/>
      <c r="AF6" s="23">
        <v>1</v>
      </c>
      <c r="AG6" s="14"/>
    </row>
    <row r="7" spans="1:41" ht="15" customHeight="1" x14ac:dyDescent="0.3">
      <c r="A7" s="253"/>
      <c r="B7" s="40">
        <v>1</v>
      </c>
      <c r="C7" s="38">
        <v>3</v>
      </c>
      <c r="D7" s="21" t="s">
        <v>46</v>
      </c>
      <c r="E7" s="30">
        <v>1</v>
      </c>
      <c r="F7" s="6"/>
      <c r="G7" s="22">
        <v>1</v>
      </c>
      <c r="H7" s="22">
        <v>1</v>
      </c>
      <c r="I7" s="22">
        <v>1</v>
      </c>
      <c r="J7" s="22">
        <v>1</v>
      </c>
      <c r="K7" s="41">
        <v>1</v>
      </c>
      <c r="L7" s="6"/>
      <c r="M7" s="22">
        <v>1</v>
      </c>
      <c r="N7" s="22">
        <v>1</v>
      </c>
      <c r="O7" s="22">
        <v>1</v>
      </c>
      <c r="P7" s="22">
        <v>1</v>
      </c>
      <c r="Q7" s="22">
        <v>1</v>
      </c>
      <c r="R7" s="6"/>
      <c r="S7" s="22">
        <v>1</v>
      </c>
      <c r="T7" s="6"/>
      <c r="U7" s="22">
        <v>1</v>
      </c>
      <c r="V7" s="22">
        <v>1</v>
      </c>
      <c r="W7" s="22">
        <v>1</v>
      </c>
      <c r="X7" s="6"/>
      <c r="Y7" s="28">
        <v>1</v>
      </c>
      <c r="Z7" s="14"/>
      <c r="AA7" s="23">
        <v>1</v>
      </c>
      <c r="AB7" s="14"/>
      <c r="AC7" s="23">
        <v>1</v>
      </c>
      <c r="AD7" s="23">
        <v>1</v>
      </c>
      <c r="AE7" s="14"/>
      <c r="AF7" s="23">
        <v>1</v>
      </c>
      <c r="AG7" s="14"/>
    </row>
    <row r="8" spans="1:41" ht="15" customHeight="1" x14ac:dyDescent="0.3">
      <c r="A8" s="253"/>
      <c r="B8" s="40">
        <v>1</v>
      </c>
      <c r="C8" s="38">
        <v>4</v>
      </c>
      <c r="D8" s="21" t="s">
        <v>32</v>
      </c>
      <c r="E8" s="30">
        <v>1</v>
      </c>
      <c r="F8" s="6"/>
      <c r="G8" s="22">
        <v>1</v>
      </c>
      <c r="H8" s="22">
        <v>1</v>
      </c>
      <c r="I8" s="22">
        <v>1</v>
      </c>
      <c r="J8" s="22">
        <v>1</v>
      </c>
      <c r="K8" s="41">
        <v>1</v>
      </c>
      <c r="L8" s="6"/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6"/>
      <c r="S8" s="22">
        <v>1</v>
      </c>
      <c r="T8" s="6"/>
      <c r="U8" s="22">
        <v>1</v>
      </c>
      <c r="V8" s="22">
        <v>1</v>
      </c>
      <c r="W8" s="22">
        <v>1</v>
      </c>
      <c r="X8" s="6"/>
      <c r="Y8" s="28">
        <v>1</v>
      </c>
      <c r="Z8" s="14"/>
      <c r="AA8" s="23">
        <v>1</v>
      </c>
      <c r="AB8" s="14"/>
      <c r="AC8" s="23">
        <v>1</v>
      </c>
      <c r="AD8" s="23">
        <v>1</v>
      </c>
      <c r="AE8" s="14"/>
      <c r="AF8" s="23">
        <v>1</v>
      </c>
      <c r="AG8" s="14"/>
    </row>
    <row r="9" spans="1:41" ht="15" customHeight="1" x14ac:dyDescent="0.3">
      <c r="A9" s="253"/>
      <c r="B9" s="40">
        <v>1</v>
      </c>
      <c r="C9" s="38">
        <v>5</v>
      </c>
      <c r="D9" s="21" t="s">
        <v>35</v>
      </c>
      <c r="E9" s="30">
        <v>1</v>
      </c>
      <c r="F9" s="6"/>
      <c r="G9" s="22">
        <v>1</v>
      </c>
      <c r="H9" s="22">
        <v>1</v>
      </c>
      <c r="I9" s="22">
        <v>1</v>
      </c>
      <c r="J9" s="22">
        <v>1</v>
      </c>
      <c r="K9" s="41">
        <v>1</v>
      </c>
      <c r="L9" s="6"/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6"/>
      <c r="S9" s="22">
        <v>1</v>
      </c>
      <c r="T9" s="6"/>
      <c r="U9" s="22">
        <v>1</v>
      </c>
      <c r="V9" s="22">
        <v>1</v>
      </c>
      <c r="W9" s="22">
        <v>1</v>
      </c>
      <c r="X9" s="6"/>
      <c r="Y9" s="28">
        <v>1</v>
      </c>
      <c r="Z9" s="14"/>
      <c r="AA9" s="23">
        <v>1</v>
      </c>
      <c r="AB9" s="14"/>
      <c r="AC9" s="23">
        <v>1</v>
      </c>
      <c r="AD9" s="23">
        <v>1</v>
      </c>
      <c r="AE9" s="14"/>
      <c r="AF9" s="23">
        <v>1</v>
      </c>
      <c r="AG9" s="14"/>
    </row>
    <row r="10" spans="1:41" ht="13.5" customHeight="1" x14ac:dyDescent="0.3">
      <c r="A10" s="253"/>
      <c r="B10" s="40">
        <v>1</v>
      </c>
      <c r="C10" s="38">
        <v>6</v>
      </c>
      <c r="D10" s="21" t="s">
        <v>38</v>
      </c>
      <c r="E10" s="30">
        <v>1</v>
      </c>
      <c r="F10" s="6"/>
      <c r="G10" s="22">
        <v>1</v>
      </c>
      <c r="H10" s="22">
        <v>1</v>
      </c>
      <c r="I10" s="48">
        <v>0</v>
      </c>
      <c r="J10" s="22">
        <v>1</v>
      </c>
      <c r="K10" s="41">
        <v>1</v>
      </c>
      <c r="L10" s="6"/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6"/>
      <c r="S10" s="22">
        <v>1</v>
      </c>
      <c r="T10" s="6"/>
      <c r="U10" s="22">
        <v>1</v>
      </c>
      <c r="V10" s="22">
        <v>1</v>
      </c>
      <c r="W10" s="22">
        <v>1</v>
      </c>
      <c r="X10" s="6"/>
      <c r="Y10" s="28">
        <v>1</v>
      </c>
      <c r="Z10" s="14"/>
      <c r="AA10" s="23">
        <v>1</v>
      </c>
      <c r="AB10" s="14"/>
      <c r="AC10" s="23">
        <v>1</v>
      </c>
      <c r="AD10" s="57">
        <v>0</v>
      </c>
      <c r="AE10" s="14"/>
      <c r="AF10" s="23">
        <v>1</v>
      </c>
      <c r="AG10" s="14"/>
    </row>
    <row r="11" spans="1:41" ht="15" customHeight="1" x14ac:dyDescent="0.3">
      <c r="A11" s="253"/>
      <c r="B11" s="40">
        <v>1</v>
      </c>
      <c r="C11" s="38">
        <v>7</v>
      </c>
      <c r="D11" s="21" t="s">
        <v>40</v>
      </c>
      <c r="E11" s="30">
        <v>1</v>
      </c>
      <c r="F11" s="6"/>
      <c r="G11" s="22">
        <v>1</v>
      </c>
      <c r="H11" s="22">
        <v>1</v>
      </c>
      <c r="I11" s="22">
        <v>1</v>
      </c>
      <c r="J11" s="22">
        <v>1</v>
      </c>
      <c r="K11" s="41">
        <v>1</v>
      </c>
      <c r="L11" s="6"/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6"/>
      <c r="S11" s="22">
        <v>1</v>
      </c>
      <c r="T11" s="6"/>
      <c r="U11" s="22">
        <v>1</v>
      </c>
      <c r="V11" s="22">
        <v>1</v>
      </c>
      <c r="W11" s="22">
        <v>1</v>
      </c>
      <c r="X11" s="6"/>
      <c r="Y11" s="28">
        <v>1</v>
      </c>
      <c r="Z11" s="14"/>
      <c r="AA11" s="23">
        <v>1</v>
      </c>
      <c r="AB11" s="14"/>
      <c r="AC11" s="23">
        <v>1</v>
      </c>
      <c r="AD11" s="23">
        <v>1</v>
      </c>
      <c r="AE11" s="14"/>
      <c r="AF11" s="23">
        <v>1</v>
      </c>
      <c r="AG11" s="14"/>
    </row>
    <row r="12" spans="1:41" ht="15" customHeight="1" x14ac:dyDescent="0.3">
      <c r="A12" s="253"/>
      <c r="B12" s="40">
        <v>1</v>
      </c>
      <c r="C12" s="38">
        <v>8</v>
      </c>
      <c r="D12" s="21" t="s">
        <v>77</v>
      </c>
      <c r="E12" s="30">
        <v>1</v>
      </c>
      <c r="F12" s="6"/>
      <c r="G12" s="22">
        <v>1</v>
      </c>
      <c r="H12" s="22">
        <v>1</v>
      </c>
      <c r="I12" s="22">
        <v>1</v>
      </c>
      <c r="J12" s="22">
        <v>1</v>
      </c>
      <c r="K12" s="41">
        <v>1</v>
      </c>
      <c r="L12" s="6"/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6"/>
      <c r="S12" s="22">
        <v>1</v>
      </c>
      <c r="T12" s="6"/>
      <c r="U12" s="22">
        <v>1</v>
      </c>
      <c r="V12" s="22">
        <v>1</v>
      </c>
      <c r="W12" s="22">
        <v>1</v>
      </c>
      <c r="X12" s="6"/>
      <c r="Y12" s="28">
        <v>1</v>
      </c>
      <c r="Z12" s="14"/>
      <c r="AA12" s="23">
        <v>1</v>
      </c>
      <c r="AB12" s="14"/>
      <c r="AC12" s="23">
        <v>1</v>
      </c>
      <c r="AD12" s="23">
        <v>1</v>
      </c>
      <c r="AE12" s="14"/>
      <c r="AF12" s="23">
        <v>1</v>
      </c>
      <c r="AG12" s="14"/>
    </row>
    <row r="13" spans="1:41" ht="15" customHeight="1" x14ac:dyDescent="0.3">
      <c r="A13" s="253"/>
      <c r="B13" s="40">
        <v>1</v>
      </c>
      <c r="C13" s="38">
        <v>9</v>
      </c>
      <c r="D13" s="21" t="s">
        <v>79</v>
      </c>
      <c r="E13" s="30">
        <v>0</v>
      </c>
      <c r="F13" s="6"/>
      <c r="G13" s="22">
        <v>1</v>
      </c>
      <c r="H13" s="22">
        <v>1</v>
      </c>
      <c r="I13" s="22">
        <v>1</v>
      </c>
      <c r="J13" s="22">
        <v>1</v>
      </c>
      <c r="K13" s="41">
        <v>1</v>
      </c>
      <c r="L13" s="6"/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6"/>
      <c r="S13" s="22">
        <v>1</v>
      </c>
      <c r="T13" s="6"/>
      <c r="U13" s="22">
        <v>1</v>
      </c>
      <c r="V13" s="22">
        <v>1</v>
      </c>
      <c r="W13" s="22">
        <v>1</v>
      </c>
      <c r="X13" s="6"/>
      <c r="Y13" s="28">
        <v>1</v>
      </c>
      <c r="Z13" s="14"/>
      <c r="AA13" s="23">
        <v>1</v>
      </c>
      <c r="AB13" s="14"/>
      <c r="AC13" s="23">
        <v>1</v>
      </c>
      <c r="AD13" s="23">
        <v>1</v>
      </c>
      <c r="AE13" s="14"/>
      <c r="AF13" s="23">
        <v>1</v>
      </c>
      <c r="AG13" s="14"/>
    </row>
    <row r="14" spans="1:41" ht="27" customHeight="1" x14ac:dyDescent="0.3">
      <c r="A14" s="253"/>
      <c r="B14" s="40">
        <v>1</v>
      </c>
      <c r="C14" s="38">
        <v>10</v>
      </c>
      <c r="D14" s="21" t="s">
        <v>80</v>
      </c>
      <c r="E14" s="62">
        <v>0</v>
      </c>
      <c r="F14" s="6"/>
      <c r="G14" s="22">
        <v>1</v>
      </c>
      <c r="H14" s="22">
        <v>1</v>
      </c>
      <c r="I14" s="22">
        <v>1</v>
      </c>
      <c r="J14" s="22">
        <v>1</v>
      </c>
      <c r="K14" s="41">
        <v>1</v>
      </c>
      <c r="L14" s="6"/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6"/>
      <c r="S14" s="22">
        <v>1</v>
      </c>
      <c r="T14" s="6"/>
      <c r="U14" s="22">
        <v>1</v>
      </c>
      <c r="V14" s="22">
        <v>1</v>
      </c>
      <c r="W14" s="22">
        <v>1</v>
      </c>
      <c r="X14" s="6"/>
      <c r="Y14" s="28">
        <v>1</v>
      </c>
      <c r="Z14" s="14"/>
      <c r="AA14" s="23">
        <v>1</v>
      </c>
      <c r="AB14" s="14"/>
      <c r="AC14" s="23">
        <v>1</v>
      </c>
      <c r="AD14" s="23">
        <v>1</v>
      </c>
      <c r="AE14" s="14"/>
      <c r="AF14" s="23">
        <v>1</v>
      </c>
      <c r="AG14" s="14"/>
    </row>
    <row r="15" spans="1:41" ht="24" customHeight="1" x14ac:dyDescent="0.3">
      <c r="A15" s="253"/>
      <c r="B15" s="40">
        <v>1</v>
      </c>
      <c r="C15" s="38">
        <v>11</v>
      </c>
      <c r="D15" s="66" t="s">
        <v>81</v>
      </c>
      <c r="E15" s="30">
        <v>1</v>
      </c>
      <c r="F15" s="6"/>
      <c r="G15" s="22">
        <v>1</v>
      </c>
      <c r="H15" s="22">
        <v>1</v>
      </c>
      <c r="I15" s="22">
        <v>1</v>
      </c>
      <c r="J15" s="22">
        <v>1</v>
      </c>
      <c r="K15" s="41">
        <v>1</v>
      </c>
      <c r="L15" s="6"/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6"/>
      <c r="S15" s="22">
        <v>1</v>
      </c>
      <c r="T15" s="6"/>
      <c r="U15" s="22">
        <v>1</v>
      </c>
      <c r="V15" s="22">
        <v>1</v>
      </c>
      <c r="W15" s="22">
        <v>1</v>
      </c>
      <c r="X15" s="6"/>
      <c r="Y15" s="28">
        <v>1</v>
      </c>
      <c r="Z15" s="14"/>
      <c r="AA15" s="23">
        <v>1</v>
      </c>
      <c r="AB15" s="14"/>
      <c r="AC15" s="23">
        <v>1</v>
      </c>
      <c r="AD15" s="23">
        <v>1</v>
      </c>
      <c r="AE15" s="14"/>
      <c r="AF15" s="23">
        <v>1</v>
      </c>
      <c r="AG15" s="14"/>
    </row>
    <row r="16" spans="1:41" ht="15" customHeight="1" x14ac:dyDescent="0.3">
      <c r="A16" s="253"/>
      <c r="B16" s="40">
        <v>1</v>
      </c>
      <c r="C16" s="38">
        <v>12</v>
      </c>
      <c r="D16" s="21" t="s">
        <v>45</v>
      </c>
      <c r="E16" s="30">
        <v>1</v>
      </c>
      <c r="F16" s="6"/>
      <c r="G16" s="22">
        <v>1</v>
      </c>
      <c r="H16" s="22">
        <v>1</v>
      </c>
      <c r="I16" s="48">
        <v>0</v>
      </c>
      <c r="J16" s="22">
        <v>1</v>
      </c>
      <c r="K16" s="41">
        <v>1</v>
      </c>
      <c r="L16" s="6"/>
      <c r="M16" s="22">
        <v>1</v>
      </c>
      <c r="N16" s="22">
        <v>1</v>
      </c>
      <c r="O16" s="22">
        <v>1</v>
      </c>
      <c r="P16" s="22">
        <v>1</v>
      </c>
      <c r="Q16" s="22">
        <v>1</v>
      </c>
      <c r="R16" s="6"/>
      <c r="S16" s="22">
        <v>1</v>
      </c>
      <c r="T16" s="6"/>
      <c r="U16" s="22">
        <v>1</v>
      </c>
      <c r="V16" s="22">
        <v>1</v>
      </c>
      <c r="W16" s="22">
        <v>1</v>
      </c>
      <c r="X16" s="6"/>
      <c r="Y16" s="28">
        <v>1</v>
      </c>
      <c r="Z16" s="14"/>
      <c r="AA16" s="23">
        <v>1</v>
      </c>
      <c r="AB16" s="14"/>
      <c r="AC16" s="23">
        <v>1</v>
      </c>
      <c r="AD16" s="23">
        <v>1</v>
      </c>
      <c r="AE16" s="14"/>
      <c r="AF16" s="23">
        <v>1</v>
      </c>
      <c r="AG16" s="14"/>
    </row>
    <row r="17" spans="1:33" ht="15" customHeight="1" x14ac:dyDescent="0.3">
      <c r="A17" s="253"/>
      <c r="B17" s="40">
        <v>1</v>
      </c>
      <c r="C17" s="38">
        <v>13</v>
      </c>
      <c r="D17" s="21" t="s">
        <v>47</v>
      </c>
      <c r="E17" s="30">
        <v>1</v>
      </c>
      <c r="F17" s="6"/>
      <c r="G17" s="22">
        <v>1</v>
      </c>
      <c r="H17" s="22">
        <v>1</v>
      </c>
      <c r="I17" s="22">
        <v>1</v>
      </c>
      <c r="J17" s="22">
        <v>1</v>
      </c>
      <c r="K17" s="41">
        <v>1</v>
      </c>
      <c r="L17" s="6"/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6"/>
      <c r="S17" s="48">
        <v>0</v>
      </c>
      <c r="T17" s="6"/>
      <c r="U17" s="22">
        <v>1</v>
      </c>
      <c r="V17" s="22">
        <v>1</v>
      </c>
      <c r="W17" s="22">
        <v>1</v>
      </c>
      <c r="X17" s="6"/>
      <c r="Y17" s="28">
        <v>1</v>
      </c>
      <c r="Z17" s="14"/>
      <c r="AA17" s="23">
        <v>1</v>
      </c>
      <c r="AB17" s="14"/>
      <c r="AC17" s="23">
        <v>1</v>
      </c>
      <c r="AD17" s="23">
        <v>1</v>
      </c>
      <c r="AE17" s="14"/>
      <c r="AF17" s="23">
        <v>1</v>
      </c>
      <c r="AG17" s="14"/>
    </row>
    <row r="18" spans="1:33" ht="16.5" customHeight="1" x14ac:dyDescent="0.3">
      <c r="A18" s="253"/>
      <c r="B18" s="40">
        <v>1</v>
      </c>
      <c r="C18" s="38">
        <v>14</v>
      </c>
      <c r="D18" s="21" t="s">
        <v>48</v>
      </c>
      <c r="E18" s="30">
        <v>1</v>
      </c>
      <c r="F18" s="6"/>
      <c r="G18" s="22">
        <v>1</v>
      </c>
      <c r="H18" s="22">
        <v>1</v>
      </c>
      <c r="I18" s="22">
        <v>1</v>
      </c>
      <c r="J18" s="22">
        <v>1</v>
      </c>
      <c r="K18" s="41">
        <v>1</v>
      </c>
      <c r="L18" s="6"/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6"/>
      <c r="S18" s="22">
        <v>1</v>
      </c>
      <c r="T18" s="6"/>
      <c r="U18" s="22">
        <v>1</v>
      </c>
      <c r="V18" s="22">
        <v>1</v>
      </c>
      <c r="W18" s="22">
        <v>1</v>
      </c>
      <c r="X18" s="6"/>
      <c r="Y18" s="28">
        <v>1</v>
      </c>
      <c r="Z18" s="14"/>
      <c r="AA18" s="23">
        <v>1</v>
      </c>
      <c r="AB18" s="14"/>
      <c r="AC18" s="23">
        <v>1</v>
      </c>
      <c r="AD18" s="23">
        <v>1</v>
      </c>
      <c r="AE18" s="14"/>
      <c r="AF18" s="23">
        <v>1</v>
      </c>
      <c r="AG18" s="14"/>
    </row>
    <row r="19" spans="1:33" ht="37.5" customHeight="1" x14ac:dyDescent="0.3">
      <c r="A19" s="253"/>
      <c r="B19" s="40">
        <v>5</v>
      </c>
      <c r="C19" s="38">
        <v>15</v>
      </c>
      <c r="D19" s="21" t="s">
        <v>88</v>
      </c>
      <c r="E19" s="30">
        <v>5</v>
      </c>
      <c r="F19" s="6"/>
      <c r="G19" s="48">
        <v>0</v>
      </c>
      <c r="H19" s="22">
        <v>5</v>
      </c>
      <c r="I19" s="48">
        <v>0</v>
      </c>
      <c r="J19" s="48">
        <v>0</v>
      </c>
      <c r="K19" s="79">
        <v>0</v>
      </c>
      <c r="L19" s="6"/>
      <c r="M19" s="48">
        <v>0</v>
      </c>
      <c r="N19" s="22">
        <v>5</v>
      </c>
      <c r="O19" s="22">
        <v>5</v>
      </c>
      <c r="P19" s="22">
        <v>5</v>
      </c>
      <c r="Q19" s="48">
        <v>0</v>
      </c>
      <c r="R19" s="6"/>
      <c r="S19" s="22">
        <v>5</v>
      </c>
      <c r="T19" s="6"/>
      <c r="U19" s="22">
        <v>5</v>
      </c>
      <c r="V19" s="22">
        <v>5</v>
      </c>
      <c r="W19" s="22">
        <v>5</v>
      </c>
      <c r="X19" s="6"/>
      <c r="Y19" s="80">
        <v>5</v>
      </c>
      <c r="Z19" s="14"/>
      <c r="AA19" s="23">
        <v>5</v>
      </c>
      <c r="AB19" s="14"/>
      <c r="AC19" s="57">
        <v>0</v>
      </c>
      <c r="AD19" s="57">
        <v>0</v>
      </c>
      <c r="AE19" s="14"/>
      <c r="AF19" s="57">
        <v>0</v>
      </c>
      <c r="AG19" s="14"/>
    </row>
    <row r="20" spans="1:33" ht="17.25" customHeight="1" x14ac:dyDescent="0.3">
      <c r="A20" s="253"/>
      <c r="B20" s="40">
        <v>1</v>
      </c>
      <c r="C20" s="38">
        <v>16</v>
      </c>
      <c r="D20" s="81" t="s">
        <v>62</v>
      </c>
      <c r="E20" s="30">
        <v>1</v>
      </c>
      <c r="F20" s="6"/>
      <c r="G20" s="22">
        <v>1</v>
      </c>
      <c r="H20" s="22">
        <v>1</v>
      </c>
      <c r="I20" s="22">
        <v>1</v>
      </c>
      <c r="J20" s="22">
        <v>1</v>
      </c>
      <c r="K20" s="41">
        <v>1</v>
      </c>
      <c r="L20" s="6"/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6"/>
      <c r="S20" s="22">
        <v>1</v>
      </c>
      <c r="T20" s="6"/>
      <c r="U20" s="22">
        <v>1</v>
      </c>
      <c r="V20" s="22">
        <v>1</v>
      </c>
      <c r="W20" s="22">
        <v>1</v>
      </c>
      <c r="X20" s="6"/>
      <c r="Y20" s="28">
        <v>1</v>
      </c>
      <c r="Z20" s="14"/>
      <c r="AA20" s="23">
        <v>1</v>
      </c>
      <c r="AB20" s="14"/>
      <c r="AC20" s="23">
        <v>1</v>
      </c>
      <c r="AD20" s="82">
        <v>1</v>
      </c>
      <c r="AE20" s="14"/>
      <c r="AF20" s="23">
        <v>1</v>
      </c>
      <c r="AG20" s="14"/>
    </row>
    <row r="21" spans="1:33" ht="15.75" customHeight="1" x14ac:dyDescent="0.3">
      <c r="A21" s="253"/>
      <c r="B21" s="40">
        <v>1</v>
      </c>
      <c r="C21" s="38">
        <v>17</v>
      </c>
      <c r="D21" s="81" t="s">
        <v>64</v>
      </c>
      <c r="E21" s="30">
        <v>1</v>
      </c>
      <c r="F21" s="6"/>
      <c r="G21" s="22">
        <v>1</v>
      </c>
      <c r="H21" s="22">
        <v>1</v>
      </c>
      <c r="I21" s="22">
        <v>1</v>
      </c>
      <c r="J21" s="22">
        <v>1</v>
      </c>
      <c r="K21" s="41">
        <v>1</v>
      </c>
      <c r="L21" s="6"/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6"/>
      <c r="S21" s="22">
        <v>1</v>
      </c>
      <c r="T21" s="6"/>
      <c r="U21" s="22">
        <v>1</v>
      </c>
      <c r="V21" s="22">
        <v>1</v>
      </c>
      <c r="W21" s="22">
        <v>1</v>
      </c>
      <c r="X21" s="6"/>
      <c r="Y21" s="28">
        <v>1</v>
      </c>
      <c r="Z21" s="14"/>
      <c r="AA21" s="23">
        <v>1</v>
      </c>
      <c r="AB21" s="14"/>
      <c r="AC21" s="23">
        <v>1</v>
      </c>
      <c r="AD21" s="82">
        <v>1</v>
      </c>
      <c r="AE21" s="14"/>
      <c r="AF21" s="23">
        <v>1</v>
      </c>
      <c r="AG21" s="14"/>
    </row>
    <row r="22" spans="1:33" ht="15.75" customHeight="1" x14ac:dyDescent="0.3">
      <c r="A22" s="253"/>
      <c r="B22" s="40">
        <v>1</v>
      </c>
      <c r="C22" s="38">
        <v>18</v>
      </c>
      <c r="D22" s="81" t="s">
        <v>66</v>
      </c>
      <c r="E22" s="30">
        <v>1</v>
      </c>
      <c r="F22" s="6"/>
      <c r="G22" s="22">
        <v>1</v>
      </c>
      <c r="H22" s="22">
        <v>1</v>
      </c>
      <c r="I22" s="22">
        <v>1</v>
      </c>
      <c r="J22" s="22">
        <v>1</v>
      </c>
      <c r="K22" s="41">
        <v>1</v>
      </c>
      <c r="L22" s="6"/>
      <c r="M22" s="22">
        <v>1</v>
      </c>
      <c r="N22" s="22">
        <v>1</v>
      </c>
      <c r="O22" s="22">
        <v>1</v>
      </c>
      <c r="P22" s="22">
        <v>1</v>
      </c>
      <c r="Q22" s="22">
        <v>1</v>
      </c>
      <c r="R22" s="6"/>
      <c r="S22" s="22">
        <v>1</v>
      </c>
      <c r="T22" s="6"/>
      <c r="U22" s="22">
        <v>1</v>
      </c>
      <c r="V22" s="48">
        <v>0</v>
      </c>
      <c r="W22" s="22">
        <v>1</v>
      </c>
      <c r="X22" s="6"/>
      <c r="Y22" s="28">
        <v>1</v>
      </c>
      <c r="Z22" s="14"/>
      <c r="AA22" s="23">
        <v>1</v>
      </c>
      <c r="AB22" s="14"/>
      <c r="AC22" s="23">
        <v>1</v>
      </c>
      <c r="AD22" s="82">
        <v>1</v>
      </c>
      <c r="AE22" s="14"/>
      <c r="AF22" s="23">
        <v>1</v>
      </c>
      <c r="AG22" s="14"/>
    </row>
    <row r="23" spans="1:33" ht="15.75" customHeight="1" x14ac:dyDescent="0.3">
      <c r="A23" s="253"/>
      <c r="B23" s="40">
        <v>1</v>
      </c>
      <c r="C23" s="38">
        <v>19</v>
      </c>
      <c r="D23" s="81" t="s">
        <v>69</v>
      </c>
      <c r="E23" s="30">
        <v>1</v>
      </c>
      <c r="F23" s="6"/>
      <c r="G23" s="22">
        <v>1</v>
      </c>
      <c r="H23" s="22">
        <v>1</v>
      </c>
      <c r="I23" s="22">
        <v>1</v>
      </c>
      <c r="J23" s="22">
        <v>1</v>
      </c>
      <c r="K23" s="41">
        <v>1</v>
      </c>
      <c r="L23" s="6"/>
      <c r="M23" s="22">
        <v>1</v>
      </c>
      <c r="N23" s="22">
        <v>1</v>
      </c>
      <c r="O23" s="22">
        <v>1</v>
      </c>
      <c r="P23" s="22">
        <v>1</v>
      </c>
      <c r="Q23" s="22">
        <v>1</v>
      </c>
      <c r="R23" s="6"/>
      <c r="S23" s="22">
        <v>1</v>
      </c>
      <c r="T23" s="6"/>
      <c r="U23" s="22">
        <v>1</v>
      </c>
      <c r="V23" s="22">
        <v>1</v>
      </c>
      <c r="W23" s="22">
        <v>1</v>
      </c>
      <c r="X23" s="6"/>
      <c r="Y23" s="83">
        <v>0</v>
      </c>
      <c r="Z23" s="14"/>
      <c r="AA23" s="23">
        <v>1</v>
      </c>
      <c r="AB23" s="14"/>
      <c r="AC23" s="23">
        <v>1</v>
      </c>
      <c r="AD23" s="82">
        <v>1</v>
      </c>
      <c r="AE23" s="14"/>
      <c r="AF23" s="57">
        <v>0</v>
      </c>
      <c r="AG23" s="14"/>
    </row>
    <row r="24" spans="1:33" ht="28.5" customHeight="1" x14ac:dyDescent="0.3">
      <c r="A24" s="253"/>
      <c r="B24" s="40">
        <v>4</v>
      </c>
      <c r="C24" s="38">
        <v>20</v>
      </c>
      <c r="D24" s="21" t="s">
        <v>89</v>
      </c>
      <c r="E24" s="30">
        <v>4</v>
      </c>
      <c r="F24" s="6"/>
      <c r="G24" s="22">
        <v>4</v>
      </c>
      <c r="H24" s="22">
        <v>4</v>
      </c>
      <c r="I24" s="22">
        <v>4</v>
      </c>
      <c r="J24" s="22">
        <v>4</v>
      </c>
      <c r="K24" s="41">
        <v>4</v>
      </c>
      <c r="L24" s="6"/>
      <c r="M24" s="22">
        <v>4</v>
      </c>
      <c r="N24" s="22">
        <v>4</v>
      </c>
      <c r="O24" s="22">
        <v>4</v>
      </c>
      <c r="P24" s="22">
        <v>4</v>
      </c>
      <c r="Q24" s="22">
        <v>4</v>
      </c>
      <c r="R24" s="6"/>
      <c r="S24" s="22">
        <v>4</v>
      </c>
      <c r="T24" s="6"/>
      <c r="U24" s="22">
        <v>4</v>
      </c>
      <c r="V24" s="48">
        <v>0</v>
      </c>
      <c r="W24" s="22">
        <v>4</v>
      </c>
      <c r="X24" s="6"/>
      <c r="Y24" s="83">
        <v>0</v>
      </c>
      <c r="Z24" s="14"/>
      <c r="AA24" s="23">
        <v>4</v>
      </c>
      <c r="AB24" s="14"/>
      <c r="AC24" s="23">
        <v>4</v>
      </c>
      <c r="AD24" s="82">
        <v>4</v>
      </c>
      <c r="AE24" s="14"/>
      <c r="AF24" s="57">
        <v>0</v>
      </c>
      <c r="AG24" s="14"/>
    </row>
    <row r="25" spans="1:33" ht="39.75" customHeight="1" x14ac:dyDescent="0.3">
      <c r="A25" s="253"/>
      <c r="B25" s="40">
        <v>5</v>
      </c>
      <c r="C25" s="38">
        <v>21</v>
      </c>
      <c r="D25" s="81" t="s">
        <v>90</v>
      </c>
      <c r="E25" s="30">
        <v>5</v>
      </c>
      <c r="F25" s="6"/>
      <c r="G25" s="48">
        <v>0</v>
      </c>
      <c r="H25" s="48">
        <v>0</v>
      </c>
      <c r="I25" s="48">
        <v>0</v>
      </c>
      <c r="J25" s="48">
        <v>0</v>
      </c>
      <c r="K25" s="79">
        <v>0</v>
      </c>
      <c r="L25" s="6"/>
      <c r="M25" s="22">
        <v>5</v>
      </c>
      <c r="N25" s="22">
        <v>5</v>
      </c>
      <c r="O25" s="22">
        <v>5</v>
      </c>
      <c r="P25" s="48">
        <v>0</v>
      </c>
      <c r="Q25" s="22"/>
      <c r="R25" s="6"/>
      <c r="S25" s="48">
        <v>0</v>
      </c>
      <c r="T25" s="6"/>
      <c r="U25" s="22">
        <v>5</v>
      </c>
      <c r="V25" s="22">
        <v>5</v>
      </c>
      <c r="W25" s="22">
        <v>5</v>
      </c>
      <c r="X25" s="6"/>
      <c r="Y25" s="83">
        <v>0</v>
      </c>
      <c r="Z25" s="14"/>
      <c r="AA25" s="23">
        <v>5</v>
      </c>
      <c r="AB25" s="14"/>
      <c r="AC25" s="23">
        <v>5</v>
      </c>
      <c r="AD25" s="23">
        <v>5</v>
      </c>
      <c r="AE25" s="14"/>
      <c r="AF25" s="57">
        <v>0</v>
      </c>
      <c r="AG25" s="14"/>
    </row>
    <row r="26" spans="1:33" ht="15.75" customHeight="1" x14ac:dyDescent="0.3">
      <c r="A26" s="253"/>
      <c r="B26" s="40">
        <v>1</v>
      </c>
      <c r="C26" s="38">
        <v>22</v>
      </c>
      <c r="D26" s="81" t="s">
        <v>49</v>
      </c>
      <c r="E26" s="30">
        <v>1</v>
      </c>
      <c r="F26" s="6"/>
      <c r="G26" s="22">
        <v>1</v>
      </c>
      <c r="H26" s="22">
        <v>1</v>
      </c>
      <c r="I26" s="22">
        <v>1</v>
      </c>
      <c r="J26" s="22">
        <v>1</v>
      </c>
      <c r="K26" s="41">
        <v>1</v>
      </c>
      <c r="L26" s="6"/>
      <c r="M26" s="22">
        <v>1</v>
      </c>
      <c r="N26" s="22">
        <v>1</v>
      </c>
      <c r="O26" s="22">
        <v>1</v>
      </c>
      <c r="P26" s="22">
        <v>1</v>
      </c>
      <c r="Q26" s="22">
        <v>1</v>
      </c>
      <c r="R26" s="6"/>
      <c r="S26" s="22">
        <v>1</v>
      </c>
      <c r="T26" s="6"/>
      <c r="U26" s="22">
        <v>1</v>
      </c>
      <c r="V26" s="22">
        <v>1</v>
      </c>
      <c r="W26" s="22">
        <v>1</v>
      </c>
      <c r="X26" s="6"/>
      <c r="Y26" s="28">
        <v>1</v>
      </c>
      <c r="Z26" s="14"/>
      <c r="AA26" s="23">
        <v>1</v>
      </c>
      <c r="AB26" s="14"/>
      <c r="AC26" s="23">
        <v>1</v>
      </c>
      <c r="AD26" s="23">
        <v>1</v>
      </c>
      <c r="AE26" s="14"/>
      <c r="AF26" s="23">
        <v>1</v>
      </c>
      <c r="AG26" s="14"/>
    </row>
    <row r="27" spans="1:33" ht="15.75" customHeight="1" x14ac:dyDescent="0.3">
      <c r="A27" s="253"/>
      <c r="B27" s="40">
        <v>1</v>
      </c>
      <c r="C27" s="38">
        <v>23</v>
      </c>
      <c r="D27" s="81" t="s">
        <v>50</v>
      </c>
      <c r="E27" s="30">
        <v>1</v>
      </c>
      <c r="F27" s="6"/>
      <c r="G27" s="22">
        <v>1</v>
      </c>
      <c r="H27" s="22">
        <v>1</v>
      </c>
      <c r="I27" s="22">
        <v>1</v>
      </c>
      <c r="J27" s="22">
        <v>1</v>
      </c>
      <c r="K27" s="41">
        <v>1</v>
      </c>
      <c r="L27" s="6"/>
      <c r="M27" s="22">
        <v>1</v>
      </c>
      <c r="N27" s="22">
        <v>1</v>
      </c>
      <c r="O27" s="22">
        <v>1</v>
      </c>
      <c r="P27" s="22">
        <v>1</v>
      </c>
      <c r="Q27" s="22">
        <v>1</v>
      </c>
      <c r="R27" s="6"/>
      <c r="S27" s="22">
        <v>1</v>
      </c>
      <c r="T27" s="6"/>
      <c r="U27" s="22">
        <v>1</v>
      </c>
      <c r="V27" s="22">
        <v>1</v>
      </c>
      <c r="W27" s="48">
        <v>0</v>
      </c>
      <c r="X27" s="6"/>
      <c r="Y27" s="28">
        <v>1</v>
      </c>
      <c r="Z27" s="14"/>
      <c r="AA27" s="23">
        <v>1</v>
      </c>
      <c r="AB27" s="14"/>
      <c r="AC27" s="23">
        <v>1</v>
      </c>
      <c r="AD27" s="23">
        <v>1</v>
      </c>
      <c r="AE27" s="14"/>
      <c r="AF27" s="23">
        <v>1</v>
      </c>
      <c r="AG27" s="14"/>
    </row>
    <row r="28" spans="1:33" ht="15.75" customHeight="1" x14ac:dyDescent="0.3">
      <c r="A28" s="253"/>
      <c r="B28" s="40">
        <v>1</v>
      </c>
      <c r="C28" s="38">
        <v>24</v>
      </c>
      <c r="D28" s="81" t="s">
        <v>51</v>
      </c>
      <c r="E28" s="30">
        <v>1</v>
      </c>
      <c r="F28" s="6"/>
      <c r="G28" s="22">
        <v>1</v>
      </c>
      <c r="H28" s="22">
        <v>1</v>
      </c>
      <c r="I28" s="22">
        <v>1</v>
      </c>
      <c r="J28" s="22">
        <v>1</v>
      </c>
      <c r="K28" s="41">
        <v>1</v>
      </c>
      <c r="L28" s="6"/>
      <c r="M28" s="22">
        <v>1</v>
      </c>
      <c r="N28" s="22">
        <v>1</v>
      </c>
      <c r="O28" s="22">
        <v>1</v>
      </c>
      <c r="P28" s="22">
        <v>1</v>
      </c>
      <c r="Q28" s="22">
        <v>1</v>
      </c>
      <c r="R28" s="6"/>
      <c r="S28" s="22">
        <v>1</v>
      </c>
      <c r="T28" s="6"/>
      <c r="U28" s="22">
        <v>1</v>
      </c>
      <c r="V28" s="22">
        <v>1</v>
      </c>
      <c r="W28" s="48">
        <v>0</v>
      </c>
      <c r="X28" s="6"/>
      <c r="Y28" s="28">
        <v>1</v>
      </c>
      <c r="Z28" s="14"/>
      <c r="AA28" s="23">
        <v>1</v>
      </c>
      <c r="AB28" s="14"/>
      <c r="AC28" s="23">
        <v>1</v>
      </c>
      <c r="AD28" s="23">
        <v>1</v>
      </c>
      <c r="AE28" s="14"/>
      <c r="AF28" s="23">
        <v>1</v>
      </c>
      <c r="AG28" s="14"/>
    </row>
    <row r="29" spans="1:33" ht="15.75" customHeight="1" x14ac:dyDescent="0.3">
      <c r="A29" s="253"/>
      <c r="B29" s="40">
        <v>1</v>
      </c>
      <c r="C29" s="38">
        <v>25</v>
      </c>
      <c r="D29" s="81" t="s">
        <v>52</v>
      </c>
      <c r="E29" s="62">
        <v>0</v>
      </c>
      <c r="F29" s="6"/>
      <c r="G29" s="22">
        <v>1</v>
      </c>
      <c r="H29" s="22">
        <v>1</v>
      </c>
      <c r="I29" s="22">
        <v>1</v>
      </c>
      <c r="J29" s="22">
        <v>1</v>
      </c>
      <c r="K29" s="41">
        <v>1</v>
      </c>
      <c r="L29" s="6"/>
      <c r="M29" s="22">
        <v>1</v>
      </c>
      <c r="N29" s="22">
        <v>1</v>
      </c>
      <c r="O29" s="22">
        <v>1</v>
      </c>
      <c r="P29" s="22">
        <v>1</v>
      </c>
      <c r="Q29" s="22">
        <v>1</v>
      </c>
      <c r="R29" s="6"/>
      <c r="S29" s="22">
        <v>1</v>
      </c>
      <c r="T29" s="6"/>
      <c r="U29" s="22">
        <v>1</v>
      </c>
      <c r="V29" s="22">
        <v>1</v>
      </c>
      <c r="W29" s="48">
        <v>0</v>
      </c>
      <c r="X29" s="6"/>
      <c r="Y29" s="28">
        <v>1</v>
      </c>
      <c r="Z29" s="14"/>
      <c r="AA29" s="23">
        <v>1</v>
      </c>
      <c r="AB29" s="14"/>
      <c r="AC29" s="23">
        <v>1</v>
      </c>
      <c r="AD29" s="23">
        <v>1</v>
      </c>
      <c r="AE29" s="14"/>
      <c r="AF29" s="23">
        <v>1</v>
      </c>
      <c r="AG29" s="14"/>
    </row>
    <row r="30" spans="1:33" ht="29.25" customHeight="1" x14ac:dyDescent="0.3">
      <c r="A30" s="253"/>
      <c r="B30" s="40">
        <v>4</v>
      </c>
      <c r="C30" s="38">
        <v>26</v>
      </c>
      <c r="D30" s="81" t="s">
        <v>93</v>
      </c>
      <c r="E30" s="62">
        <v>0</v>
      </c>
      <c r="F30" s="6"/>
      <c r="G30" s="22">
        <v>4</v>
      </c>
      <c r="H30" s="22">
        <v>4</v>
      </c>
      <c r="I30" s="22">
        <v>4</v>
      </c>
      <c r="J30" s="22">
        <v>4</v>
      </c>
      <c r="K30" s="41">
        <v>4</v>
      </c>
      <c r="L30" s="6"/>
      <c r="M30" s="22">
        <v>4</v>
      </c>
      <c r="N30" s="22">
        <v>4</v>
      </c>
      <c r="O30" s="22">
        <v>4</v>
      </c>
      <c r="P30" s="22">
        <v>4</v>
      </c>
      <c r="Q30" s="22">
        <v>4</v>
      </c>
      <c r="R30" s="6"/>
      <c r="S30" s="22">
        <v>4</v>
      </c>
      <c r="T30" s="6"/>
      <c r="U30" s="22">
        <v>4</v>
      </c>
      <c r="V30" s="22">
        <v>4</v>
      </c>
      <c r="W30" s="48">
        <v>0</v>
      </c>
      <c r="X30" s="6"/>
      <c r="Y30" s="28">
        <v>4</v>
      </c>
      <c r="Z30" s="14"/>
      <c r="AA30" s="23">
        <v>4</v>
      </c>
      <c r="AB30" s="14"/>
      <c r="AC30" s="23">
        <v>4</v>
      </c>
      <c r="AD30" s="23">
        <v>4</v>
      </c>
      <c r="AE30" s="14"/>
      <c r="AF30" s="23">
        <v>4</v>
      </c>
      <c r="AG30" s="14"/>
    </row>
    <row r="31" spans="1:33" ht="29.25" customHeight="1" x14ac:dyDescent="0.3">
      <c r="A31" s="253"/>
      <c r="B31" s="40">
        <v>5</v>
      </c>
      <c r="C31" s="38">
        <v>27</v>
      </c>
      <c r="D31" s="81" t="s">
        <v>94</v>
      </c>
      <c r="E31" s="62">
        <v>0</v>
      </c>
      <c r="F31" s="6"/>
      <c r="G31" s="22">
        <v>5</v>
      </c>
      <c r="H31" s="22">
        <v>5</v>
      </c>
      <c r="I31" s="22">
        <v>5</v>
      </c>
      <c r="J31" s="22">
        <v>5</v>
      </c>
      <c r="K31" s="41">
        <v>5</v>
      </c>
      <c r="L31" s="6"/>
      <c r="M31" s="48">
        <v>0</v>
      </c>
      <c r="N31" s="22">
        <v>5</v>
      </c>
      <c r="O31" s="22">
        <v>5</v>
      </c>
      <c r="P31" s="22">
        <v>5</v>
      </c>
      <c r="Q31" s="22">
        <v>5</v>
      </c>
      <c r="R31" s="6"/>
      <c r="S31" s="22">
        <v>5</v>
      </c>
      <c r="T31" s="6"/>
      <c r="U31" s="48">
        <v>0</v>
      </c>
      <c r="V31" s="48">
        <v>0</v>
      </c>
      <c r="W31" s="22">
        <v>5</v>
      </c>
      <c r="X31" s="6"/>
      <c r="Y31" s="80">
        <v>5</v>
      </c>
      <c r="Z31" s="14"/>
      <c r="AA31" s="23">
        <v>5</v>
      </c>
      <c r="AB31" s="14"/>
      <c r="AC31" s="23">
        <v>5</v>
      </c>
      <c r="AD31" s="23">
        <v>5</v>
      </c>
      <c r="AE31" s="14"/>
      <c r="AF31" s="82">
        <v>5</v>
      </c>
      <c r="AG31" s="14"/>
    </row>
    <row r="32" spans="1:33" ht="27" customHeight="1" x14ac:dyDescent="0.3">
      <c r="A32" s="253"/>
      <c r="B32" s="40">
        <v>5</v>
      </c>
      <c r="C32" s="38">
        <v>28</v>
      </c>
      <c r="D32" s="21" t="s">
        <v>95</v>
      </c>
      <c r="E32" s="30">
        <v>5</v>
      </c>
      <c r="F32" s="6"/>
      <c r="G32" s="22">
        <v>5</v>
      </c>
      <c r="H32" s="22">
        <v>5</v>
      </c>
      <c r="I32" s="22">
        <v>5</v>
      </c>
      <c r="J32" s="22">
        <v>5</v>
      </c>
      <c r="K32" s="41">
        <v>5</v>
      </c>
      <c r="L32" s="6"/>
      <c r="M32" s="22">
        <v>5</v>
      </c>
      <c r="N32" s="22">
        <v>5</v>
      </c>
      <c r="O32" s="22">
        <v>5</v>
      </c>
      <c r="P32" s="22">
        <v>5</v>
      </c>
      <c r="Q32" s="48">
        <v>0</v>
      </c>
      <c r="R32" s="6"/>
      <c r="S32" s="22">
        <v>5</v>
      </c>
      <c r="T32" s="6"/>
      <c r="U32" s="22">
        <v>5</v>
      </c>
      <c r="V32" s="22">
        <v>5</v>
      </c>
      <c r="W32" s="22">
        <v>5</v>
      </c>
      <c r="X32" s="6"/>
      <c r="Y32" s="80">
        <v>5</v>
      </c>
      <c r="Z32" s="14"/>
      <c r="AA32" s="23">
        <v>5</v>
      </c>
      <c r="AB32" s="14"/>
      <c r="AC32" s="23">
        <v>5</v>
      </c>
      <c r="AD32" s="23">
        <v>5</v>
      </c>
      <c r="AE32" s="14"/>
      <c r="AF32" s="23">
        <v>5</v>
      </c>
      <c r="AG32" s="14"/>
    </row>
    <row r="33" spans="1:41" ht="15.75" customHeight="1" x14ac:dyDescent="0.3">
      <c r="A33" s="244"/>
      <c r="B33" s="40">
        <v>5</v>
      </c>
      <c r="C33" s="38">
        <v>29</v>
      </c>
      <c r="D33" s="81" t="s">
        <v>101</v>
      </c>
      <c r="E33" s="62">
        <v>0</v>
      </c>
      <c r="F33" s="6"/>
      <c r="G33" s="48">
        <v>0</v>
      </c>
      <c r="H33" s="22">
        <v>5</v>
      </c>
      <c r="I33" s="22">
        <v>5</v>
      </c>
      <c r="J33" s="48">
        <v>0</v>
      </c>
      <c r="K33" s="41">
        <v>5</v>
      </c>
      <c r="L33" s="6"/>
      <c r="M33" s="22">
        <v>5</v>
      </c>
      <c r="N33" s="48">
        <v>0</v>
      </c>
      <c r="O33" s="22">
        <v>5</v>
      </c>
      <c r="P33" s="22">
        <v>5</v>
      </c>
      <c r="Q33" s="22">
        <v>5</v>
      </c>
      <c r="R33" s="6"/>
      <c r="S33" s="48">
        <v>0</v>
      </c>
      <c r="T33" s="6"/>
      <c r="U33" s="22">
        <v>5</v>
      </c>
      <c r="V33" s="22">
        <v>5</v>
      </c>
      <c r="W33" s="22">
        <v>5</v>
      </c>
      <c r="X33" s="6"/>
      <c r="Y33" s="80">
        <v>5</v>
      </c>
      <c r="Z33" s="14"/>
      <c r="AA33" s="23">
        <v>5</v>
      </c>
      <c r="AB33" s="14"/>
      <c r="AC33" s="23">
        <v>5</v>
      </c>
      <c r="AD33" s="23">
        <v>5</v>
      </c>
      <c r="AE33" s="14"/>
      <c r="AF33" s="23">
        <v>5</v>
      </c>
      <c r="AG33" s="14"/>
    </row>
    <row r="34" spans="1:41" ht="44.25" customHeight="1" x14ac:dyDescent="0.3">
      <c r="A34" s="85"/>
      <c r="B34" s="86">
        <v>1</v>
      </c>
      <c r="C34" s="87">
        <v>30</v>
      </c>
      <c r="D34" s="88" t="s">
        <v>106</v>
      </c>
      <c r="E34" s="30">
        <v>1</v>
      </c>
      <c r="F34" s="6"/>
      <c r="G34" s="48">
        <v>0</v>
      </c>
      <c r="H34" s="22">
        <v>1</v>
      </c>
      <c r="I34" s="48">
        <v>0</v>
      </c>
      <c r="J34" s="48">
        <v>0</v>
      </c>
      <c r="K34" s="79">
        <v>0</v>
      </c>
      <c r="L34" s="6"/>
      <c r="M34" s="48">
        <v>0</v>
      </c>
      <c r="N34" s="48">
        <v>0</v>
      </c>
      <c r="O34" s="48">
        <v>0</v>
      </c>
      <c r="P34" s="22">
        <v>1</v>
      </c>
      <c r="Q34" s="48">
        <v>0</v>
      </c>
      <c r="R34" s="6"/>
      <c r="S34" s="22">
        <v>1</v>
      </c>
      <c r="T34" s="6"/>
      <c r="U34" s="48">
        <v>0</v>
      </c>
      <c r="V34" s="48">
        <v>0</v>
      </c>
      <c r="W34" s="22">
        <v>1</v>
      </c>
      <c r="X34" s="6"/>
      <c r="Y34" s="80">
        <v>1</v>
      </c>
      <c r="Z34" s="14"/>
      <c r="AA34" s="57">
        <v>0</v>
      </c>
      <c r="AB34" s="14"/>
      <c r="AC34" s="57">
        <v>0</v>
      </c>
      <c r="AD34" s="57">
        <v>0</v>
      </c>
      <c r="AE34" s="14"/>
      <c r="AF34" s="57">
        <v>0</v>
      </c>
      <c r="AG34" s="14"/>
    </row>
    <row r="35" spans="1:41" ht="15.75" customHeight="1" x14ac:dyDescent="0.3">
      <c r="A35" s="85"/>
      <c r="B35" s="250">
        <f>SUM(B6:B34)</f>
        <v>55</v>
      </c>
      <c r="C35" s="246"/>
      <c r="D35" s="90">
        <f>SUM(B35:C35)</f>
        <v>55</v>
      </c>
      <c r="E35" s="30">
        <f>SUM(E6:E34)</f>
        <v>38</v>
      </c>
      <c r="F35" s="6"/>
      <c r="G35" s="22">
        <f t="shared" ref="G35:K35" si="0">SUM(G6:G34)</f>
        <v>39</v>
      </c>
      <c r="H35" s="22">
        <f t="shared" si="0"/>
        <v>50</v>
      </c>
      <c r="I35" s="22">
        <f t="shared" si="0"/>
        <v>42</v>
      </c>
      <c r="J35" s="22">
        <f t="shared" si="0"/>
        <v>39</v>
      </c>
      <c r="K35" s="41">
        <f t="shared" si="0"/>
        <v>44</v>
      </c>
      <c r="L35" s="6"/>
      <c r="M35" s="22">
        <f t="shared" ref="M35:Q35" si="1">SUM(M6:M34)</f>
        <v>44</v>
      </c>
      <c r="N35" s="22">
        <f t="shared" si="1"/>
        <v>49</v>
      </c>
      <c r="O35" s="22">
        <f t="shared" si="1"/>
        <v>54</v>
      </c>
      <c r="P35" s="22">
        <f t="shared" si="1"/>
        <v>50</v>
      </c>
      <c r="Q35" s="22">
        <f t="shared" si="1"/>
        <v>39</v>
      </c>
      <c r="R35" s="6"/>
      <c r="S35" s="22">
        <f>SUM(S6:S34)</f>
        <v>44</v>
      </c>
      <c r="T35" s="6"/>
      <c r="U35" s="22">
        <f t="shared" ref="U35:W35" si="2">SUM(U6:U34)</f>
        <v>49</v>
      </c>
      <c r="V35" s="22">
        <f t="shared" si="2"/>
        <v>44</v>
      </c>
      <c r="W35" s="22">
        <f t="shared" si="2"/>
        <v>48</v>
      </c>
      <c r="X35" s="6"/>
      <c r="Y35" s="22">
        <f>SUM(Y5:Y34)</f>
        <v>45</v>
      </c>
      <c r="Z35" s="14"/>
      <c r="AA35" s="44">
        <f>SUM(AA5:AA34)</f>
        <v>54</v>
      </c>
      <c r="AB35" s="14"/>
      <c r="AC35" s="44">
        <f t="shared" ref="AC35:AD35" si="3">SUM(AC6:AC34)</f>
        <v>49</v>
      </c>
      <c r="AD35" s="44">
        <f t="shared" si="3"/>
        <v>48</v>
      </c>
      <c r="AE35" s="14"/>
      <c r="AF35" s="44">
        <f>SUM(AF6:AF34)</f>
        <v>39</v>
      </c>
      <c r="AG35" s="14"/>
    </row>
    <row r="36" spans="1:41" ht="15.75" customHeight="1" x14ac:dyDescent="0.3">
      <c r="A36" s="251" t="s">
        <v>60</v>
      </c>
      <c r="B36" s="249"/>
      <c r="C36" s="249"/>
      <c r="D36" s="246"/>
      <c r="E36" s="30">
        <v>55</v>
      </c>
      <c r="F36" s="6"/>
      <c r="G36" s="22">
        <v>55</v>
      </c>
      <c r="H36" s="22">
        <v>55</v>
      </c>
      <c r="I36" s="22">
        <v>55</v>
      </c>
      <c r="J36" s="22">
        <v>55</v>
      </c>
      <c r="K36" s="41">
        <v>55</v>
      </c>
      <c r="L36" s="6"/>
      <c r="M36" s="22">
        <v>55</v>
      </c>
      <c r="N36" s="22">
        <v>55</v>
      </c>
      <c r="O36" s="22">
        <v>55</v>
      </c>
      <c r="P36" s="22">
        <v>55</v>
      </c>
      <c r="Q36" s="22">
        <v>55</v>
      </c>
      <c r="R36" s="6"/>
      <c r="S36" s="22">
        <v>55</v>
      </c>
      <c r="T36" s="6"/>
      <c r="U36" s="22">
        <v>55</v>
      </c>
      <c r="V36" s="22">
        <v>55</v>
      </c>
      <c r="W36" s="22">
        <v>55</v>
      </c>
      <c r="X36" s="6"/>
      <c r="Y36" s="28">
        <v>55</v>
      </c>
      <c r="Z36" s="14"/>
      <c r="AA36" s="23">
        <v>55</v>
      </c>
      <c r="AB36" s="14"/>
      <c r="AC36" s="23">
        <v>55</v>
      </c>
      <c r="AD36" s="23">
        <v>55</v>
      </c>
      <c r="AE36" s="14"/>
      <c r="AF36" s="23">
        <v>55</v>
      </c>
      <c r="AG36" s="14"/>
    </row>
    <row r="37" spans="1:41" ht="15.75" customHeight="1" x14ac:dyDescent="0.3">
      <c r="A37" s="251" t="s">
        <v>63</v>
      </c>
      <c r="B37" s="249"/>
      <c r="C37" s="249"/>
      <c r="D37" s="246"/>
      <c r="E37" s="91">
        <f>E35/E36</f>
        <v>0.69090909090909092</v>
      </c>
      <c r="F37" s="6"/>
      <c r="G37" s="65">
        <f t="shared" ref="G37:K37" si="4">G35/G36</f>
        <v>0.70909090909090911</v>
      </c>
      <c r="H37" s="65">
        <f t="shared" si="4"/>
        <v>0.90909090909090906</v>
      </c>
      <c r="I37" s="65">
        <f t="shared" si="4"/>
        <v>0.76363636363636367</v>
      </c>
      <c r="J37" s="65">
        <f t="shared" si="4"/>
        <v>0.70909090909090911</v>
      </c>
      <c r="K37" s="92">
        <f t="shared" si="4"/>
        <v>0.8</v>
      </c>
      <c r="L37" s="6"/>
      <c r="M37" s="65">
        <f t="shared" ref="M37:Q37" si="5">M35/M36</f>
        <v>0.8</v>
      </c>
      <c r="N37" s="65">
        <f t="shared" si="5"/>
        <v>0.89090909090909087</v>
      </c>
      <c r="O37" s="65">
        <f t="shared" si="5"/>
        <v>0.98181818181818181</v>
      </c>
      <c r="P37" s="65">
        <f t="shared" si="5"/>
        <v>0.90909090909090906</v>
      </c>
      <c r="Q37" s="65">
        <f t="shared" si="5"/>
        <v>0.70909090909090911</v>
      </c>
      <c r="R37" s="6"/>
      <c r="S37" s="65">
        <f>S35/S36</f>
        <v>0.8</v>
      </c>
      <c r="T37" s="6"/>
      <c r="U37" s="65">
        <f t="shared" ref="U37:W37" si="6">U35/U36</f>
        <v>0.89090909090909087</v>
      </c>
      <c r="V37" s="65">
        <f t="shared" si="6"/>
        <v>0.8</v>
      </c>
      <c r="W37" s="65">
        <f t="shared" si="6"/>
        <v>0.87272727272727268</v>
      </c>
      <c r="X37" s="6"/>
      <c r="Y37" s="65">
        <f>Y35/Y36</f>
        <v>0.81818181818181823</v>
      </c>
      <c r="Z37" s="14"/>
      <c r="AA37" s="46">
        <f>AA35/AA36</f>
        <v>0.98181818181818181</v>
      </c>
      <c r="AB37" s="14"/>
      <c r="AC37" s="46">
        <f t="shared" ref="AC37:AD37" si="7">AC35/AC36</f>
        <v>0.89090909090909087</v>
      </c>
      <c r="AD37" s="46">
        <f t="shared" si="7"/>
        <v>0.87272727272727268</v>
      </c>
      <c r="AE37" s="14"/>
      <c r="AF37" s="46">
        <f>AF35/AF36</f>
        <v>0.70909090909090911</v>
      </c>
      <c r="AG37" s="14"/>
      <c r="AH37" s="68"/>
      <c r="AI37" s="68"/>
      <c r="AJ37" s="68"/>
      <c r="AK37" s="68"/>
      <c r="AL37" s="68"/>
      <c r="AM37" s="68"/>
      <c r="AN37" s="68"/>
      <c r="AO37" s="68"/>
    </row>
    <row r="38" spans="1:41" ht="15.75" customHeight="1" x14ac:dyDescent="0.3">
      <c r="A38" s="251" t="s">
        <v>65</v>
      </c>
      <c r="B38" s="249"/>
      <c r="C38" s="249"/>
      <c r="D38" s="246"/>
      <c r="E38" s="30">
        <f>E36-E35</f>
        <v>17</v>
      </c>
      <c r="F38" s="6"/>
      <c r="G38" s="22">
        <f t="shared" ref="G38:K38" si="8">G36-G35</f>
        <v>16</v>
      </c>
      <c r="H38" s="22">
        <f t="shared" si="8"/>
        <v>5</v>
      </c>
      <c r="I38" s="22">
        <f t="shared" si="8"/>
        <v>13</v>
      </c>
      <c r="J38" s="22">
        <f t="shared" si="8"/>
        <v>16</v>
      </c>
      <c r="K38" s="41">
        <f t="shared" si="8"/>
        <v>11</v>
      </c>
      <c r="L38" s="6"/>
      <c r="M38" s="22">
        <f t="shared" ref="M38:Q38" si="9">M36-M35</f>
        <v>11</v>
      </c>
      <c r="N38" s="22">
        <f t="shared" si="9"/>
        <v>6</v>
      </c>
      <c r="O38" s="22">
        <f t="shared" si="9"/>
        <v>1</v>
      </c>
      <c r="P38" s="22">
        <f t="shared" si="9"/>
        <v>5</v>
      </c>
      <c r="Q38" s="22">
        <f t="shared" si="9"/>
        <v>16</v>
      </c>
      <c r="R38" s="6"/>
      <c r="S38" s="22">
        <f>S36-S35</f>
        <v>11</v>
      </c>
      <c r="T38" s="6"/>
      <c r="U38" s="22">
        <f t="shared" ref="U38:W38" si="10">U36-U35</f>
        <v>6</v>
      </c>
      <c r="V38" s="22">
        <f t="shared" si="10"/>
        <v>11</v>
      </c>
      <c r="W38" s="22">
        <f t="shared" si="10"/>
        <v>7</v>
      </c>
      <c r="X38" s="6"/>
      <c r="Y38" s="22">
        <f>Y36-Y35</f>
        <v>10</v>
      </c>
      <c r="Z38" s="14"/>
      <c r="AA38" s="44">
        <f>AA36-AA35</f>
        <v>1</v>
      </c>
      <c r="AB38" s="14"/>
      <c r="AC38" s="44">
        <f t="shared" ref="AC38:AD38" si="11">AC36-AC35</f>
        <v>6</v>
      </c>
      <c r="AD38" s="44">
        <f t="shared" si="11"/>
        <v>7</v>
      </c>
      <c r="AE38" s="14"/>
      <c r="AF38" s="44">
        <f>AF36-AF35</f>
        <v>16</v>
      </c>
      <c r="AG38" s="14"/>
    </row>
    <row r="39" spans="1:41" ht="40.5" customHeight="1" x14ac:dyDescent="0.3">
      <c r="A39" s="251" t="s">
        <v>67</v>
      </c>
      <c r="B39" s="249"/>
      <c r="C39" s="249"/>
      <c r="D39" s="246"/>
      <c r="E39" s="93"/>
      <c r="F39" s="6"/>
      <c r="G39" s="94" t="s">
        <v>116</v>
      </c>
      <c r="H39" s="22" t="s">
        <v>117</v>
      </c>
      <c r="I39" s="22" t="s">
        <v>118</v>
      </c>
      <c r="J39" s="94" t="s">
        <v>119</v>
      </c>
      <c r="K39" s="95" t="s">
        <v>120</v>
      </c>
      <c r="L39" s="6"/>
      <c r="M39" s="22" t="s">
        <v>121</v>
      </c>
      <c r="N39" s="22" t="s">
        <v>122</v>
      </c>
      <c r="O39" s="94" t="s">
        <v>123</v>
      </c>
      <c r="P39" s="94" t="s">
        <v>124</v>
      </c>
      <c r="Q39" s="22" t="s">
        <v>125</v>
      </c>
      <c r="R39" s="6"/>
      <c r="S39" s="22" t="s">
        <v>126</v>
      </c>
      <c r="T39" s="6"/>
      <c r="U39" s="22" t="s">
        <v>127</v>
      </c>
      <c r="V39" s="94" t="s">
        <v>128</v>
      </c>
      <c r="W39" s="22" t="s">
        <v>129</v>
      </c>
      <c r="X39" s="6"/>
      <c r="Y39" s="80" t="s">
        <v>130</v>
      </c>
      <c r="Z39" s="14"/>
      <c r="AA39" s="70" t="s">
        <v>131</v>
      </c>
      <c r="AB39" s="14"/>
      <c r="AC39" s="70" t="s">
        <v>132</v>
      </c>
      <c r="AD39" s="23" t="s">
        <v>133</v>
      </c>
      <c r="AE39" s="14"/>
      <c r="AF39" s="57" t="s">
        <v>134</v>
      </c>
      <c r="AG39" s="14"/>
    </row>
    <row r="40" spans="1:41" ht="27" customHeight="1" x14ac:dyDescent="0.3">
      <c r="A40" s="49"/>
      <c r="B40" s="49"/>
      <c r="C40" s="49"/>
      <c r="D40" s="50"/>
      <c r="E40" s="73" t="s">
        <v>86</v>
      </c>
      <c r="F40" s="96">
        <f>AVERAGE(E37)</f>
        <v>0.69090909090909092</v>
      </c>
      <c r="G40" s="75"/>
      <c r="H40" s="260" t="s">
        <v>86</v>
      </c>
      <c r="I40" s="246"/>
      <c r="J40" s="96">
        <f>AVERAGE(G37:K37)</f>
        <v>0.77818181818181809</v>
      </c>
      <c r="K40" s="78"/>
      <c r="L40" s="6"/>
      <c r="M40" s="75"/>
      <c r="N40" s="260" t="s">
        <v>86</v>
      </c>
      <c r="O40" s="246"/>
      <c r="P40" s="96">
        <f>AVERAGE(M37:Q37)</f>
        <v>0.85818181818181816</v>
      </c>
      <c r="R40" s="6"/>
      <c r="S40" s="73" t="s">
        <v>86</v>
      </c>
      <c r="T40" s="97">
        <f>AVERAGE(S37)</f>
        <v>0.8</v>
      </c>
      <c r="V40" s="73" t="s">
        <v>86</v>
      </c>
      <c r="W40" s="97">
        <f>AVERAGE(U37:W37)</f>
        <v>0.8545454545454545</v>
      </c>
      <c r="X40" s="6"/>
      <c r="Y40" s="73" t="s">
        <v>86</v>
      </c>
      <c r="Z40" s="97">
        <f>AVERAGE(Y37)</f>
        <v>0.81818181818181823</v>
      </c>
      <c r="AA40" s="73" t="s">
        <v>86</v>
      </c>
      <c r="AB40" s="97">
        <f>AVERAGE(AA37)</f>
        <v>0.98181818181818181</v>
      </c>
      <c r="AC40" s="73" t="s">
        <v>86</v>
      </c>
      <c r="AD40" s="97">
        <f>AVERAGE(AC37:AD37)</f>
        <v>0.88181818181818183</v>
      </c>
      <c r="AE40" s="14"/>
      <c r="AF40" s="73" t="s">
        <v>86</v>
      </c>
      <c r="AG40" s="97">
        <f>AVERAGE(AF37)</f>
        <v>0.70909090909090911</v>
      </c>
    </row>
    <row r="41" spans="1:41" ht="15.75" customHeight="1" x14ac:dyDescent="0.3">
      <c r="A41" s="49"/>
      <c r="B41" s="49"/>
      <c r="C41" s="49"/>
      <c r="D41" s="50"/>
      <c r="E41" s="98" t="s">
        <v>87</v>
      </c>
      <c r="F41" s="99">
        <v>1</v>
      </c>
      <c r="G41" s="75"/>
      <c r="H41" s="261" t="s">
        <v>87</v>
      </c>
      <c r="I41" s="246"/>
      <c r="J41" s="99">
        <f>COUNTA(G2:K3)</f>
        <v>5</v>
      </c>
      <c r="K41" s="78"/>
      <c r="L41" s="6"/>
      <c r="M41" s="75"/>
      <c r="N41" s="261" t="s">
        <v>87</v>
      </c>
      <c r="O41" s="246"/>
      <c r="P41" s="99">
        <f>COUNTA(M2:Q3)</f>
        <v>5</v>
      </c>
      <c r="R41" s="6"/>
      <c r="S41" s="100" t="s">
        <v>87</v>
      </c>
      <c r="T41" s="101">
        <f>COUNTA(S2)</f>
        <v>1</v>
      </c>
      <c r="V41" s="100" t="s">
        <v>87</v>
      </c>
      <c r="W41" s="101">
        <v>3</v>
      </c>
      <c r="X41" s="6"/>
      <c r="Y41" s="100" t="s">
        <v>87</v>
      </c>
      <c r="Z41" s="101">
        <f>COUNTA(Y2)</f>
        <v>1</v>
      </c>
      <c r="AA41" s="100" t="s">
        <v>87</v>
      </c>
      <c r="AB41" s="101">
        <f>COUNTA(AA2)</f>
        <v>1</v>
      </c>
      <c r="AC41" s="100" t="s">
        <v>87</v>
      </c>
      <c r="AD41" s="101">
        <f>COUNTA(AC2:AD3)</f>
        <v>2</v>
      </c>
      <c r="AE41" s="14"/>
      <c r="AF41" s="100" t="s">
        <v>87</v>
      </c>
      <c r="AG41" s="101">
        <f>COUNTA(AF2)</f>
        <v>1</v>
      </c>
    </row>
    <row r="42" spans="1:41" ht="34.5" customHeight="1" x14ac:dyDescent="0.3">
      <c r="A42" s="49"/>
      <c r="B42" s="49"/>
      <c r="C42" s="49"/>
      <c r="D42" s="50"/>
      <c r="E42" s="75"/>
      <c r="F42" s="78"/>
      <c r="G42" s="75"/>
      <c r="H42" s="75"/>
      <c r="I42" s="75"/>
      <c r="J42" s="75"/>
      <c r="K42" s="75"/>
      <c r="L42" s="75"/>
      <c r="M42" s="75"/>
      <c r="N42" s="75"/>
      <c r="S42" s="59" t="s">
        <v>74</v>
      </c>
      <c r="T42" s="60">
        <f>S4</f>
        <v>1.736111111111111E-3</v>
      </c>
      <c r="V42" s="59" t="s">
        <v>74</v>
      </c>
      <c r="W42" s="60">
        <f>SUM(U4:W4)</f>
        <v>8.5416666666666662E-3</v>
      </c>
      <c r="Y42" s="59" t="s">
        <v>74</v>
      </c>
      <c r="Z42" s="60">
        <f>SUM(Y4)</f>
        <v>3.8194444444444446E-4</v>
      </c>
      <c r="AA42" s="59" t="s">
        <v>74</v>
      </c>
      <c r="AB42" s="60">
        <f>SUM(AA4)</f>
        <v>4.5833333333333334E-3</v>
      </c>
      <c r="AC42" s="59" t="s">
        <v>74</v>
      </c>
      <c r="AD42" s="60">
        <f>SUM(AC4:AD4)</f>
        <v>1.712962962962963E-3</v>
      </c>
      <c r="AF42" s="59" t="s">
        <v>74</v>
      </c>
      <c r="AG42" s="60">
        <f>SUM(AF4)</f>
        <v>6.7129629629629625E-4</v>
      </c>
    </row>
    <row r="43" spans="1:41" ht="15.75" customHeight="1" x14ac:dyDescent="0.3">
      <c r="A43" s="49"/>
      <c r="B43" s="49"/>
      <c r="C43" s="49"/>
      <c r="D43" s="50"/>
      <c r="E43" s="75"/>
      <c r="F43" s="78"/>
      <c r="G43" s="75"/>
      <c r="H43" s="75"/>
      <c r="I43" s="75"/>
      <c r="J43" s="75"/>
      <c r="K43" s="75"/>
      <c r="L43" s="75"/>
      <c r="M43" s="75"/>
      <c r="N43" s="75"/>
    </row>
    <row r="44" spans="1:41" ht="15.75" customHeight="1" x14ac:dyDescent="0.3">
      <c r="A44" s="49"/>
      <c r="B44" s="49"/>
      <c r="C44" s="49"/>
      <c r="D44" s="50"/>
      <c r="E44" s="75"/>
      <c r="F44" s="78"/>
      <c r="G44" s="75"/>
      <c r="H44" s="75"/>
      <c r="I44" s="75"/>
      <c r="J44" s="75"/>
      <c r="K44" s="75"/>
      <c r="L44" s="75"/>
      <c r="M44" s="75"/>
      <c r="N44" s="75"/>
    </row>
    <row r="45" spans="1:41" ht="15.75" customHeight="1" x14ac:dyDescent="0.25">
      <c r="A45" s="49"/>
      <c r="B45" s="49"/>
      <c r="C45" s="49"/>
      <c r="D45" s="50"/>
      <c r="F45" s="49"/>
    </row>
    <row r="46" spans="1:41" ht="15.75" customHeight="1" x14ac:dyDescent="0.25">
      <c r="A46" s="49"/>
      <c r="B46" s="49"/>
      <c r="C46" s="49"/>
      <c r="D46" s="50"/>
      <c r="F46" s="49"/>
    </row>
    <row r="47" spans="1:41" ht="15.75" customHeight="1" x14ac:dyDescent="0.25">
      <c r="A47" s="49"/>
      <c r="B47" s="49"/>
      <c r="C47" s="49"/>
      <c r="D47" s="50"/>
      <c r="F47" s="49"/>
    </row>
    <row r="48" spans="1:41" ht="15.75" customHeight="1" x14ac:dyDescent="0.25">
      <c r="A48" s="49"/>
      <c r="B48" s="49"/>
      <c r="C48" s="49"/>
      <c r="D48" s="50"/>
      <c r="F48" s="49"/>
    </row>
    <row r="49" spans="1:6" ht="15.75" customHeight="1" x14ac:dyDescent="0.25">
      <c r="A49" s="49"/>
      <c r="B49" s="49"/>
      <c r="C49" s="49"/>
      <c r="D49" s="50"/>
      <c r="F49" s="49"/>
    </row>
    <row r="50" spans="1:6" ht="15.75" customHeight="1" x14ac:dyDescent="0.25">
      <c r="A50" s="49"/>
      <c r="B50" s="49"/>
      <c r="C50" s="49"/>
      <c r="D50" s="50"/>
      <c r="F50" s="49"/>
    </row>
    <row r="51" spans="1:6" ht="15.75" customHeight="1" x14ac:dyDescent="0.25">
      <c r="A51" s="49"/>
      <c r="B51" s="49"/>
      <c r="C51" s="49"/>
      <c r="D51" s="50"/>
      <c r="F51" s="49"/>
    </row>
    <row r="52" spans="1:6" ht="15.75" customHeight="1" x14ac:dyDescent="0.25">
      <c r="A52" s="49"/>
      <c r="B52" s="49"/>
      <c r="C52" s="49"/>
      <c r="D52" s="50"/>
      <c r="F52" s="49"/>
    </row>
    <row r="53" spans="1:6" ht="15.75" customHeight="1" x14ac:dyDescent="0.25">
      <c r="A53" s="49"/>
      <c r="B53" s="49"/>
      <c r="C53" s="49"/>
      <c r="D53" s="50"/>
      <c r="F53" s="49"/>
    </row>
    <row r="54" spans="1:6" ht="15.75" customHeight="1" x14ac:dyDescent="0.25">
      <c r="A54" s="49"/>
      <c r="B54" s="49"/>
      <c r="C54" s="49"/>
      <c r="D54" s="50"/>
      <c r="F54" s="49"/>
    </row>
    <row r="55" spans="1:6" ht="15.75" customHeight="1" x14ac:dyDescent="0.25">
      <c r="A55" s="49"/>
      <c r="B55" s="49"/>
      <c r="C55" s="49"/>
      <c r="D55" s="50"/>
      <c r="F55" s="49"/>
    </row>
    <row r="56" spans="1:6" ht="15.75" customHeight="1" x14ac:dyDescent="0.25">
      <c r="A56" s="49"/>
      <c r="B56" s="49"/>
      <c r="C56" s="49"/>
      <c r="D56" s="50"/>
      <c r="F56" s="49"/>
    </row>
    <row r="57" spans="1:6" ht="15.75" customHeight="1" x14ac:dyDescent="0.25">
      <c r="A57" s="49"/>
      <c r="B57" s="49"/>
      <c r="C57" s="49"/>
      <c r="D57" s="50"/>
      <c r="F57" s="49"/>
    </row>
    <row r="58" spans="1:6" ht="15.75" customHeight="1" x14ac:dyDescent="0.25">
      <c r="A58" s="49"/>
      <c r="B58" s="49"/>
      <c r="C58" s="49"/>
      <c r="D58" s="50"/>
      <c r="F58" s="49"/>
    </row>
    <row r="59" spans="1:6" ht="15.75" customHeight="1" x14ac:dyDescent="0.25">
      <c r="A59" s="49"/>
      <c r="B59" s="49"/>
      <c r="C59" s="49"/>
      <c r="D59" s="50"/>
      <c r="F59" s="49"/>
    </row>
    <row r="60" spans="1:6" ht="15.75" customHeight="1" x14ac:dyDescent="0.25">
      <c r="A60" s="49"/>
      <c r="B60" s="49"/>
      <c r="C60" s="49"/>
      <c r="D60" s="50"/>
      <c r="F60" s="49"/>
    </row>
    <row r="61" spans="1:6" ht="15.75" customHeight="1" x14ac:dyDescent="0.25">
      <c r="A61" s="49"/>
      <c r="B61" s="49"/>
      <c r="C61" s="49"/>
      <c r="D61" s="50"/>
      <c r="F61" s="49"/>
    </row>
    <row r="62" spans="1:6" ht="15.75" customHeight="1" x14ac:dyDescent="0.25">
      <c r="A62" s="49"/>
      <c r="B62" s="49"/>
      <c r="C62" s="49"/>
      <c r="D62" s="50"/>
      <c r="F62" s="49"/>
    </row>
    <row r="63" spans="1:6" ht="15.75" customHeight="1" x14ac:dyDescent="0.25">
      <c r="A63" s="49"/>
      <c r="B63" s="49"/>
      <c r="C63" s="49"/>
      <c r="D63" s="50"/>
      <c r="F63" s="49"/>
    </row>
    <row r="64" spans="1:6" ht="15.75" customHeight="1" x14ac:dyDescent="0.25">
      <c r="A64" s="49"/>
      <c r="B64" s="49"/>
      <c r="C64" s="49"/>
      <c r="D64" s="50"/>
      <c r="F64" s="49"/>
    </row>
    <row r="65" spans="1:6" ht="15.75" customHeight="1" x14ac:dyDescent="0.25">
      <c r="A65" s="49"/>
      <c r="B65" s="49"/>
      <c r="C65" s="49"/>
      <c r="D65" s="50"/>
      <c r="F65" s="49"/>
    </row>
    <row r="66" spans="1:6" ht="15.75" customHeight="1" x14ac:dyDescent="0.25">
      <c r="A66" s="49"/>
      <c r="B66" s="49"/>
      <c r="C66" s="49"/>
      <c r="D66" s="50"/>
      <c r="F66" s="49"/>
    </row>
    <row r="67" spans="1:6" ht="15.75" customHeight="1" x14ac:dyDescent="0.25">
      <c r="A67" s="49"/>
      <c r="B67" s="49"/>
      <c r="C67" s="49"/>
      <c r="D67" s="50"/>
      <c r="F67" s="49"/>
    </row>
    <row r="68" spans="1:6" ht="15.75" customHeight="1" x14ac:dyDescent="0.25">
      <c r="A68" s="49"/>
      <c r="B68" s="49"/>
      <c r="C68" s="49"/>
      <c r="D68" s="50"/>
      <c r="F68" s="49"/>
    </row>
    <row r="69" spans="1:6" ht="15.75" customHeight="1" x14ac:dyDescent="0.25">
      <c r="A69" s="49"/>
      <c r="B69" s="49"/>
      <c r="C69" s="49"/>
      <c r="D69" s="63"/>
      <c r="F69" s="49"/>
    </row>
    <row r="70" spans="1:6" ht="15.75" customHeight="1" x14ac:dyDescent="0.25">
      <c r="A70" s="49"/>
      <c r="B70" s="49"/>
      <c r="C70" s="49"/>
      <c r="D70" s="63"/>
      <c r="F70" s="49"/>
    </row>
    <row r="71" spans="1:6" ht="15.75" customHeight="1" x14ac:dyDescent="0.25">
      <c r="A71" s="49"/>
      <c r="B71" s="49"/>
      <c r="C71" s="49"/>
      <c r="D71" s="63"/>
      <c r="F71" s="49"/>
    </row>
    <row r="72" spans="1:6" ht="15.75" customHeight="1" x14ac:dyDescent="0.25">
      <c r="A72" s="49"/>
      <c r="B72" s="49"/>
      <c r="C72" s="49"/>
      <c r="D72" s="63"/>
      <c r="F72" s="49"/>
    </row>
    <row r="73" spans="1:6" ht="15.75" customHeight="1" x14ac:dyDescent="0.25">
      <c r="A73" s="49"/>
      <c r="B73" s="49"/>
      <c r="C73" s="49"/>
      <c r="D73" s="63"/>
      <c r="F73" s="49"/>
    </row>
    <row r="74" spans="1:6" ht="15.75" customHeight="1" x14ac:dyDescent="0.25">
      <c r="A74" s="49"/>
      <c r="B74" s="49"/>
      <c r="C74" s="49"/>
      <c r="D74" s="63"/>
      <c r="F74" s="49"/>
    </row>
    <row r="75" spans="1:6" ht="15.75" customHeight="1" x14ac:dyDescent="0.25">
      <c r="A75" s="49"/>
      <c r="B75" s="49"/>
      <c r="C75" s="49"/>
      <c r="D75" s="63"/>
      <c r="F75" s="49"/>
    </row>
    <row r="76" spans="1:6" ht="15.75" customHeight="1" x14ac:dyDescent="0.25">
      <c r="A76" s="49"/>
      <c r="B76" s="49"/>
      <c r="C76" s="49"/>
      <c r="D76" s="63"/>
      <c r="F76" s="49"/>
    </row>
    <row r="77" spans="1:6" ht="15.75" customHeight="1" x14ac:dyDescent="0.25">
      <c r="A77" s="49"/>
      <c r="B77" s="49"/>
      <c r="C77" s="49"/>
      <c r="D77" s="63"/>
      <c r="F77" s="49"/>
    </row>
    <row r="78" spans="1:6" ht="15.75" customHeight="1" x14ac:dyDescent="0.25">
      <c r="A78" s="49"/>
      <c r="B78" s="49"/>
      <c r="C78" s="49"/>
      <c r="D78" s="63"/>
      <c r="F78" s="49"/>
    </row>
    <row r="79" spans="1:6" ht="15.75" customHeight="1" x14ac:dyDescent="0.25">
      <c r="A79" s="49"/>
      <c r="B79" s="49"/>
      <c r="C79" s="49"/>
      <c r="D79" s="63"/>
      <c r="F79" s="49"/>
    </row>
    <row r="80" spans="1:6" ht="15.75" customHeight="1" x14ac:dyDescent="0.25">
      <c r="A80" s="49"/>
      <c r="B80" s="49"/>
      <c r="C80" s="49"/>
      <c r="D80" s="63"/>
      <c r="F80" s="49"/>
    </row>
    <row r="81" spans="1:6" ht="15.75" customHeight="1" x14ac:dyDescent="0.25">
      <c r="A81" s="49"/>
      <c r="B81" s="49"/>
      <c r="C81" s="49"/>
      <c r="D81" s="63"/>
      <c r="F81" s="49"/>
    </row>
    <row r="82" spans="1:6" ht="15.75" customHeight="1" x14ac:dyDescent="0.25">
      <c r="A82" s="49"/>
      <c r="B82" s="49"/>
      <c r="C82" s="49"/>
      <c r="D82" s="63"/>
      <c r="F82" s="49"/>
    </row>
    <row r="83" spans="1:6" ht="15.75" customHeight="1" x14ac:dyDescent="0.25">
      <c r="A83" s="49"/>
      <c r="B83" s="49"/>
      <c r="C83" s="49"/>
      <c r="D83" s="63"/>
      <c r="F83" s="49"/>
    </row>
    <row r="84" spans="1:6" ht="15.75" customHeight="1" x14ac:dyDescent="0.25">
      <c r="A84" s="49"/>
      <c r="B84" s="49"/>
      <c r="C84" s="49"/>
      <c r="D84" s="63"/>
      <c r="F84" s="49"/>
    </row>
    <row r="85" spans="1:6" ht="15.75" customHeight="1" x14ac:dyDescent="0.25">
      <c r="A85" s="49"/>
      <c r="B85" s="49"/>
      <c r="C85" s="49"/>
      <c r="D85" s="63"/>
      <c r="F85" s="49"/>
    </row>
    <row r="86" spans="1:6" ht="15.75" customHeight="1" x14ac:dyDescent="0.25">
      <c r="A86" s="49"/>
      <c r="B86" s="49"/>
      <c r="C86" s="49"/>
      <c r="D86" s="63"/>
      <c r="F86" s="49"/>
    </row>
    <row r="87" spans="1:6" ht="15.75" customHeight="1" x14ac:dyDescent="0.25">
      <c r="A87" s="49"/>
      <c r="B87" s="49"/>
      <c r="C87" s="49"/>
      <c r="D87" s="63"/>
      <c r="F87" s="49"/>
    </row>
    <row r="88" spans="1:6" ht="15.75" customHeight="1" x14ac:dyDescent="0.25">
      <c r="A88" s="49"/>
      <c r="B88" s="49"/>
      <c r="C88" s="49"/>
      <c r="D88" s="63"/>
      <c r="F88" s="49"/>
    </row>
    <row r="89" spans="1:6" ht="15.75" customHeight="1" x14ac:dyDescent="0.25">
      <c r="A89" s="49"/>
      <c r="B89" s="49"/>
      <c r="C89" s="49"/>
      <c r="D89" s="63"/>
      <c r="F89" s="49"/>
    </row>
    <row r="90" spans="1:6" ht="15.75" customHeight="1" x14ac:dyDescent="0.25">
      <c r="A90" s="49"/>
      <c r="B90" s="49"/>
      <c r="C90" s="49"/>
      <c r="D90" s="63"/>
      <c r="F90" s="49"/>
    </row>
    <row r="91" spans="1:6" ht="15.75" customHeight="1" x14ac:dyDescent="0.25">
      <c r="A91" s="49"/>
      <c r="B91" s="49"/>
      <c r="C91" s="49"/>
      <c r="D91" s="63"/>
      <c r="F91" s="49"/>
    </row>
    <row r="92" spans="1:6" ht="15.75" customHeight="1" x14ac:dyDescent="0.25">
      <c r="A92" s="49"/>
      <c r="B92" s="49"/>
      <c r="C92" s="49"/>
      <c r="D92" s="63"/>
      <c r="F92" s="49"/>
    </row>
    <row r="93" spans="1:6" ht="15.75" customHeight="1" x14ac:dyDescent="0.25">
      <c r="A93" s="49"/>
      <c r="B93" s="49"/>
      <c r="C93" s="49"/>
      <c r="D93" s="63"/>
      <c r="F93" s="49"/>
    </row>
    <row r="94" spans="1:6" ht="15.75" customHeight="1" x14ac:dyDescent="0.25">
      <c r="A94" s="49"/>
      <c r="B94" s="49"/>
      <c r="C94" s="49"/>
      <c r="D94" s="63"/>
      <c r="F94" s="49"/>
    </row>
    <row r="95" spans="1:6" ht="15.75" customHeight="1" x14ac:dyDescent="0.25">
      <c r="A95" s="49"/>
      <c r="B95" s="49"/>
      <c r="C95" s="49"/>
      <c r="D95" s="63"/>
      <c r="F95" s="49"/>
    </row>
    <row r="96" spans="1:6" ht="15.75" customHeight="1" x14ac:dyDescent="0.25">
      <c r="A96" s="49"/>
      <c r="B96" s="49"/>
      <c r="C96" s="49"/>
      <c r="D96" s="63"/>
      <c r="F96" s="49"/>
    </row>
    <row r="97" spans="1:6" ht="15.75" customHeight="1" x14ac:dyDescent="0.25">
      <c r="A97" s="49"/>
      <c r="B97" s="49"/>
      <c r="C97" s="49"/>
      <c r="D97" s="63"/>
      <c r="F97" s="49"/>
    </row>
    <row r="98" spans="1:6" ht="15.75" customHeight="1" x14ac:dyDescent="0.25">
      <c r="A98" s="49"/>
      <c r="B98" s="49"/>
      <c r="C98" s="49"/>
      <c r="D98" s="63"/>
      <c r="F98" s="49"/>
    </row>
    <row r="99" spans="1:6" ht="15.75" customHeight="1" x14ac:dyDescent="0.25">
      <c r="A99" s="49"/>
      <c r="B99" s="49"/>
      <c r="C99" s="49"/>
      <c r="D99" s="63"/>
      <c r="F99" s="49"/>
    </row>
    <row r="100" spans="1:6" ht="15.75" customHeight="1" x14ac:dyDescent="0.25">
      <c r="A100" s="49"/>
      <c r="B100" s="49"/>
      <c r="C100" s="49"/>
      <c r="D100" s="63"/>
      <c r="F100" s="49"/>
    </row>
    <row r="101" spans="1:6" ht="15.75" customHeight="1" x14ac:dyDescent="0.25">
      <c r="A101" s="49"/>
      <c r="B101" s="49"/>
      <c r="C101" s="49"/>
      <c r="D101" s="63"/>
      <c r="F101" s="49"/>
    </row>
    <row r="102" spans="1:6" ht="15.75" customHeight="1" x14ac:dyDescent="0.25">
      <c r="A102" s="49"/>
      <c r="B102" s="49"/>
      <c r="C102" s="49"/>
      <c r="D102" s="63"/>
      <c r="F102" s="49"/>
    </row>
    <row r="103" spans="1:6" ht="15.75" customHeight="1" x14ac:dyDescent="0.25">
      <c r="A103" s="49"/>
      <c r="B103" s="49"/>
      <c r="C103" s="49"/>
      <c r="D103" s="63"/>
      <c r="F103" s="49"/>
    </row>
    <row r="104" spans="1:6" ht="15.75" customHeight="1" x14ac:dyDescent="0.25">
      <c r="A104" s="49"/>
      <c r="B104" s="49"/>
      <c r="C104" s="49"/>
      <c r="D104" s="63"/>
      <c r="F104" s="49"/>
    </row>
    <row r="105" spans="1:6" ht="15.75" customHeight="1" x14ac:dyDescent="0.25">
      <c r="A105" s="49"/>
      <c r="B105" s="49"/>
      <c r="C105" s="49"/>
      <c r="D105" s="63"/>
      <c r="F105" s="49"/>
    </row>
    <row r="106" spans="1:6" ht="15.75" customHeight="1" x14ac:dyDescent="0.25">
      <c r="A106" s="49"/>
      <c r="B106" s="49"/>
      <c r="C106" s="49"/>
      <c r="D106" s="63"/>
      <c r="F106" s="49"/>
    </row>
    <row r="107" spans="1:6" ht="15.75" customHeight="1" x14ac:dyDescent="0.25">
      <c r="A107" s="49"/>
      <c r="B107" s="49"/>
      <c r="C107" s="49"/>
      <c r="D107" s="63"/>
      <c r="F107" s="49"/>
    </row>
    <row r="108" spans="1:6" ht="15.75" customHeight="1" x14ac:dyDescent="0.25">
      <c r="A108" s="49"/>
      <c r="B108" s="49"/>
      <c r="C108" s="49"/>
      <c r="D108" s="63"/>
      <c r="F108" s="49"/>
    </row>
    <row r="109" spans="1:6" ht="15.75" customHeight="1" x14ac:dyDescent="0.25">
      <c r="A109" s="49"/>
      <c r="B109" s="49"/>
      <c r="C109" s="49"/>
      <c r="D109" s="63"/>
      <c r="F109" s="49"/>
    </row>
    <row r="110" spans="1:6" ht="15.75" customHeight="1" x14ac:dyDescent="0.25">
      <c r="A110" s="49"/>
      <c r="B110" s="49"/>
      <c r="C110" s="49"/>
      <c r="D110" s="63"/>
      <c r="F110" s="49"/>
    </row>
    <row r="111" spans="1:6" ht="15.75" customHeight="1" x14ac:dyDescent="0.25">
      <c r="A111" s="49"/>
      <c r="B111" s="49"/>
      <c r="C111" s="49"/>
      <c r="D111" s="63"/>
      <c r="F111" s="49"/>
    </row>
    <row r="112" spans="1:6" ht="15.75" customHeight="1" x14ac:dyDescent="0.25">
      <c r="A112" s="49"/>
      <c r="B112" s="49"/>
      <c r="C112" s="49"/>
      <c r="D112" s="63"/>
      <c r="F112" s="49"/>
    </row>
    <row r="113" spans="1:6" ht="15.75" customHeight="1" x14ac:dyDescent="0.25">
      <c r="A113" s="49"/>
      <c r="B113" s="49"/>
      <c r="C113" s="49"/>
      <c r="D113" s="63"/>
      <c r="F113" s="49"/>
    </row>
    <row r="114" spans="1:6" ht="15.75" customHeight="1" x14ac:dyDescent="0.25">
      <c r="A114" s="49"/>
      <c r="B114" s="49"/>
      <c r="C114" s="49"/>
      <c r="D114" s="63"/>
      <c r="F114" s="49"/>
    </row>
    <row r="115" spans="1:6" ht="15.75" customHeight="1" x14ac:dyDescent="0.25">
      <c r="A115" s="49"/>
      <c r="B115" s="49"/>
      <c r="C115" s="49"/>
      <c r="D115" s="63"/>
      <c r="F115" s="49"/>
    </row>
    <row r="116" spans="1:6" ht="15.75" customHeight="1" x14ac:dyDescent="0.25">
      <c r="A116" s="49"/>
      <c r="B116" s="49"/>
      <c r="C116" s="49"/>
      <c r="D116" s="63"/>
      <c r="F116" s="49"/>
    </row>
    <row r="117" spans="1:6" ht="15.75" customHeight="1" x14ac:dyDescent="0.25">
      <c r="A117" s="49"/>
      <c r="B117" s="49"/>
      <c r="C117" s="49"/>
      <c r="D117" s="63"/>
      <c r="F117" s="49"/>
    </row>
    <row r="118" spans="1:6" ht="15.75" customHeight="1" x14ac:dyDescent="0.25">
      <c r="A118" s="49"/>
      <c r="B118" s="49"/>
      <c r="C118" s="49"/>
      <c r="D118" s="63"/>
      <c r="F118" s="49"/>
    </row>
    <row r="119" spans="1:6" ht="15.75" customHeight="1" x14ac:dyDescent="0.25">
      <c r="A119" s="49"/>
      <c r="B119" s="49"/>
      <c r="C119" s="49"/>
      <c r="D119" s="63"/>
      <c r="F119" s="49"/>
    </row>
    <row r="120" spans="1:6" ht="15.75" customHeight="1" x14ac:dyDescent="0.25">
      <c r="A120" s="49"/>
      <c r="B120" s="49"/>
      <c r="C120" s="49"/>
      <c r="D120" s="63"/>
      <c r="F120" s="49"/>
    </row>
    <row r="121" spans="1:6" ht="15.75" customHeight="1" x14ac:dyDescent="0.25">
      <c r="A121" s="49"/>
      <c r="B121" s="49"/>
      <c r="C121" s="49"/>
      <c r="D121" s="63"/>
      <c r="F121" s="49"/>
    </row>
    <row r="122" spans="1:6" ht="15.75" customHeight="1" x14ac:dyDescent="0.25">
      <c r="A122" s="49"/>
      <c r="B122" s="49"/>
      <c r="C122" s="49"/>
      <c r="D122" s="63"/>
      <c r="F122" s="49"/>
    </row>
    <row r="123" spans="1:6" ht="15.75" customHeight="1" x14ac:dyDescent="0.25">
      <c r="A123" s="49"/>
      <c r="B123" s="49"/>
      <c r="C123" s="49"/>
      <c r="D123" s="63"/>
      <c r="F123" s="49"/>
    </row>
    <row r="124" spans="1:6" ht="15.75" customHeight="1" x14ac:dyDescent="0.25">
      <c r="A124" s="49"/>
      <c r="B124" s="49"/>
      <c r="C124" s="49"/>
      <c r="D124" s="63"/>
      <c r="F124" s="49"/>
    </row>
    <row r="125" spans="1:6" ht="15.75" customHeight="1" x14ac:dyDescent="0.25">
      <c r="A125" s="49"/>
      <c r="B125" s="49"/>
      <c r="C125" s="49"/>
      <c r="D125" s="63"/>
      <c r="F125" s="49"/>
    </row>
    <row r="126" spans="1:6" ht="15.75" customHeight="1" x14ac:dyDescent="0.25">
      <c r="A126" s="49"/>
      <c r="B126" s="49"/>
      <c r="C126" s="49"/>
      <c r="D126" s="63"/>
      <c r="F126" s="49"/>
    </row>
    <row r="127" spans="1:6" ht="15.75" customHeight="1" x14ac:dyDescent="0.25">
      <c r="A127" s="49"/>
      <c r="B127" s="49"/>
      <c r="C127" s="49"/>
      <c r="D127" s="63"/>
      <c r="F127" s="49"/>
    </row>
    <row r="128" spans="1:6" ht="15.75" customHeight="1" x14ac:dyDescent="0.25">
      <c r="A128" s="49"/>
      <c r="B128" s="49"/>
      <c r="C128" s="49"/>
      <c r="D128" s="63"/>
      <c r="F128" s="49"/>
    </row>
    <row r="129" spans="1:6" ht="15.75" customHeight="1" x14ac:dyDescent="0.25">
      <c r="A129" s="49"/>
      <c r="B129" s="49"/>
      <c r="C129" s="49"/>
      <c r="D129" s="63"/>
      <c r="F129" s="49"/>
    </row>
    <row r="130" spans="1:6" ht="15.75" customHeight="1" x14ac:dyDescent="0.25">
      <c r="A130" s="49"/>
      <c r="B130" s="49"/>
      <c r="C130" s="49"/>
      <c r="D130" s="63"/>
      <c r="F130" s="49"/>
    </row>
    <row r="131" spans="1:6" ht="15.75" customHeight="1" x14ac:dyDescent="0.25">
      <c r="A131" s="49"/>
      <c r="B131" s="49"/>
      <c r="C131" s="49"/>
      <c r="D131" s="63"/>
      <c r="F131" s="49"/>
    </row>
    <row r="132" spans="1:6" ht="15.75" customHeight="1" x14ac:dyDescent="0.25">
      <c r="A132" s="49"/>
      <c r="B132" s="49"/>
      <c r="C132" s="49"/>
      <c r="D132" s="63"/>
      <c r="F132" s="49"/>
    </row>
    <row r="133" spans="1:6" ht="15.75" customHeight="1" x14ac:dyDescent="0.25">
      <c r="A133" s="49"/>
      <c r="B133" s="49"/>
      <c r="C133" s="49"/>
      <c r="D133" s="63"/>
      <c r="F133" s="49"/>
    </row>
    <row r="134" spans="1:6" ht="15.75" customHeight="1" x14ac:dyDescent="0.25">
      <c r="A134" s="49"/>
      <c r="B134" s="49"/>
      <c r="C134" s="49"/>
      <c r="D134" s="63"/>
      <c r="F134" s="49"/>
    </row>
    <row r="135" spans="1:6" ht="15.75" customHeight="1" x14ac:dyDescent="0.25">
      <c r="A135" s="49"/>
      <c r="B135" s="49"/>
      <c r="C135" s="49"/>
      <c r="D135" s="63"/>
      <c r="F135" s="49"/>
    </row>
    <row r="136" spans="1:6" ht="15.75" customHeight="1" x14ac:dyDescent="0.25">
      <c r="A136" s="49"/>
      <c r="B136" s="49"/>
      <c r="C136" s="49"/>
      <c r="D136" s="63"/>
      <c r="F136" s="49"/>
    </row>
    <row r="137" spans="1:6" ht="15.75" customHeight="1" x14ac:dyDescent="0.25">
      <c r="A137" s="49"/>
      <c r="B137" s="49"/>
      <c r="C137" s="49"/>
      <c r="D137" s="63"/>
      <c r="F137" s="49"/>
    </row>
    <row r="138" spans="1:6" ht="15.75" customHeight="1" x14ac:dyDescent="0.25">
      <c r="A138" s="49"/>
      <c r="B138" s="49"/>
      <c r="C138" s="49"/>
      <c r="D138" s="63"/>
      <c r="F138" s="49"/>
    </row>
    <row r="139" spans="1:6" ht="15.75" customHeight="1" x14ac:dyDescent="0.25">
      <c r="A139" s="49"/>
      <c r="B139" s="49"/>
      <c r="C139" s="49"/>
      <c r="D139" s="63"/>
      <c r="F139" s="49"/>
    </row>
    <row r="140" spans="1:6" ht="15.75" customHeight="1" x14ac:dyDescent="0.25">
      <c r="A140" s="49"/>
      <c r="B140" s="49"/>
      <c r="C140" s="49"/>
      <c r="D140" s="63"/>
      <c r="F140" s="49"/>
    </row>
    <row r="141" spans="1:6" ht="15.75" customHeight="1" x14ac:dyDescent="0.25">
      <c r="A141" s="49"/>
      <c r="B141" s="49"/>
      <c r="C141" s="49"/>
      <c r="D141" s="63"/>
      <c r="F141" s="49"/>
    </row>
    <row r="142" spans="1:6" ht="15.75" customHeight="1" x14ac:dyDescent="0.25">
      <c r="A142" s="49"/>
      <c r="B142" s="49"/>
      <c r="C142" s="49"/>
      <c r="D142" s="63"/>
      <c r="F142" s="49"/>
    </row>
    <row r="143" spans="1:6" ht="15.75" customHeight="1" x14ac:dyDescent="0.25">
      <c r="A143" s="49"/>
      <c r="B143" s="49"/>
      <c r="C143" s="49"/>
      <c r="D143" s="63"/>
      <c r="F143" s="49"/>
    </row>
    <row r="144" spans="1:6" ht="15.75" customHeight="1" x14ac:dyDescent="0.25">
      <c r="A144" s="49"/>
      <c r="B144" s="49"/>
      <c r="C144" s="49"/>
      <c r="D144" s="63"/>
      <c r="F144" s="49"/>
    </row>
    <row r="145" spans="1:6" ht="15.75" customHeight="1" x14ac:dyDescent="0.25">
      <c r="A145" s="49"/>
      <c r="B145" s="49"/>
      <c r="C145" s="49"/>
      <c r="D145" s="63"/>
      <c r="F145" s="49"/>
    </row>
    <row r="146" spans="1:6" ht="15.75" customHeight="1" x14ac:dyDescent="0.25">
      <c r="A146" s="49"/>
      <c r="B146" s="49"/>
      <c r="C146" s="49"/>
      <c r="D146" s="63"/>
      <c r="F146" s="49"/>
    </row>
    <row r="147" spans="1:6" ht="15.75" customHeight="1" x14ac:dyDescent="0.25">
      <c r="A147" s="49"/>
      <c r="B147" s="49"/>
      <c r="C147" s="49"/>
      <c r="D147" s="63"/>
      <c r="F147" s="49"/>
    </row>
    <row r="148" spans="1:6" ht="15.75" customHeight="1" x14ac:dyDescent="0.25">
      <c r="A148" s="49"/>
      <c r="B148" s="49"/>
      <c r="C148" s="49"/>
      <c r="D148" s="63"/>
      <c r="F148" s="49"/>
    </row>
    <row r="149" spans="1:6" ht="15.75" customHeight="1" x14ac:dyDescent="0.25">
      <c r="A149" s="49"/>
      <c r="B149" s="49"/>
      <c r="C149" s="49"/>
      <c r="D149" s="63"/>
      <c r="F149" s="49"/>
    </row>
    <row r="150" spans="1:6" ht="15.75" customHeight="1" x14ac:dyDescent="0.25">
      <c r="A150" s="49"/>
      <c r="B150" s="49"/>
      <c r="C150" s="49"/>
      <c r="D150" s="63"/>
      <c r="F150" s="49"/>
    </row>
    <row r="151" spans="1:6" ht="15.75" customHeight="1" x14ac:dyDescent="0.25">
      <c r="A151" s="49"/>
      <c r="B151" s="49"/>
      <c r="C151" s="49"/>
      <c r="D151" s="63"/>
      <c r="F151" s="49"/>
    </row>
    <row r="152" spans="1:6" ht="15.75" customHeight="1" x14ac:dyDescent="0.25">
      <c r="A152" s="49"/>
      <c r="B152" s="49"/>
      <c r="C152" s="49"/>
      <c r="D152" s="63"/>
      <c r="F152" s="49"/>
    </row>
    <row r="153" spans="1:6" ht="15.75" customHeight="1" x14ac:dyDescent="0.25">
      <c r="A153" s="49"/>
      <c r="B153" s="49"/>
      <c r="C153" s="49"/>
      <c r="D153" s="63"/>
      <c r="F153" s="49"/>
    </row>
    <row r="154" spans="1:6" ht="15.75" customHeight="1" x14ac:dyDescent="0.25">
      <c r="A154" s="49"/>
      <c r="B154" s="49"/>
      <c r="C154" s="49"/>
      <c r="D154" s="63"/>
      <c r="F154" s="49"/>
    </row>
    <row r="155" spans="1:6" ht="15.75" customHeight="1" x14ac:dyDescent="0.25">
      <c r="A155" s="49"/>
      <c r="B155" s="49"/>
      <c r="C155" s="49"/>
      <c r="D155" s="63"/>
      <c r="F155" s="49"/>
    </row>
    <row r="156" spans="1:6" ht="15.75" customHeight="1" x14ac:dyDescent="0.25">
      <c r="A156" s="49"/>
      <c r="B156" s="49"/>
      <c r="C156" s="49"/>
      <c r="D156" s="63"/>
      <c r="F156" s="49"/>
    </row>
    <row r="157" spans="1:6" ht="15.75" customHeight="1" x14ac:dyDescent="0.25">
      <c r="A157" s="49"/>
      <c r="B157" s="49"/>
      <c r="C157" s="49"/>
      <c r="D157" s="63"/>
      <c r="F157" s="49"/>
    </row>
    <row r="158" spans="1:6" ht="15.75" customHeight="1" x14ac:dyDescent="0.25">
      <c r="A158" s="49"/>
      <c r="B158" s="49"/>
      <c r="C158" s="49"/>
      <c r="D158" s="63"/>
      <c r="F158" s="49"/>
    </row>
    <row r="159" spans="1:6" ht="15.75" customHeight="1" x14ac:dyDescent="0.25">
      <c r="A159" s="49"/>
      <c r="B159" s="49"/>
      <c r="C159" s="49"/>
      <c r="D159" s="63"/>
      <c r="F159" s="49"/>
    </row>
    <row r="160" spans="1:6" ht="15.75" customHeight="1" x14ac:dyDescent="0.25">
      <c r="A160" s="49"/>
      <c r="B160" s="49"/>
      <c r="C160" s="49"/>
      <c r="D160" s="63"/>
      <c r="F160" s="49"/>
    </row>
    <row r="161" spans="1:6" ht="15.75" customHeight="1" x14ac:dyDescent="0.25">
      <c r="A161" s="49"/>
      <c r="B161" s="49"/>
      <c r="C161" s="49"/>
      <c r="D161" s="63"/>
      <c r="F161" s="49"/>
    </row>
    <row r="162" spans="1:6" ht="15.75" customHeight="1" x14ac:dyDescent="0.25">
      <c r="A162" s="49"/>
      <c r="B162" s="49"/>
      <c r="C162" s="49"/>
      <c r="D162" s="63"/>
      <c r="F162" s="49"/>
    </row>
    <row r="163" spans="1:6" ht="15.75" customHeight="1" x14ac:dyDescent="0.25">
      <c r="A163" s="49"/>
      <c r="B163" s="49"/>
      <c r="C163" s="49"/>
      <c r="D163" s="63"/>
      <c r="F163" s="49"/>
    </row>
    <row r="164" spans="1:6" ht="15.75" customHeight="1" x14ac:dyDescent="0.25">
      <c r="A164" s="49"/>
      <c r="B164" s="49"/>
      <c r="C164" s="49"/>
      <c r="D164" s="63"/>
      <c r="F164" s="49"/>
    </row>
    <row r="165" spans="1:6" ht="15.75" customHeight="1" x14ac:dyDescent="0.25">
      <c r="A165" s="49"/>
      <c r="B165" s="49"/>
      <c r="C165" s="49"/>
      <c r="D165" s="63"/>
      <c r="F165" s="49"/>
    </row>
    <row r="166" spans="1:6" ht="15.75" customHeight="1" x14ac:dyDescent="0.25">
      <c r="A166" s="49"/>
      <c r="B166" s="49"/>
      <c r="C166" s="49"/>
      <c r="D166" s="63"/>
      <c r="F166" s="49"/>
    </row>
    <row r="167" spans="1:6" ht="15.75" customHeight="1" x14ac:dyDescent="0.25">
      <c r="A167" s="49"/>
      <c r="B167" s="49"/>
      <c r="C167" s="49"/>
      <c r="D167" s="63"/>
      <c r="F167" s="49"/>
    </row>
    <row r="168" spans="1:6" ht="15.75" customHeight="1" x14ac:dyDescent="0.25">
      <c r="A168" s="49"/>
      <c r="B168" s="49"/>
      <c r="C168" s="49"/>
      <c r="D168" s="63"/>
      <c r="F168" s="49"/>
    </row>
    <row r="169" spans="1:6" ht="15.75" customHeight="1" x14ac:dyDescent="0.25">
      <c r="A169" s="49"/>
      <c r="B169" s="49"/>
      <c r="C169" s="49"/>
      <c r="D169" s="63"/>
      <c r="F169" s="49"/>
    </row>
    <row r="170" spans="1:6" ht="15.75" customHeight="1" x14ac:dyDescent="0.25">
      <c r="A170" s="49"/>
      <c r="B170" s="49"/>
      <c r="C170" s="49"/>
      <c r="D170" s="63"/>
      <c r="F170" s="49"/>
    </row>
    <row r="171" spans="1:6" ht="15.75" customHeight="1" x14ac:dyDescent="0.25">
      <c r="A171" s="49"/>
      <c r="B171" s="49"/>
      <c r="C171" s="49"/>
      <c r="D171" s="63"/>
      <c r="F171" s="49"/>
    </row>
    <row r="172" spans="1:6" ht="15.75" customHeight="1" x14ac:dyDescent="0.25">
      <c r="A172" s="49"/>
      <c r="B172" s="49"/>
      <c r="C172" s="49"/>
      <c r="D172" s="63"/>
      <c r="F172" s="49"/>
    </row>
    <row r="173" spans="1:6" ht="15.75" customHeight="1" x14ac:dyDescent="0.25">
      <c r="A173" s="49"/>
      <c r="B173" s="49"/>
      <c r="C173" s="49"/>
      <c r="D173" s="63"/>
      <c r="F173" s="49"/>
    </row>
    <row r="174" spans="1:6" ht="15.75" customHeight="1" x14ac:dyDescent="0.25">
      <c r="A174" s="49"/>
      <c r="B174" s="49"/>
      <c r="C174" s="49"/>
      <c r="D174" s="63"/>
      <c r="F174" s="49"/>
    </row>
    <row r="175" spans="1:6" ht="15.75" customHeight="1" x14ac:dyDescent="0.25">
      <c r="A175" s="49"/>
      <c r="B175" s="49"/>
      <c r="C175" s="49"/>
      <c r="D175" s="63"/>
      <c r="F175" s="49"/>
    </row>
    <row r="176" spans="1:6" ht="15.75" customHeight="1" x14ac:dyDescent="0.25">
      <c r="A176" s="49"/>
      <c r="B176" s="49"/>
      <c r="C176" s="49"/>
      <c r="D176" s="63"/>
      <c r="F176" s="49"/>
    </row>
    <row r="177" spans="1:6" ht="15.75" customHeight="1" x14ac:dyDescent="0.25">
      <c r="A177" s="49"/>
      <c r="B177" s="49"/>
      <c r="C177" s="49"/>
      <c r="D177" s="63"/>
      <c r="F177" s="49"/>
    </row>
    <row r="178" spans="1:6" ht="15.75" customHeight="1" x14ac:dyDescent="0.25">
      <c r="A178" s="49"/>
      <c r="B178" s="49"/>
      <c r="C178" s="49"/>
      <c r="D178" s="63"/>
      <c r="F178" s="49"/>
    </row>
    <row r="179" spans="1:6" ht="15.75" customHeight="1" x14ac:dyDescent="0.25">
      <c r="A179" s="49"/>
      <c r="B179" s="49"/>
      <c r="C179" s="49"/>
      <c r="D179" s="63"/>
      <c r="F179" s="49"/>
    </row>
    <row r="180" spans="1:6" ht="15.75" customHeight="1" x14ac:dyDescent="0.25">
      <c r="A180" s="49"/>
      <c r="B180" s="49"/>
      <c r="C180" s="49"/>
      <c r="D180" s="63"/>
      <c r="F180" s="49"/>
    </row>
    <row r="181" spans="1:6" ht="15.75" customHeight="1" x14ac:dyDescent="0.25">
      <c r="A181" s="49"/>
      <c r="B181" s="49"/>
      <c r="C181" s="49"/>
      <c r="D181" s="63"/>
      <c r="F181" s="49"/>
    </row>
    <row r="182" spans="1:6" ht="15.75" customHeight="1" x14ac:dyDescent="0.25">
      <c r="A182" s="49"/>
      <c r="B182" s="49"/>
      <c r="C182" s="49"/>
      <c r="D182" s="63"/>
      <c r="F182" s="49"/>
    </row>
    <row r="183" spans="1:6" ht="15.75" customHeight="1" x14ac:dyDescent="0.25">
      <c r="A183" s="49"/>
      <c r="B183" s="49"/>
      <c r="C183" s="49"/>
      <c r="D183" s="63"/>
      <c r="F183" s="49"/>
    </row>
    <row r="184" spans="1:6" ht="15.75" customHeight="1" x14ac:dyDescent="0.25">
      <c r="A184" s="49"/>
      <c r="B184" s="49"/>
      <c r="C184" s="49"/>
      <c r="D184" s="63"/>
      <c r="F184" s="49"/>
    </row>
    <row r="185" spans="1:6" ht="15.75" customHeight="1" x14ac:dyDescent="0.25">
      <c r="A185" s="49"/>
      <c r="B185" s="49"/>
      <c r="C185" s="49"/>
      <c r="D185" s="63"/>
      <c r="F185" s="49"/>
    </row>
    <row r="186" spans="1:6" ht="15.75" customHeight="1" x14ac:dyDescent="0.25">
      <c r="A186" s="49"/>
      <c r="B186" s="49"/>
      <c r="C186" s="49"/>
      <c r="D186" s="63"/>
      <c r="F186" s="49"/>
    </row>
    <row r="187" spans="1:6" ht="15.75" customHeight="1" x14ac:dyDescent="0.25">
      <c r="A187" s="49"/>
      <c r="B187" s="49"/>
      <c r="C187" s="49"/>
      <c r="D187" s="63"/>
      <c r="F187" s="49"/>
    </row>
    <row r="188" spans="1:6" ht="15.75" customHeight="1" x14ac:dyDescent="0.25">
      <c r="A188" s="49"/>
      <c r="B188" s="49"/>
      <c r="C188" s="49"/>
      <c r="D188" s="63"/>
      <c r="F188" s="49"/>
    </row>
    <row r="189" spans="1:6" ht="15.75" customHeight="1" x14ac:dyDescent="0.25">
      <c r="A189" s="49"/>
      <c r="B189" s="49"/>
      <c r="C189" s="49"/>
      <c r="D189" s="63"/>
      <c r="F189" s="49"/>
    </row>
    <row r="190" spans="1:6" ht="15.75" customHeight="1" x14ac:dyDescent="0.25">
      <c r="A190" s="49"/>
      <c r="B190" s="49"/>
      <c r="C190" s="49"/>
      <c r="D190" s="63"/>
      <c r="F190" s="49"/>
    </row>
    <row r="191" spans="1:6" ht="15.75" customHeight="1" x14ac:dyDescent="0.25">
      <c r="A191" s="49"/>
      <c r="B191" s="49"/>
      <c r="C191" s="49"/>
      <c r="D191" s="63"/>
      <c r="F191" s="49"/>
    </row>
    <row r="192" spans="1:6" ht="15.75" customHeight="1" x14ac:dyDescent="0.25">
      <c r="A192" s="49"/>
      <c r="B192" s="49"/>
      <c r="C192" s="49"/>
      <c r="D192" s="63"/>
      <c r="F192" s="49"/>
    </row>
    <row r="193" spans="1:6" ht="15.75" customHeight="1" x14ac:dyDescent="0.25">
      <c r="A193" s="49"/>
      <c r="B193" s="49"/>
      <c r="C193" s="49"/>
      <c r="D193" s="63"/>
      <c r="F193" s="49"/>
    </row>
    <row r="194" spans="1:6" ht="15.75" customHeight="1" x14ac:dyDescent="0.25">
      <c r="A194" s="49"/>
      <c r="B194" s="49"/>
      <c r="C194" s="49"/>
      <c r="D194" s="63"/>
      <c r="F194" s="49"/>
    </row>
    <row r="195" spans="1:6" ht="15.75" customHeight="1" x14ac:dyDescent="0.25">
      <c r="A195" s="49"/>
      <c r="B195" s="49"/>
      <c r="C195" s="49"/>
      <c r="D195" s="63"/>
      <c r="F195" s="49"/>
    </row>
    <row r="196" spans="1:6" ht="15.75" customHeight="1" x14ac:dyDescent="0.25">
      <c r="A196" s="49"/>
      <c r="B196" s="49"/>
      <c r="C196" s="49"/>
      <c r="D196" s="63"/>
      <c r="F196" s="49"/>
    </row>
    <row r="197" spans="1:6" ht="15.75" customHeight="1" x14ac:dyDescent="0.25">
      <c r="A197" s="49"/>
      <c r="B197" s="49"/>
      <c r="C197" s="49"/>
      <c r="D197" s="63"/>
      <c r="F197" s="49"/>
    </row>
    <row r="198" spans="1:6" ht="15.75" customHeight="1" x14ac:dyDescent="0.25">
      <c r="A198" s="49"/>
      <c r="B198" s="49"/>
      <c r="C198" s="49"/>
      <c r="D198" s="63"/>
      <c r="F198" s="49"/>
    </row>
    <row r="199" spans="1:6" ht="15.75" customHeight="1" x14ac:dyDescent="0.25">
      <c r="A199" s="49"/>
      <c r="B199" s="49"/>
      <c r="C199" s="49"/>
      <c r="D199" s="63"/>
      <c r="F199" s="49"/>
    </row>
    <row r="200" spans="1:6" ht="15.75" customHeight="1" x14ac:dyDescent="0.25">
      <c r="A200" s="49"/>
      <c r="B200" s="49"/>
      <c r="C200" s="49"/>
      <c r="D200" s="63"/>
      <c r="F200" s="49"/>
    </row>
    <row r="201" spans="1:6" ht="15.75" customHeight="1" x14ac:dyDescent="0.25">
      <c r="A201" s="49"/>
      <c r="B201" s="49"/>
      <c r="C201" s="49"/>
      <c r="D201" s="63"/>
      <c r="F201" s="49"/>
    </row>
    <row r="202" spans="1:6" ht="15.75" customHeight="1" x14ac:dyDescent="0.25">
      <c r="A202" s="49"/>
      <c r="B202" s="49"/>
      <c r="C202" s="49"/>
      <c r="D202" s="63"/>
      <c r="F202" s="49"/>
    </row>
    <row r="203" spans="1:6" ht="15.75" customHeight="1" x14ac:dyDescent="0.25">
      <c r="A203" s="49"/>
      <c r="B203" s="49"/>
      <c r="C203" s="49"/>
      <c r="D203" s="63"/>
      <c r="F203" s="49"/>
    </row>
    <row r="204" spans="1:6" ht="15.75" customHeight="1" x14ac:dyDescent="0.25">
      <c r="A204" s="49"/>
      <c r="B204" s="49"/>
      <c r="C204" s="49"/>
      <c r="D204" s="63"/>
      <c r="F204" s="49"/>
    </row>
    <row r="205" spans="1:6" ht="15.75" customHeight="1" x14ac:dyDescent="0.25">
      <c r="A205" s="49"/>
      <c r="B205" s="49"/>
      <c r="C205" s="49"/>
      <c r="D205" s="63"/>
      <c r="F205" s="49"/>
    </row>
    <row r="206" spans="1:6" ht="15.75" customHeight="1" x14ac:dyDescent="0.25">
      <c r="A206" s="49"/>
      <c r="B206" s="49"/>
      <c r="C206" s="49"/>
      <c r="D206" s="63"/>
      <c r="F206" s="49"/>
    </row>
    <row r="207" spans="1:6" ht="15.75" customHeight="1" x14ac:dyDescent="0.25">
      <c r="A207" s="49"/>
      <c r="B207" s="49"/>
      <c r="C207" s="49"/>
      <c r="D207" s="63"/>
      <c r="F207" s="49"/>
    </row>
    <row r="208" spans="1:6" ht="15.75" customHeight="1" x14ac:dyDescent="0.25">
      <c r="A208" s="49"/>
      <c r="B208" s="49"/>
      <c r="C208" s="49"/>
      <c r="D208" s="63"/>
      <c r="F208" s="49"/>
    </row>
    <row r="209" spans="1:6" ht="15.75" customHeight="1" x14ac:dyDescent="0.25">
      <c r="A209" s="49"/>
      <c r="B209" s="49"/>
      <c r="C209" s="49"/>
      <c r="D209" s="63"/>
      <c r="F209" s="49"/>
    </row>
    <row r="210" spans="1:6" ht="15.75" customHeight="1" x14ac:dyDescent="0.25">
      <c r="A210" s="49"/>
      <c r="B210" s="49"/>
      <c r="C210" s="49"/>
      <c r="D210" s="63"/>
      <c r="F210" s="49"/>
    </row>
    <row r="211" spans="1:6" ht="15.75" customHeight="1" x14ac:dyDescent="0.25">
      <c r="A211" s="49"/>
      <c r="B211" s="49"/>
      <c r="C211" s="49"/>
      <c r="D211" s="63"/>
      <c r="F211" s="49"/>
    </row>
    <row r="212" spans="1:6" ht="15.75" customHeight="1" x14ac:dyDescent="0.25">
      <c r="A212" s="49"/>
      <c r="B212" s="49"/>
      <c r="C212" s="49"/>
      <c r="D212" s="63"/>
      <c r="F212" s="49"/>
    </row>
    <row r="213" spans="1:6" ht="15.75" customHeight="1" x14ac:dyDescent="0.25">
      <c r="A213" s="49"/>
      <c r="B213" s="49"/>
      <c r="C213" s="49"/>
      <c r="D213" s="63"/>
      <c r="F213" s="49"/>
    </row>
    <row r="214" spans="1:6" ht="15.75" customHeight="1" x14ac:dyDescent="0.25">
      <c r="A214" s="49"/>
      <c r="B214" s="49"/>
      <c r="C214" s="49"/>
      <c r="D214" s="63"/>
      <c r="F214" s="49"/>
    </row>
    <row r="215" spans="1:6" ht="15.75" customHeight="1" x14ac:dyDescent="0.25">
      <c r="A215" s="49"/>
      <c r="B215" s="49"/>
      <c r="C215" s="49"/>
      <c r="D215" s="63"/>
      <c r="F215" s="49"/>
    </row>
    <row r="216" spans="1:6" ht="15.75" customHeight="1" x14ac:dyDescent="0.25">
      <c r="A216" s="49"/>
      <c r="B216" s="49"/>
      <c r="C216" s="49"/>
      <c r="D216" s="63"/>
      <c r="F216" s="49"/>
    </row>
    <row r="217" spans="1:6" ht="15.75" customHeight="1" x14ac:dyDescent="0.25">
      <c r="A217" s="49"/>
      <c r="B217" s="49"/>
      <c r="C217" s="49"/>
      <c r="D217" s="63"/>
      <c r="F217" s="49"/>
    </row>
    <row r="218" spans="1:6" ht="15.75" customHeight="1" x14ac:dyDescent="0.25">
      <c r="A218" s="49"/>
      <c r="B218" s="49"/>
      <c r="C218" s="49"/>
      <c r="D218" s="63"/>
      <c r="F218" s="49"/>
    </row>
    <row r="219" spans="1:6" ht="15.75" customHeight="1" x14ac:dyDescent="0.25">
      <c r="A219" s="49"/>
      <c r="B219" s="49"/>
      <c r="C219" s="49"/>
      <c r="D219" s="63"/>
      <c r="F219" s="49"/>
    </row>
    <row r="220" spans="1:6" ht="15.75" customHeight="1" x14ac:dyDescent="0.25">
      <c r="A220" s="49"/>
      <c r="B220" s="49"/>
      <c r="C220" s="49"/>
      <c r="D220" s="63"/>
      <c r="F220" s="49"/>
    </row>
    <row r="221" spans="1:6" ht="15.75" customHeight="1" x14ac:dyDescent="0.25">
      <c r="A221" s="49"/>
      <c r="B221" s="49"/>
      <c r="C221" s="49"/>
      <c r="D221" s="63"/>
      <c r="F221" s="49"/>
    </row>
    <row r="222" spans="1:6" ht="15.75" customHeight="1" x14ac:dyDescent="0.25">
      <c r="A222" s="49"/>
      <c r="B222" s="49"/>
      <c r="C222" s="49"/>
      <c r="D222" s="63"/>
      <c r="F222" s="49"/>
    </row>
    <row r="223" spans="1:6" ht="15.75" customHeight="1" x14ac:dyDescent="0.25">
      <c r="A223" s="49"/>
      <c r="B223" s="49"/>
      <c r="C223" s="49"/>
      <c r="D223" s="63"/>
      <c r="F223" s="49"/>
    </row>
    <row r="224" spans="1:6" ht="15.75" customHeight="1" x14ac:dyDescent="0.25">
      <c r="A224" s="49"/>
      <c r="B224" s="49"/>
      <c r="C224" s="49"/>
      <c r="D224" s="63"/>
      <c r="F224" s="49"/>
    </row>
    <row r="225" spans="1:6" ht="15.75" customHeight="1" x14ac:dyDescent="0.25">
      <c r="A225" s="49"/>
      <c r="B225" s="49"/>
      <c r="C225" s="49"/>
      <c r="D225" s="63"/>
      <c r="F225" s="49"/>
    </row>
    <row r="226" spans="1:6" ht="15.75" customHeight="1" x14ac:dyDescent="0.25">
      <c r="A226" s="49"/>
      <c r="B226" s="49"/>
      <c r="C226" s="49"/>
      <c r="D226" s="63"/>
      <c r="F226" s="49"/>
    </row>
    <row r="227" spans="1:6" ht="15.75" customHeight="1" x14ac:dyDescent="0.25">
      <c r="A227" s="49"/>
      <c r="B227" s="49"/>
      <c r="C227" s="49"/>
      <c r="D227" s="63"/>
      <c r="F227" s="49"/>
    </row>
    <row r="228" spans="1:6" ht="15.75" customHeight="1" x14ac:dyDescent="0.25">
      <c r="A228" s="49"/>
      <c r="B228" s="49"/>
      <c r="C228" s="49"/>
      <c r="D228" s="63"/>
      <c r="F228" s="49"/>
    </row>
    <row r="229" spans="1:6" ht="15.75" customHeight="1" x14ac:dyDescent="0.25">
      <c r="A229" s="49"/>
      <c r="B229" s="49"/>
      <c r="C229" s="49"/>
      <c r="D229" s="63"/>
      <c r="F229" s="49"/>
    </row>
    <row r="230" spans="1:6" ht="15.75" customHeight="1" x14ac:dyDescent="0.25">
      <c r="A230" s="49"/>
      <c r="B230" s="49"/>
      <c r="C230" s="49"/>
      <c r="D230" s="63"/>
      <c r="F230" s="49"/>
    </row>
    <row r="231" spans="1:6" ht="15.75" customHeight="1" x14ac:dyDescent="0.25">
      <c r="A231" s="49"/>
      <c r="B231" s="49"/>
      <c r="C231" s="49"/>
      <c r="D231" s="63"/>
      <c r="F231" s="49"/>
    </row>
    <row r="232" spans="1:6" ht="15.75" customHeight="1" x14ac:dyDescent="0.25">
      <c r="A232" s="49"/>
      <c r="B232" s="49"/>
      <c r="C232" s="49"/>
      <c r="D232" s="63"/>
      <c r="F232" s="49"/>
    </row>
    <row r="233" spans="1:6" ht="15.75" customHeight="1" x14ac:dyDescent="0.25">
      <c r="A233" s="49"/>
      <c r="B233" s="49"/>
      <c r="C233" s="49"/>
      <c r="D233" s="63"/>
      <c r="F233" s="49"/>
    </row>
    <row r="234" spans="1:6" ht="15.75" customHeight="1" x14ac:dyDescent="0.25">
      <c r="A234" s="49"/>
      <c r="B234" s="49"/>
      <c r="C234" s="49"/>
      <c r="D234" s="63"/>
      <c r="F234" s="49"/>
    </row>
    <row r="235" spans="1:6" ht="15.75" customHeight="1" x14ac:dyDescent="0.25">
      <c r="A235" s="49"/>
      <c r="B235" s="49"/>
      <c r="C235" s="49"/>
      <c r="D235" s="63"/>
      <c r="F235" s="49"/>
    </row>
    <row r="236" spans="1:6" ht="15.75" customHeight="1" x14ac:dyDescent="0.25">
      <c r="A236" s="49"/>
      <c r="B236" s="49"/>
      <c r="C236" s="49"/>
      <c r="D236" s="63"/>
      <c r="F236" s="49"/>
    </row>
    <row r="237" spans="1:6" ht="15.75" customHeight="1" x14ac:dyDescent="0.25">
      <c r="A237" s="49"/>
      <c r="B237" s="49"/>
      <c r="C237" s="49"/>
      <c r="D237" s="63"/>
      <c r="F237" s="49"/>
    </row>
    <row r="238" spans="1:6" ht="15.75" customHeight="1" x14ac:dyDescent="0.25">
      <c r="A238" s="49"/>
      <c r="B238" s="49"/>
      <c r="C238" s="49"/>
      <c r="D238" s="63"/>
      <c r="F238" s="49"/>
    </row>
    <row r="239" spans="1:6" ht="15.75" customHeight="1" x14ac:dyDescent="0.25">
      <c r="A239" s="49"/>
      <c r="B239" s="49"/>
      <c r="C239" s="49"/>
      <c r="D239" s="63"/>
      <c r="F239" s="49"/>
    </row>
    <row r="240" spans="1:6" ht="15.75" customHeight="1" x14ac:dyDescent="0.25">
      <c r="A240" s="49"/>
      <c r="B240" s="49"/>
      <c r="C240" s="49"/>
      <c r="D240" s="63"/>
      <c r="F240" s="49"/>
    </row>
    <row r="241" spans="1:6" ht="15.75" customHeight="1" x14ac:dyDescent="0.25">
      <c r="A241" s="49"/>
      <c r="B241" s="49"/>
      <c r="C241" s="49"/>
      <c r="D241" s="63"/>
      <c r="F241" s="49"/>
    </row>
    <row r="242" spans="1:6" ht="14.25" customHeight="1" x14ac:dyDescent="0.25">
      <c r="A242" s="49"/>
      <c r="B242" s="49"/>
      <c r="C242" s="49"/>
      <c r="D242" s="63"/>
      <c r="F242" s="49"/>
    </row>
    <row r="243" spans="1:6" ht="15.75" customHeight="1" x14ac:dyDescent="0.25"/>
    <row r="244" spans="1:6" ht="15.75" customHeight="1" x14ac:dyDescent="0.25"/>
    <row r="245" spans="1:6" ht="15.75" customHeight="1" x14ac:dyDescent="0.25"/>
    <row r="246" spans="1:6" ht="15.75" customHeight="1" x14ac:dyDescent="0.25"/>
    <row r="247" spans="1:6" ht="15.75" customHeight="1" x14ac:dyDescent="0.25"/>
    <row r="248" spans="1:6" ht="15.75" customHeight="1" x14ac:dyDescent="0.25"/>
    <row r="249" spans="1:6" ht="15.75" customHeight="1" x14ac:dyDescent="0.25"/>
    <row r="250" spans="1:6" ht="15.75" customHeight="1" x14ac:dyDescent="0.25"/>
    <row r="251" spans="1:6" ht="15.75" customHeight="1" x14ac:dyDescent="0.25"/>
    <row r="252" spans="1:6" ht="15.75" customHeight="1" x14ac:dyDescent="0.25"/>
    <row r="253" spans="1:6" ht="15.75" customHeight="1" x14ac:dyDescent="0.25"/>
    <row r="254" spans="1:6" ht="15.75" customHeight="1" x14ac:dyDescent="0.25"/>
    <row r="255" spans="1:6" ht="15.75" customHeight="1" x14ac:dyDescent="0.25"/>
    <row r="256" spans="1: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38">
    <mergeCell ref="AF2:AF3"/>
    <mergeCell ref="O2:O3"/>
    <mergeCell ref="P2:P3"/>
    <mergeCell ref="Q2:Q3"/>
    <mergeCell ref="V2:V3"/>
    <mergeCell ref="W2:W3"/>
    <mergeCell ref="I2:I3"/>
    <mergeCell ref="J2:J3"/>
    <mergeCell ref="K2:K3"/>
    <mergeCell ref="M2:M3"/>
    <mergeCell ref="N2:N3"/>
    <mergeCell ref="A38:D38"/>
    <mergeCell ref="A39:D39"/>
    <mergeCell ref="H40:I40"/>
    <mergeCell ref="H41:I41"/>
    <mergeCell ref="N40:O40"/>
    <mergeCell ref="N41:O41"/>
    <mergeCell ref="AD2:AD3"/>
    <mergeCell ref="C1:C3"/>
    <mergeCell ref="B35:C35"/>
    <mergeCell ref="A36:D36"/>
    <mergeCell ref="A37:D37"/>
    <mergeCell ref="A1:A33"/>
    <mergeCell ref="B1:B3"/>
    <mergeCell ref="G1:K1"/>
    <mergeCell ref="M1:Q1"/>
    <mergeCell ref="U1:W1"/>
    <mergeCell ref="AC1:AD1"/>
    <mergeCell ref="B4:D4"/>
    <mergeCell ref="D2:D3"/>
    <mergeCell ref="E2:E3"/>
    <mergeCell ref="G2:G3"/>
    <mergeCell ref="H2:H3"/>
    <mergeCell ref="S2:S3"/>
    <mergeCell ref="U2:U3"/>
    <mergeCell ref="Y2:Y3"/>
    <mergeCell ref="AA2:AA3"/>
    <mergeCell ref="AC2:AC3"/>
  </mergeCells>
  <hyperlinks>
    <hyperlink ref="G2" r:id="rId1"/>
    <hyperlink ref="H2" r:id="rId2"/>
    <hyperlink ref="J2" r:id="rId3"/>
    <hyperlink ref="K2" r:id="rId4"/>
    <hyperlink ref="M2" r:id="rId5"/>
    <hyperlink ref="N2" r:id="rId6"/>
    <hyperlink ref="O2" r:id="rId7"/>
    <hyperlink ref="P2" r:id="rId8"/>
    <hyperlink ref="Q2" r:id="rId9"/>
    <hyperlink ref="S2" r:id="rId10"/>
    <hyperlink ref="U2" r:id="rId11"/>
    <hyperlink ref="V2" r:id="rId12"/>
    <hyperlink ref="W2" r:id="rId13"/>
    <hyperlink ref="Y2" r:id="rId14"/>
    <hyperlink ref="AA2" r:id="rId15"/>
    <hyperlink ref="AC2" r:id="rId16"/>
    <hyperlink ref="AD2" r:id="rId17"/>
    <hyperlink ref="AF2" r:id="rId18"/>
  </hyperlink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2.59765625" defaultRowHeight="15" customHeight="1" x14ac:dyDescent="0.25"/>
  <cols>
    <col min="1" max="1" width="10.69921875" customWidth="1"/>
    <col min="2" max="3" width="5" customWidth="1"/>
    <col min="4" max="4" width="42.69921875" customWidth="1"/>
    <col min="5" max="5" width="12" customWidth="1"/>
    <col min="6" max="6" width="8.3984375" customWidth="1"/>
    <col min="7" max="7" width="10.5" customWidth="1"/>
    <col min="8" max="8" width="8.3984375" customWidth="1"/>
    <col min="9" max="9" width="10" customWidth="1"/>
    <col min="10" max="11" width="8.3984375" customWidth="1"/>
    <col min="12" max="15" width="9.59765625" customWidth="1"/>
    <col min="16" max="26" width="11" customWidth="1"/>
  </cols>
  <sheetData>
    <row r="1" spans="1:26" ht="15" customHeight="1" x14ac:dyDescent="0.25">
      <c r="A1" s="272" t="s">
        <v>0</v>
      </c>
      <c r="B1" s="269" t="s">
        <v>1</v>
      </c>
      <c r="C1" s="269" t="s">
        <v>3</v>
      </c>
      <c r="D1" s="2" t="s">
        <v>4</v>
      </c>
      <c r="E1" s="3">
        <v>43864</v>
      </c>
      <c r="F1" s="5"/>
      <c r="G1" s="3">
        <v>43895</v>
      </c>
      <c r="H1" s="6"/>
      <c r="I1" s="273">
        <v>43915</v>
      </c>
      <c r="J1" s="255"/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45" customHeight="1" x14ac:dyDescent="0.25">
      <c r="A2" s="253"/>
      <c r="B2" s="253"/>
      <c r="C2" s="253"/>
      <c r="D2" s="274" t="s">
        <v>6</v>
      </c>
      <c r="E2" s="252" t="s">
        <v>10</v>
      </c>
      <c r="F2" s="6"/>
      <c r="G2" s="257" t="s">
        <v>11</v>
      </c>
      <c r="H2" s="14"/>
      <c r="I2" s="256" t="s">
        <v>13</v>
      </c>
      <c r="J2" s="256" t="s">
        <v>17</v>
      </c>
      <c r="K2" s="17"/>
    </row>
    <row r="3" spans="1:26" ht="20.25" customHeight="1" x14ac:dyDescent="0.25">
      <c r="A3" s="253"/>
      <c r="B3" s="244"/>
      <c r="C3" s="244"/>
      <c r="D3" s="244"/>
      <c r="E3" s="244"/>
      <c r="F3" s="6"/>
      <c r="G3" s="244"/>
      <c r="H3" s="14"/>
      <c r="I3" s="244"/>
      <c r="J3" s="244"/>
      <c r="K3" s="17"/>
    </row>
    <row r="4" spans="1:26" ht="15" customHeight="1" x14ac:dyDescent="0.3">
      <c r="A4" s="253"/>
      <c r="B4" s="275" t="s">
        <v>14</v>
      </c>
      <c r="C4" s="249"/>
      <c r="D4" s="246"/>
      <c r="E4" s="20"/>
      <c r="F4" s="6"/>
      <c r="G4" s="22"/>
      <c r="H4" s="14"/>
      <c r="I4" s="15">
        <v>2.4537037037037036E-3</v>
      </c>
      <c r="J4" s="15">
        <v>2.5810185185185185E-3</v>
      </c>
      <c r="K4" s="24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20.25" customHeight="1" x14ac:dyDescent="0.3">
      <c r="A5" s="253"/>
      <c r="B5" s="25"/>
      <c r="C5" s="25">
        <v>1</v>
      </c>
      <c r="D5" s="26" t="s">
        <v>33</v>
      </c>
      <c r="E5" s="20"/>
      <c r="F5" s="6"/>
      <c r="G5" s="22"/>
      <c r="H5" s="14"/>
      <c r="I5" s="23"/>
      <c r="J5" s="23"/>
      <c r="K5" s="17"/>
    </row>
    <row r="6" spans="1:26" ht="20.25" customHeight="1" x14ac:dyDescent="0.3">
      <c r="A6" s="253"/>
      <c r="B6" s="27">
        <v>1</v>
      </c>
      <c r="C6" s="25">
        <v>2</v>
      </c>
      <c r="D6" s="29" t="s">
        <v>25</v>
      </c>
      <c r="E6" s="20">
        <v>1</v>
      </c>
      <c r="F6" s="6"/>
      <c r="G6" s="22">
        <v>1</v>
      </c>
      <c r="H6" s="14"/>
      <c r="I6" s="23">
        <v>1</v>
      </c>
      <c r="J6" s="23">
        <v>1</v>
      </c>
      <c r="K6" s="17"/>
    </row>
    <row r="7" spans="1:26" ht="17.25" customHeight="1" x14ac:dyDescent="0.25">
      <c r="A7" s="253"/>
      <c r="B7" s="27">
        <v>1</v>
      </c>
      <c r="C7" s="25">
        <v>3</v>
      </c>
      <c r="D7" s="29" t="s">
        <v>42</v>
      </c>
      <c r="E7" s="31">
        <v>1</v>
      </c>
      <c r="F7" s="6"/>
      <c r="G7" s="22">
        <v>1</v>
      </c>
      <c r="H7" s="14"/>
      <c r="I7" s="23">
        <v>1</v>
      </c>
      <c r="J7" s="23">
        <v>1</v>
      </c>
      <c r="K7" s="17"/>
    </row>
    <row r="8" spans="1:26" ht="15" customHeight="1" x14ac:dyDescent="0.3">
      <c r="A8" s="253"/>
      <c r="B8" s="27">
        <v>1</v>
      </c>
      <c r="C8" s="25">
        <v>4</v>
      </c>
      <c r="D8" s="29" t="s">
        <v>46</v>
      </c>
      <c r="E8" s="20">
        <v>1</v>
      </c>
      <c r="F8" s="6"/>
      <c r="G8" s="22">
        <v>1</v>
      </c>
      <c r="H8" s="14"/>
      <c r="I8" s="23">
        <v>1</v>
      </c>
      <c r="J8" s="23">
        <v>1</v>
      </c>
      <c r="K8" s="17"/>
    </row>
    <row r="9" spans="1:26" ht="15" customHeight="1" x14ac:dyDescent="0.3">
      <c r="A9" s="253"/>
      <c r="B9" s="27">
        <v>1</v>
      </c>
      <c r="C9" s="25">
        <v>5</v>
      </c>
      <c r="D9" s="29" t="s">
        <v>32</v>
      </c>
      <c r="E9" s="20">
        <v>1</v>
      </c>
      <c r="F9" s="6"/>
      <c r="G9" s="22">
        <v>1</v>
      </c>
      <c r="H9" s="14"/>
      <c r="I9" s="23">
        <v>1</v>
      </c>
      <c r="J9" s="23">
        <v>1</v>
      </c>
      <c r="K9" s="17"/>
    </row>
    <row r="10" spans="1:26" ht="15" customHeight="1" x14ac:dyDescent="0.3">
      <c r="A10" s="253"/>
      <c r="B10" s="27">
        <v>1</v>
      </c>
      <c r="C10" s="25">
        <v>6</v>
      </c>
      <c r="D10" s="29" t="s">
        <v>35</v>
      </c>
      <c r="E10" s="20">
        <v>1</v>
      </c>
      <c r="F10" s="6"/>
      <c r="G10" s="22">
        <v>1</v>
      </c>
      <c r="H10" s="14"/>
      <c r="I10" s="23">
        <v>1</v>
      </c>
      <c r="J10" s="23">
        <v>1</v>
      </c>
      <c r="K10" s="17"/>
    </row>
    <row r="11" spans="1:26" ht="18" customHeight="1" x14ac:dyDescent="0.25">
      <c r="A11" s="253"/>
      <c r="B11" s="27">
        <v>1</v>
      </c>
      <c r="C11" s="25">
        <v>7</v>
      </c>
      <c r="D11" s="29" t="s">
        <v>38</v>
      </c>
      <c r="E11" s="31">
        <v>1</v>
      </c>
      <c r="F11" s="6"/>
      <c r="G11" s="22">
        <v>1</v>
      </c>
      <c r="H11" s="14"/>
      <c r="I11" s="23">
        <v>1</v>
      </c>
      <c r="J11" s="23">
        <v>1</v>
      </c>
      <c r="K11" s="17"/>
    </row>
    <row r="12" spans="1:26" ht="15" customHeight="1" x14ac:dyDescent="0.3">
      <c r="A12" s="253"/>
      <c r="B12" s="27">
        <v>1</v>
      </c>
      <c r="C12" s="25">
        <v>8</v>
      </c>
      <c r="D12" s="29" t="s">
        <v>40</v>
      </c>
      <c r="E12" s="20">
        <v>1</v>
      </c>
      <c r="F12" s="6"/>
      <c r="G12" s="22">
        <v>1</v>
      </c>
      <c r="H12" s="14"/>
      <c r="I12" s="23">
        <v>1</v>
      </c>
      <c r="J12" s="23">
        <v>1</v>
      </c>
      <c r="K12" s="17"/>
    </row>
    <row r="13" spans="1:26" ht="15" customHeight="1" x14ac:dyDescent="0.3">
      <c r="A13" s="253"/>
      <c r="B13" s="27">
        <v>1</v>
      </c>
      <c r="C13" s="25">
        <v>9</v>
      </c>
      <c r="D13" s="29" t="s">
        <v>53</v>
      </c>
      <c r="E13" s="20">
        <v>1</v>
      </c>
      <c r="F13" s="6"/>
      <c r="G13" s="22">
        <v>1</v>
      </c>
      <c r="H13" s="14"/>
      <c r="I13" s="23">
        <v>1</v>
      </c>
      <c r="J13" s="23">
        <v>1</v>
      </c>
      <c r="K13" s="17"/>
    </row>
    <row r="14" spans="1:26" ht="15" customHeight="1" x14ac:dyDescent="0.3">
      <c r="A14" s="253"/>
      <c r="B14" s="27">
        <v>1</v>
      </c>
      <c r="C14" s="25">
        <v>10</v>
      </c>
      <c r="D14" s="29" t="s">
        <v>55</v>
      </c>
      <c r="E14" s="20">
        <v>1</v>
      </c>
      <c r="F14" s="6"/>
      <c r="G14" s="22">
        <v>1</v>
      </c>
      <c r="H14" s="14"/>
      <c r="I14" s="23">
        <v>1</v>
      </c>
      <c r="J14" s="23">
        <v>1</v>
      </c>
      <c r="K14" s="17"/>
    </row>
    <row r="15" spans="1:26" ht="15" customHeight="1" x14ac:dyDescent="0.3">
      <c r="A15" s="253"/>
      <c r="B15" s="27">
        <v>1</v>
      </c>
      <c r="C15" s="25">
        <v>11</v>
      </c>
      <c r="D15" s="29" t="s">
        <v>47</v>
      </c>
      <c r="E15" s="20">
        <v>1</v>
      </c>
      <c r="F15" s="6"/>
      <c r="G15" s="22">
        <v>1</v>
      </c>
      <c r="H15" s="14"/>
      <c r="I15" s="23">
        <v>1</v>
      </c>
      <c r="J15" s="23">
        <v>1</v>
      </c>
      <c r="K15" s="17"/>
    </row>
    <row r="16" spans="1:26" ht="15" customHeight="1" x14ac:dyDescent="0.3">
      <c r="A16" s="253"/>
      <c r="B16" s="27">
        <v>1</v>
      </c>
      <c r="C16" s="25">
        <v>12</v>
      </c>
      <c r="D16" s="29" t="s">
        <v>48</v>
      </c>
      <c r="E16" s="20">
        <v>1</v>
      </c>
      <c r="F16" s="6"/>
      <c r="G16" s="22">
        <v>1</v>
      </c>
      <c r="H16" s="14"/>
      <c r="I16" s="23">
        <v>1</v>
      </c>
      <c r="J16" s="23">
        <v>1</v>
      </c>
      <c r="K16" s="17"/>
    </row>
    <row r="17" spans="1:11" ht="19.5" customHeight="1" x14ac:dyDescent="0.3">
      <c r="A17" s="253"/>
      <c r="B17" s="27">
        <v>10</v>
      </c>
      <c r="C17" s="25">
        <v>13</v>
      </c>
      <c r="D17" s="29" t="s">
        <v>59</v>
      </c>
      <c r="E17" s="43">
        <v>10</v>
      </c>
      <c r="F17" s="6"/>
      <c r="G17" s="22">
        <v>10</v>
      </c>
      <c r="H17" s="14"/>
      <c r="I17" s="23">
        <v>10</v>
      </c>
      <c r="J17" s="23">
        <v>10</v>
      </c>
      <c r="K17" s="17"/>
    </row>
    <row r="18" spans="1:11" ht="15" customHeight="1" x14ac:dyDescent="0.3">
      <c r="A18" s="253"/>
      <c r="B18" s="27">
        <v>1</v>
      </c>
      <c r="C18" s="25">
        <v>14</v>
      </c>
      <c r="D18" s="29" t="s">
        <v>61</v>
      </c>
      <c r="E18" s="20">
        <v>1</v>
      </c>
      <c r="F18" s="6"/>
      <c r="G18" s="22">
        <v>1</v>
      </c>
      <c r="H18" s="14"/>
      <c r="I18" s="23">
        <v>1</v>
      </c>
      <c r="J18" s="23">
        <v>1</v>
      </c>
      <c r="K18" s="17"/>
    </row>
    <row r="19" spans="1:11" ht="15" customHeight="1" x14ac:dyDescent="0.3">
      <c r="A19" s="253"/>
      <c r="B19" s="27">
        <v>1</v>
      </c>
      <c r="C19" s="25">
        <v>15</v>
      </c>
      <c r="D19" s="45" t="s">
        <v>62</v>
      </c>
      <c r="E19" s="20">
        <v>1</v>
      </c>
      <c r="F19" s="6"/>
      <c r="G19" s="22">
        <v>1</v>
      </c>
      <c r="H19" s="14"/>
      <c r="I19" s="23">
        <v>1</v>
      </c>
      <c r="J19" s="23">
        <v>1</v>
      </c>
      <c r="K19" s="17"/>
    </row>
    <row r="20" spans="1:11" ht="15" customHeight="1" x14ac:dyDescent="0.3">
      <c r="A20" s="253"/>
      <c r="B20" s="27">
        <v>1</v>
      </c>
      <c r="C20" s="25">
        <v>16</v>
      </c>
      <c r="D20" s="45" t="s">
        <v>64</v>
      </c>
      <c r="E20" s="20">
        <v>1</v>
      </c>
      <c r="F20" s="6"/>
      <c r="G20" s="22">
        <v>1</v>
      </c>
      <c r="H20" s="14"/>
      <c r="I20" s="23">
        <v>1</v>
      </c>
      <c r="J20" s="23">
        <v>1</v>
      </c>
      <c r="K20" s="17"/>
    </row>
    <row r="21" spans="1:11" ht="15" customHeight="1" x14ac:dyDescent="0.3">
      <c r="A21" s="253"/>
      <c r="B21" s="27">
        <v>1</v>
      </c>
      <c r="C21" s="25">
        <v>17</v>
      </c>
      <c r="D21" s="45" t="s">
        <v>66</v>
      </c>
      <c r="E21" s="20">
        <v>1</v>
      </c>
      <c r="F21" s="6"/>
      <c r="G21" s="22">
        <v>1</v>
      </c>
      <c r="H21" s="14"/>
      <c r="I21" s="23">
        <v>1</v>
      </c>
      <c r="J21" s="23">
        <v>1</v>
      </c>
      <c r="K21" s="17"/>
    </row>
    <row r="22" spans="1:11" ht="15" customHeight="1" x14ac:dyDescent="0.3">
      <c r="A22" s="253"/>
      <c r="B22" s="27">
        <v>1</v>
      </c>
      <c r="C22" s="25">
        <v>18</v>
      </c>
      <c r="D22" s="45" t="s">
        <v>69</v>
      </c>
      <c r="E22" s="20">
        <v>1</v>
      </c>
      <c r="F22" s="6"/>
      <c r="G22" s="48">
        <v>0</v>
      </c>
      <c r="H22" s="14"/>
      <c r="I22" s="23">
        <v>1</v>
      </c>
      <c r="J22" s="23">
        <v>1</v>
      </c>
      <c r="K22" s="17"/>
    </row>
    <row r="23" spans="1:11" ht="17.25" customHeight="1" x14ac:dyDescent="0.3">
      <c r="A23" s="253"/>
      <c r="B23" s="27">
        <v>4</v>
      </c>
      <c r="C23" s="25">
        <v>19</v>
      </c>
      <c r="D23" s="29" t="s">
        <v>71</v>
      </c>
      <c r="E23" s="20">
        <v>4</v>
      </c>
      <c r="F23" s="6"/>
      <c r="G23" s="48">
        <v>0</v>
      </c>
      <c r="H23" s="14"/>
      <c r="I23" s="23">
        <v>4</v>
      </c>
      <c r="J23" s="23">
        <v>4</v>
      </c>
      <c r="K23" s="17"/>
    </row>
    <row r="24" spans="1:11" ht="26.25" customHeight="1" x14ac:dyDescent="0.3">
      <c r="A24" s="253"/>
      <c r="B24" s="27">
        <v>5</v>
      </c>
      <c r="C24" s="25">
        <v>20</v>
      </c>
      <c r="D24" s="45" t="s">
        <v>72</v>
      </c>
      <c r="E24" s="20">
        <v>5</v>
      </c>
      <c r="F24" s="6"/>
      <c r="G24" s="22">
        <v>5</v>
      </c>
      <c r="H24" s="14"/>
      <c r="I24" s="23">
        <v>5</v>
      </c>
      <c r="J24" s="23">
        <v>5</v>
      </c>
      <c r="K24" s="17"/>
    </row>
    <row r="25" spans="1:11" ht="15.75" customHeight="1" x14ac:dyDescent="0.3">
      <c r="A25" s="253"/>
      <c r="B25" s="27">
        <v>1</v>
      </c>
      <c r="C25" s="25">
        <v>21</v>
      </c>
      <c r="D25" s="45" t="s">
        <v>49</v>
      </c>
      <c r="E25" s="20">
        <v>1</v>
      </c>
      <c r="F25" s="6"/>
      <c r="G25" s="22">
        <v>1</v>
      </c>
      <c r="H25" s="14"/>
      <c r="I25" s="23">
        <v>1</v>
      </c>
      <c r="J25" s="23">
        <v>1</v>
      </c>
      <c r="K25" s="17"/>
    </row>
    <row r="26" spans="1:11" ht="15.75" customHeight="1" x14ac:dyDescent="0.3">
      <c r="A26" s="253"/>
      <c r="B26" s="27">
        <v>1</v>
      </c>
      <c r="C26" s="25">
        <v>22</v>
      </c>
      <c r="D26" s="45" t="s">
        <v>50</v>
      </c>
      <c r="E26" s="20">
        <v>1</v>
      </c>
      <c r="F26" s="6"/>
      <c r="G26" s="22">
        <v>1</v>
      </c>
      <c r="H26" s="14"/>
      <c r="I26" s="23">
        <v>1</v>
      </c>
      <c r="J26" s="23">
        <v>1</v>
      </c>
      <c r="K26" s="17"/>
    </row>
    <row r="27" spans="1:11" ht="15.75" customHeight="1" x14ac:dyDescent="0.3">
      <c r="A27" s="253"/>
      <c r="B27" s="27">
        <v>1</v>
      </c>
      <c r="C27" s="25">
        <v>23</v>
      </c>
      <c r="D27" s="45" t="s">
        <v>51</v>
      </c>
      <c r="E27" s="20">
        <v>1</v>
      </c>
      <c r="F27" s="6"/>
      <c r="G27" s="22">
        <v>1</v>
      </c>
      <c r="H27" s="14"/>
      <c r="I27" s="23">
        <v>1</v>
      </c>
      <c r="J27" s="23">
        <v>1</v>
      </c>
      <c r="K27" s="17"/>
    </row>
    <row r="28" spans="1:11" ht="18" customHeight="1" x14ac:dyDescent="0.3">
      <c r="A28" s="253"/>
      <c r="B28" s="27">
        <v>1</v>
      </c>
      <c r="C28" s="25">
        <v>24</v>
      </c>
      <c r="D28" s="45" t="s">
        <v>52</v>
      </c>
      <c r="E28" s="20">
        <v>1</v>
      </c>
      <c r="F28" s="6"/>
      <c r="G28" s="22">
        <v>1</v>
      </c>
      <c r="H28" s="14"/>
      <c r="I28" s="57">
        <v>0</v>
      </c>
      <c r="J28" s="23">
        <v>1</v>
      </c>
      <c r="K28" s="17"/>
    </row>
    <row r="29" spans="1:11" ht="15.75" customHeight="1" x14ac:dyDescent="0.3">
      <c r="A29" s="253"/>
      <c r="B29" s="27">
        <v>4</v>
      </c>
      <c r="C29" s="25">
        <v>25</v>
      </c>
      <c r="D29" s="45" t="s">
        <v>75</v>
      </c>
      <c r="E29" s="20">
        <v>4</v>
      </c>
      <c r="F29" s="6"/>
      <c r="G29" s="22">
        <v>4</v>
      </c>
      <c r="H29" s="14"/>
      <c r="I29" s="57">
        <v>0</v>
      </c>
      <c r="J29" s="23">
        <v>4</v>
      </c>
      <c r="K29" s="17"/>
    </row>
    <row r="30" spans="1:11" ht="18" customHeight="1" x14ac:dyDescent="0.3">
      <c r="A30" s="253"/>
      <c r="B30" s="27">
        <v>5</v>
      </c>
      <c r="C30" s="25">
        <v>26</v>
      </c>
      <c r="D30" s="29" t="s">
        <v>76</v>
      </c>
      <c r="E30" s="20">
        <v>5</v>
      </c>
      <c r="F30" s="6"/>
      <c r="G30" s="22">
        <v>5</v>
      </c>
      <c r="H30" s="14"/>
      <c r="I30" s="23">
        <v>5</v>
      </c>
      <c r="J30" s="23">
        <v>5</v>
      </c>
      <c r="K30" s="17"/>
    </row>
    <row r="31" spans="1:11" ht="15.75" customHeight="1" x14ac:dyDescent="0.3">
      <c r="A31" s="244"/>
      <c r="B31" s="27">
        <v>5</v>
      </c>
      <c r="C31" s="25">
        <v>27</v>
      </c>
      <c r="D31" s="45" t="s">
        <v>78</v>
      </c>
      <c r="E31" s="20">
        <v>5</v>
      </c>
      <c r="F31" s="6"/>
      <c r="G31" s="48">
        <v>0</v>
      </c>
      <c r="H31" s="14"/>
      <c r="I31" s="23">
        <v>5</v>
      </c>
      <c r="J31" s="23">
        <v>5</v>
      </c>
      <c r="K31" s="17"/>
    </row>
    <row r="32" spans="1:11" ht="20.25" customHeight="1" x14ac:dyDescent="0.3">
      <c r="A32" s="19"/>
      <c r="B32" s="270">
        <f>SUM(B5:B31)</f>
        <v>53</v>
      </c>
      <c r="C32" s="246"/>
      <c r="D32" s="61">
        <f>SUM(B32:C32)</f>
        <v>53</v>
      </c>
      <c r="E32" s="20">
        <f>SUM(E6:E31)</f>
        <v>53</v>
      </c>
      <c r="F32" s="6"/>
      <c r="G32" s="22">
        <f>SUM(G6:G31)</f>
        <v>43</v>
      </c>
      <c r="H32" s="14"/>
      <c r="I32" s="44">
        <f t="shared" ref="I32:J32" si="0">SUM(I5:I31)</f>
        <v>48</v>
      </c>
      <c r="J32" s="44">
        <f t="shared" si="0"/>
        <v>53</v>
      </c>
      <c r="K32" s="17"/>
    </row>
    <row r="33" spans="1:26" ht="15.75" customHeight="1" x14ac:dyDescent="0.3">
      <c r="A33" s="271" t="s">
        <v>60</v>
      </c>
      <c r="B33" s="249"/>
      <c r="C33" s="249"/>
      <c r="D33" s="246"/>
      <c r="E33" s="20">
        <v>53</v>
      </c>
      <c r="F33" s="6"/>
      <c r="G33" s="22">
        <v>53</v>
      </c>
      <c r="H33" s="14"/>
      <c r="I33" s="23">
        <v>53</v>
      </c>
      <c r="J33" s="23">
        <v>53</v>
      </c>
      <c r="K33" s="17"/>
    </row>
    <row r="34" spans="1:26" ht="15.75" customHeight="1" x14ac:dyDescent="0.3">
      <c r="A34" s="271" t="s">
        <v>63</v>
      </c>
      <c r="B34" s="249"/>
      <c r="C34" s="249"/>
      <c r="D34" s="246"/>
      <c r="E34" s="64">
        <f>E32/E33</f>
        <v>1</v>
      </c>
      <c r="F34" s="6"/>
      <c r="G34" s="65">
        <f>G32/G33</f>
        <v>0.81132075471698117</v>
      </c>
      <c r="H34" s="14"/>
      <c r="I34" s="46">
        <f t="shared" ref="I34:J34" si="1">I32/I33</f>
        <v>0.90566037735849059</v>
      </c>
      <c r="J34" s="46">
        <f t="shared" si="1"/>
        <v>1</v>
      </c>
      <c r="K34" s="67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 spans="1:26" ht="15.75" customHeight="1" x14ac:dyDescent="0.3">
      <c r="A35" s="271" t="s">
        <v>65</v>
      </c>
      <c r="B35" s="249"/>
      <c r="C35" s="249"/>
      <c r="D35" s="246"/>
      <c r="E35" s="20">
        <f>E33-E32</f>
        <v>0</v>
      </c>
      <c r="F35" s="6"/>
      <c r="G35" s="22">
        <f>G33-G32</f>
        <v>10</v>
      </c>
      <c r="H35" s="14"/>
      <c r="I35" s="44">
        <f t="shared" ref="I35:J35" si="2">I33-I32</f>
        <v>5</v>
      </c>
      <c r="J35" s="44">
        <f t="shared" si="2"/>
        <v>0</v>
      </c>
      <c r="K35" s="17"/>
    </row>
    <row r="36" spans="1:26" ht="42.75" customHeight="1" x14ac:dyDescent="0.3">
      <c r="A36" s="271" t="s">
        <v>67</v>
      </c>
      <c r="B36" s="249"/>
      <c r="C36" s="249"/>
      <c r="D36" s="246"/>
      <c r="E36" s="69" t="s">
        <v>82</v>
      </c>
      <c r="F36" s="6"/>
      <c r="G36" s="28" t="s">
        <v>83</v>
      </c>
      <c r="H36" s="14"/>
      <c r="I36" s="70" t="s">
        <v>84</v>
      </c>
      <c r="J36" s="70" t="s">
        <v>85</v>
      </c>
      <c r="K36" s="17"/>
    </row>
    <row r="37" spans="1:26" ht="27" customHeight="1" x14ac:dyDescent="0.3">
      <c r="A37" s="71"/>
      <c r="B37" s="71"/>
      <c r="C37" s="71"/>
      <c r="D37" s="72"/>
      <c r="E37" s="73" t="s">
        <v>86</v>
      </c>
      <c r="F37" s="74">
        <f>AVERAGE(E34)</f>
        <v>1</v>
      </c>
      <c r="G37" s="73" t="s">
        <v>86</v>
      </c>
      <c r="H37" s="74">
        <f>AVERAGE(G34)</f>
        <v>0.81132075471698117</v>
      </c>
      <c r="I37" s="73" t="s">
        <v>86</v>
      </c>
      <c r="J37" s="74">
        <f>AVERAGE(I34:J34)</f>
        <v>0.95283018867924529</v>
      </c>
      <c r="K37" s="17"/>
      <c r="L37" s="75"/>
      <c r="M37" s="75"/>
      <c r="N37" s="75"/>
      <c r="O37" s="75"/>
    </row>
    <row r="38" spans="1:26" ht="15.75" customHeight="1" x14ac:dyDescent="0.3">
      <c r="D38" s="50"/>
      <c r="E38" s="76" t="s">
        <v>87</v>
      </c>
      <c r="F38" s="77">
        <v>1</v>
      </c>
      <c r="G38" s="76" t="s">
        <v>87</v>
      </c>
      <c r="H38" s="77">
        <f>COUNTA(G2)</f>
        <v>1</v>
      </c>
      <c r="I38" s="76" t="s">
        <v>87</v>
      </c>
      <c r="J38" s="77">
        <f>COUNTA(I2:J3)</f>
        <v>2</v>
      </c>
      <c r="K38" s="17"/>
      <c r="L38" s="75"/>
      <c r="M38" s="75"/>
      <c r="N38" s="75"/>
      <c r="O38" s="75"/>
    </row>
    <row r="39" spans="1:26" ht="15.75" customHeight="1" x14ac:dyDescent="0.3">
      <c r="D39" s="50"/>
      <c r="E39" s="75"/>
      <c r="F39" s="78"/>
      <c r="G39" s="75"/>
      <c r="H39" s="75"/>
      <c r="I39" s="59" t="s">
        <v>74</v>
      </c>
      <c r="J39" s="60">
        <f>SUM(I4:J4)</f>
        <v>5.0347222222222217E-3</v>
      </c>
      <c r="K39" s="75"/>
      <c r="L39" s="75"/>
      <c r="M39" s="75"/>
      <c r="N39" s="75"/>
      <c r="O39" s="75"/>
    </row>
    <row r="40" spans="1:26" ht="15.75" customHeight="1" x14ac:dyDescent="0.3">
      <c r="D40" s="50"/>
      <c r="E40" s="75"/>
      <c r="F40" s="78"/>
      <c r="G40" s="75"/>
      <c r="H40" s="75"/>
      <c r="I40" s="75"/>
      <c r="J40" s="75"/>
      <c r="K40" s="75"/>
      <c r="L40" s="75"/>
      <c r="M40" s="75"/>
      <c r="N40" s="75"/>
      <c r="O40" s="75"/>
    </row>
    <row r="41" spans="1:26" ht="15.75" customHeight="1" x14ac:dyDescent="0.3">
      <c r="D41" s="50"/>
      <c r="E41" s="75"/>
      <c r="F41" s="78"/>
      <c r="G41" s="75"/>
      <c r="H41" s="75"/>
      <c r="I41" s="75"/>
      <c r="J41" s="75"/>
      <c r="K41" s="75"/>
      <c r="L41" s="75"/>
      <c r="M41" s="75"/>
      <c r="N41" s="75"/>
      <c r="O41" s="75"/>
    </row>
    <row r="42" spans="1:26" ht="15.75" customHeight="1" x14ac:dyDescent="0.3">
      <c r="D42" s="50"/>
      <c r="E42" s="75"/>
      <c r="F42" s="78"/>
      <c r="G42" s="75"/>
      <c r="H42" s="75"/>
      <c r="I42" s="75"/>
      <c r="J42" s="75"/>
      <c r="K42" s="75"/>
      <c r="L42" s="75"/>
      <c r="M42" s="75"/>
      <c r="N42" s="75"/>
      <c r="O42" s="75"/>
    </row>
    <row r="43" spans="1:26" ht="15.75" customHeight="1" x14ac:dyDescent="0.3">
      <c r="D43" s="50"/>
      <c r="E43" s="75"/>
      <c r="F43" s="78"/>
      <c r="G43" s="75"/>
      <c r="H43" s="75"/>
      <c r="I43" s="75"/>
      <c r="J43" s="75"/>
      <c r="K43" s="75"/>
      <c r="L43" s="75"/>
      <c r="M43" s="75"/>
      <c r="N43" s="75"/>
      <c r="O43" s="75"/>
    </row>
    <row r="44" spans="1:26" ht="15.75" customHeight="1" x14ac:dyDescent="0.3">
      <c r="D44" s="50"/>
      <c r="E44" s="75"/>
      <c r="F44" s="78"/>
      <c r="G44" s="75"/>
      <c r="H44" s="75"/>
      <c r="I44" s="75"/>
      <c r="J44" s="75"/>
      <c r="K44" s="75"/>
      <c r="L44" s="75"/>
      <c r="M44" s="75"/>
      <c r="N44" s="75"/>
      <c r="O44" s="75"/>
    </row>
    <row r="45" spans="1:26" ht="15.75" customHeight="1" x14ac:dyDescent="0.25">
      <c r="D45" s="50"/>
      <c r="F45" s="49"/>
    </row>
    <row r="46" spans="1:26" ht="15.75" customHeight="1" x14ac:dyDescent="0.25">
      <c r="D46" s="50"/>
      <c r="F46" s="49"/>
    </row>
    <row r="47" spans="1:26" ht="15.75" customHeight="1" x14ac:dyDescent="0.25">
      <c r="D47" s="50"/>
      <c r="F47" s="49"/>
    </row>
    <row r="48" spans="1:26" ht="15.75" customHeight="1" x14ac:dyDescent="0.25">
      <c r="D48" s="50"/>
      <c r="F48" s="49"/>
    </row>
    <row r="49" spans="4:6" ht="15.75" customHeight="1" x14ac:dyDescent="0.25">
      <c r="D49" s="50"/>
      <c r="F49" s="49"/>
    </row>
    <row r="50" spans="4:6" ht="15.75" customHeight="1" x14ac:dyDescent="0.25">
      <c r="D50" s="50"/>
      <c r="F50" s="49"/>
    </row>
    <row r="51" spans="4:6" ht="15.75" customHeight="1" x14ac:dyDescent="0.25">
      <c r="D51" s="50"/>
      <c r="F51" s="49"/>
    </row>
    <row r="52" spans="4:6" ht="15.75" customHeight="1" x14ac:dyDescent="0.25">
      <c r="D52" s="50"/>
      <c r="F52" s="49"/>
    </row>
    <row r="53" spans="4:6" ht="15.75" customHeight="1" x14ac:dyDescent="0.25">
      <c r="D53" s="50"/>
      <c r="F53" s="49"/>
    </row>
    <row r="54" spans="4:6" ht="15.75" customHeight="1" x14ac:dyDescent="0.25">
      <c r="D54" s="50"/>
      <c r="F54" s="49"/>
    </row>
    <row r="55" spans="4:6" ht="15.75" customHeight="1" x14ac:dyDescent="0.25">
      <c r="D55" s="50"/>
      <c r="F55" s="49"/>
    </row>
    <row r="56" spans="4:6" ht="15.75" customHeight="1" x14ac:dyDescent="0.25">
      <c r="D56" s="50"/>
      <c r="F56" s="49"/>
    </row>
    <row r="57" spans="4:6" ht="15.75" customHeight="1" x14ac:dyDescent="0.25">
      <c r="D57" s="50"/>
      <c r="F57" s="49"/>
    </row>
    <row r="58" spans="4:6" ht="15.75" customHeight="1" x14ac:dyDescent="0.25">
      <c r="D58" s="50"/>
      <c r="F58" s="49"/>
    </row>
    <row r="59" spans="4:6" ht="15.75" customHeight="1" x14ac:dyDescent="0.25">
      <c r="D59" s="50"/>
      <c r="F59" s="49"/>
    </row>
    <row r="60" spans="4:6" ht="15.75" customHeight="1" x14ac:dyDescent="0.25">
      <c r="D60" s="50"/>
      <c r="F60" s="49"/>
    </row>
    <row r="61" spans="4:6" ht="15.75" customHeight="1" x14ac:dyDescent="0.25">
      <c r="D61" s="50"/>
      <c r="F61" s="49"/>
    </row>
    <row r="62" spans="4:6" ht="15.75" customHeight="1" x14ac:dyDescent="0.25">
      <c r="D62" s="50"/>
      <c r="F62" s="49"/>
    </row>
    <row r="63" spans="4:6" ht="15.75" customHeight="1" x14ac:dyDescent="0.25">
      <c r="D63" s="50"/>
      <c r="F63" s="49"/>
    </row>
    <row r="64" spans="4:6" ht="15.75" customHeight="1" x14ac:dyDescent="0.25">
      <c r="D64" s="50"/>
      <c r="F64" s="49"/>
    </row>
    <row r="65" spans="4:6" ht="15.75" customHeight="1" x14ac:dyDescent="0.25">
      <c r="D65" s="50"/>
      <c r="F65" s="49"/>
    </row>
    <row r="66" spans="4:6" ht="15.75" customHeight="1" x14ac:dyDescent="0.25">
      <c r="D66" s="63"/>
      <c r="F66" s="49"/>
    </row>
    <row r="67" spans="4:6" ht="15.75" customHeight="1" x14ac:dyDescent="0.25">
      <c r="D67" s="63"/>
      <c r="F67" s="49"/>
    </row>
    <row r="68" spans="4:6" ht="15.75" customHeight="1" x14ac:dyDescent="0.25">
      <c r="D68" s="63"/>
      <c r="F68" s="49"/>
    </row>
    <row r="69" spans="4:6" ht="15.75" customHeight="1" x14ac:dyDescent="0.25">
      <c r="D69" s="63"/>
      <c r="F69" s="49"/>
    </row>
    <row r="70" spans="4:6" ht="15.75" customHeight="1" x14ac:dyDescent="0.25">
      <c r="D70" s="63"/>
      <c r="F70" s="49"/>
    </row>
    <row r="71" spans="4:6" ht="15.75" customHeight="1" x14ac:dyDescent="0.25">
      <c r="D71" s="63"/>
      <c r="F71" s="49"/>
    </row>
    <row r="72" spans="4:6" ht="15.75" customHeight="1" x14ac:dyDescent="0.25">
      <c r="D72" s="63"/>
      <c r="F72" s="49"/>
    </row>
    <row r="73" spans="4:6" ht="15.75" customHeight="1" x14ac:dyDescent="0.25">
      <c r="D73" s="63"/>
      <c r="F73" s="49"/>
    </row>
    <row r="74" spans="4:6" ht="15.75" customHeight="1" x14ac:dyDescent="0.25">
      <c r="D74" s="63"/>
      <c r="F74" s="49"/>
    </row>
    <row r="75" spans="4:6" ht="15.75" customHeight="1" x14ac:dyDescent="0.25">
      <c r="D75" s="63"/>
      <c r="F75" s="49"/>
    </row>
    <row r="76" spans="4:6" ht="15.75" customHeight="1" x14ac:dyDescent="0.25">
      <c r="D76" s="63"/>
      <c r="F76" s="49"/>
    </row>
    <row r="77" spans="4:6" ht="15.75" customHeight="1" x14ac:dyDescent="0.25">
      <c r="D77" s="63"/>
      <c r="F77" s="49"/>
    </row>
    <row r="78" spans="4:6" ht="15.75" customHeight="1" x14ac:dyDescent="0.25">
      <c r="D78" s="63"/>
      <c r="F78" s="49"/>
    </row>
    <row r="79" spans="4:6" ht="15.75" customHeight="1" x14ac:dyDescent="0.25">
      <c r="D79" s="63"/>
      <c r="F79" s="49"/>
    </row>
    <row r="80" spans="4:6" ht="15.75" customHeight="1" x14ac:dyDescent="0.25">
      <c r="D80" s="63"/>
      <c r="F80" s="49"/>
    </row>
    <row r="81" spans="4:6" ht="15.75" customHeight="1" x14ac:dyDescent="0.25">
      <c r="D81" s="63"/>
      <c r="F81" s="49"/>
    </row>
    <row r="82" spans="4:6" ht="15.75" customHeight="1" x14ac:dyDescent="0.25">
      <c r="D82" s="63"/>
      <c r="F82" s="49"/>
    </row>
    <row r="83" spans="4:6" ht="15.75" customHeight="1" x14ac:dyDescent="0.25">
      <c r="D83" s="63"/>
      <c r="F83" s="49"/>
    </row>
    <row r="84" spans="4:6" ht="15.75" customHeight="1" x14ac:dyDescent="0.25">
      <c r="D84" s="63"/>
      <c r="F84" s="49"/>
    </row>
    <row r="85" spans="4:6" ht="15.75" customHeight="1" x14ac:dyDescent="0.25">
      <c r="D85" s="63"/>
      <c r="F85" s="49"/>
    </row>
    <row r="86" spans="4:6" ht="15.75" customHeight="1" x14ac:dyDescent="0.25">
      <c r="D86" s="63"/>
      <c r="F86" s="49"/>
    </row>
    <row r="87" spans="4:6" ht="15.75" customHeight="1" x14ac:dyDescent="0.25">
      <c r="D87" s="63"/>
      <c r="F87" s="49"/>
    </row>
    <row r="88" spans="4:6" ht="15.75" customHeight="1" x14ac:dyDescent="0.25">
      <c r="D88" s="63"/>
      <c r="F88" s="49"/>
    </row>
    <row r="89" spans="4:6" ht="15.75" customHeight="1" x14ac:dyDescent="0.25">
      <c r="D89" s="63"/>
      <c r="F89" s="49"/>
    </row>
    <row r="90" spans="4:6" ht="15.75" customHeight="1" x14ac:dyDescent="0.25">
      <c r="D90" s="63"/>
      <c r="F90" s="49"/>
    </row>
    <row r="91" spans="4:6" ht="15.75" customHeight="1" x14ac:dyDescent="0.25">
      <c r="D91" s="63"/>
      <c r="F91" s="49"/>
    </row>
    <row r="92" spans="4:6" ht="15.75" customHeight="1" x14ac:dyDescent="0.25">
      <c r="D92" s="63"/>
      <c r="F92" s="49"/>
    </row>
    <row r="93" spans="4:6" ht="15.75" customHeight="1" x14ac:dyDescent="0.25">
      <c r="D93" s="63"/>
      <c r="F93" s="49"/>
    </row>
    <row r="94" spans="4:6" ht="15.75" customHeight="1" x14ac:dyDescent="0.25">
      <c r="D94" s="63"/>
      <c r="F94" s="49"/>
    </row>
    <row r="95" spans="4:6" ht="15.75" customHeight="1" x14ac:dyDescent="0.25">
      <c r="D95" s="63"/>
      <c r="F95" s="49"/>
    </row>
    <row r="96" spans="4:6" ht="15.75" customHeight="1" x14ac:dyDescent="0.25">
      <c r="D96" s="63"/>
      <c r="F96" s="49"/>
    </row>
    <row r="97" spans="4:6" ht="15.75" customHeight="1" x14ac:dyDescent="0.25">
      <c r="D97" s="63"/>
      <c r="F97" s="49"/>
    </row>
    <row r="98" spans="4:6" ht="15.75" customHeight="1" x14ac:dyDescent="0.25">
      <c r="D98" s="63"/>
      <c r="F98" s="49"/>
    </row>
    <row r="99" spans="4:6" ht="15.75" customHeight="1" x14ac:dyDescent="0.25">
      <c r="D99" s="63"/>
      <c r="F99" s="49"/>
    </row>
    <row r="100" spans="4:6" ht="15.75" customHeight="1" x14ac:dyDescent="0.25">
      <c r="D100" s="63"/>
      <c r="F100" s="49"/>
    </row>
    <row r="101" spans="4:6" ht="15.75" customHeight="1" x14ac:dyDescent="0.25">
      <c r="D101" s="63"/>
      <c r="F101" s="49"/>
    </row>
    <row r="102" spans="4:6" ht="15.75" customHeight="1" x14ac:dyDescent="0.25">
      <c r="D102" s="63"/>
      <c r="F102" s="49"/>
    </row>
    <row r="103" spans="4:6" ht="15.75" customHeight="1" x14ac:dyDescent="0.25">
      <c r="D103" s="63"/>
      <c r="F103" s="49"/>
    </row>
    <row r="104" spans="4:6" ht="15.75" customHeight="1" x14ac:dyDescent="0.25">
      <c r="D104" s="63"/>
      <c r="F104" s="49"/>
    </row>
    <row r="105" spans="4:6" ht="15.75" customHeight="1" x14ac:dyDescent="0.25">
      <c r="D105" s="63"/>
      <c r="F105" s="49"/>
    </row>
    <row r="106" spans="4:6" ht="15.75" customHeight="1" x14ac:dyDescent="0.25">
      <c r="D106" s="63"/>
      <c r="F106" s="49"/>
    </row>
    <row r="107" spans="4:6" ht="15.75" customHeight="1" x14ac:dyDescent="0.25">
      <c r="D107" s="63"/>
      <c r="F107" s="49"/>
    </row>
    <row r="108" spans="4:6" ht="15.75" customHeight="1" x14ac:dyDescent="0.25">
      <c r="D108" s="63"/>
      <c r="F108" s="49"/>
    </row>
    <row r="109" spans="4:6" ht="15.75" customHeight="1" x14ac:dyDescent="0.25">
      <c r="D109" s="63"/>
      <c r="F109" s="49"/>
    </row>
    <row r="110" spans="4:6" ht="15.75" customHeight="1" x14ac:dyDescent="0.25">
      <c r="D110" s="63"/>
      <c r="F110" s="49"/>
    </row>
    <row r="111" spans="4:6" ht="15.75" customHeight="1" x14ac:dyDescent="0.25">
      <c r="D111" s="63"/>
      <c r="F111" s="49"/>
    </row>
    <row r="112" spans="4:6" ht="15.75" customHeight="1" x14ac:dyDescent="0.25">
      <c r="D112" s="63"/>
      <c r="F112" s="49"/>
    </row>
    <row r="113" spans="4:6" ht="15.75" customHeight="1" x14ac:dyDescent="0.25">
      <c r="D113" s="63"/>
      <c r="F113" s="49"/>
    </row>
    <row r="114" spans="4:6" ht="15.75" customHeight="1" x14ac:dyDescent="0.25">
      <c r="D114" s="63"/>
      <c r="F114" s="49"/>
    </row>
    <row r="115" spans="4:6" ht="15.75" customHeight="1" x14ac:dyDescent="0.25">
      <c r="D115" s="63"/>
      <c r="F115" s="49"/>
    </row>
    <row r="116" spans="4:6" ht="15.75" customHeight="1" x14ac:dyDescent="0.25">
      <c r="D116" s="63"/>
      <c r="F116" s="49"/>
    </row>
    <row r="117" spans="4:6" ht="15.75" customHeight="1" x14ac:dyDescent="0.25">
      <c r="D117" s="63"/>
      <c r="F117" s="49"/>
    </row>
    <row r="118" spans="4:6" ht="15.75" customHeight="1" x14ac:dyDescent="0.25">
      <c r="D118" s="63"/>
      <c r="F118" s="49"/>
    </row>
    <row r="119" spans="4:6" ht="15.75" customHeight="1" x14ac:dyDescent="0.25">
      <c r="D119" s="63"/>
      <c r="F119" s="49"/>
    </row>
    <row r="120" spans="4:6" ht="15.75" customHeight="1" x14ac:dyDescent="0.25">
      <c r="D120" s="63"/>
      <c r="F120" s="49"/>
    </row>
    <row r="121" spans="4:6" ht="15.75" customHeight="1" x14ac:dyDescent="0.25">
      <c r="D121" s="63"/>
      <c r="F121" s="49"/>
    </row>
    <row r="122" spans="4:6" ht="15.75" customHeight="1" x14ac:dyDescent="0.25">
      <c r="D122" s="63"/>
      <c r="F122" s="49"/>
    </row>
    <row r="123" spans="4:6" ht="15.75" customHeight="1" x14ac:dyDescent="0.25">
      <c r="D123" s="63"/>
      <c r="F123" s="49"/>
    </row>
    <row r="124" spans="4:6" ht="15.75" customHeight="1" x14ac:dyDescent="0.25">
      <c r="D124" s="63"/>
      <c r="F124" s="49"/>
    </row>
    <row r="125" spans="4:6" ht="15.75" customHeight="1" x14ac:dyDescent="0.25">
      <c r="D125" s="63"/>
      <c r="F125" s="49"/>
    </row>
    <row r="126" spans="4:6" ht="15.75" customHeight="1" x14ac:dyDescent="0.25">
      <c r="D126" s="63"/>
      <c r="F126" s="49"/>
    </row>
    <row r="127" spans="4:6" ht="15.75" customHeight="1" x14ac:dyDescent="0.25">
      <c r="D127" s="63"/>
      <c r="F127" s="49"/>
    </row>
    <row r="128" spans="4:6" ht="15.75" customHeight="1" x14ac:dyDescent="0.25">
      <c r="D128" s="63"/>
      <c r="F128" s="49"/>
    </row>
    <row r="129" spans="4:6" ht="15.75" customHeight="1" x14ac:dyDescent="0.25">
      <c r="D129" s="63"/>
      <c r="F129" s="49"/>
    </row>
    <row r="130" spans="4:6" ht="15.75" customHeight="1" x14ac:dyDescent="0.25">
      <c r="D130" s="63"/>
      <c r="F130" s="49"/>
    </row>
    <row r="131" spans="4:6" ht="15.75" customHeight="1" x14ac:dyDescent="0.25">
      <c r="D131" s="63"/>
      <c r="F131" s="49"/>
    </row>
    <row r="132" spans="4:6" ht="15.75" customHeight="1" x14ac:dyDescent="0.25">
      <c r="D132" s="63"/>
      <c r="F132" s="49"/>
    </row>
    <row r="133" spans="4:6" ht="15.75" customHeight="1" x14ac:dyDescent="0.25">
      <c r="D133" s="63"/>
      <c r="F133" s="49"/>
    </row>
    <row r="134" spans="4:6" ht="15.75" customHeight="1" x14ac:dyDescent="0.25">
      <c r="D134" s="63"/>
      <c r="F134" s="49"/>
    </row>
    <row r="135" spans="4:6" ht="15.75" customHeight="1" x14ac:dyDescent="0.25">
      <c r="D135" s="63"/>
      <c r="F135" s="49"/>
    </row>
    <row r="136" spans="4:6" ht="15.75" customHeight="1" x14ac:dyDescent="0.25">
      <c r="D136" s="63"/>
      <c r="F136" s="49"/>
    </row>
    <row r="137" spans="4:6" ht="15.75" customHeight="1" x14ac:dyDescent="0.25">
      <c r="D137" s="63"/>
      <c r="F137" s="49"/>
    </row>
    <row r="138" spans="4:6" ht="15.75" customHeight="1" x14ac:dyDescent="0.25">
      <c r="D138" s="63"/>
      <c r="F138" s="49"/>
    </row>
    <row r="139" spans="4:6" ht="15.75" customHeight="1" x14ac:dyDescent="0.25">
      <c r="D139" s="63"/>
      <c r="F139" s="49"/>
    </row>
    <row r="140" spans="4:6" ht="15.75" customHeight="1" x14ac:dyDescent="0.25">
      <c r="D140" s="63"/>
      <c r="F140" s="49"/>
    </row>
    <row r="141" spans="4:6" ht="15.75" customHeight="1" x14ac:dyDescent="0.25">
      <c r="D141" s="63"/>
      <c r="F141" s="49"/>
    </row>
    <row r="142" spans="4:6" ht="15.75" customHeight="1" x14ac:dyDescent="0.25">
      <c r="D142" s="63"/>
      <c r="F142" s="49"/>
    </row>
    <row r="143" spans="4:6" ht="15.75" customHeight="1" x14ac:dyDescent="0.25">
      <c r="D143" s="63"/>
      <c r="F143" s="49"/>
    </row>
    <row r="144" spans="4:6" ht="15.75" customHeight="1" x14ac:dyDescent="0.25">
      <c r="D144" s="63"/>
      <c r="F144" s="49"/>
    </row>
    <row r="145" spans="4:6" ht="15.75" customHeight="1" x14ac:dyDescent="0.25">
      <c r="D145" s="63"/>
      <c r="F145" s="49"/>
    </row>
    <row r="146" spans="4:6" ht="15.75" customHeight="1" x14ac:dyDescent="0.25">
      <c r="D146" s="63"/>
      <c r="F146" s="49"/>
    </row>
    <row r="147" spans="4:6" ht="15.75" customHeight="1" x14ac:dyDescent="0.25">
      <c r="D147" s="63"/>
      <c r="F147" s="49"/>
    </row>
    <row r="148" spans="4:6" ht="15.75" customHeight="1" x14ac:dyDescent="0.25">
      <c r="D148" s="63"/>
      <c r="F148" s="49"/>
    </row>
    <row r="149" spans="4:6" ht="15.75" customHeight="1" x14ac:dyDescent="0.25">
      <c r="D149" s="63"/>
      <c r="F149" s="49"/>
    </row>
    <row r="150" spans="4:6" ht="15.75" customHeight="1" x14ac:dyDescent="0.25">
      <c r="D150" s="63"/>
      <c r="F150" s="49"/>
    </row>
    <row r="151" spans="4:6" ht="15.75" customHeight="1" x14ac:dyDescent="0.25">
      <c r="D151" s="63"/>
      <c r="F151" s="49"/>
    </row>
    <row r="152" spans="4:6" ht="15.75" customHeight="1" x14ac:dyDescent="0.25">
      <c r="D152" s="63"/>
      <c r="F152" s="49"/>
    </row>
    <row r="153" spans="4:6" ht="15.75" customHeight="1" x14ac:dyDescent="0.25">
      <c r="D153" s="63"/>
      <c r="F153" s="49"/>
    </row>
    <row r="154" spans="4:6" ht="15.75" customHeight="1" x14ac:dyDescent="0.25">
      <c r="D154" s="63"/>
      <c r="F154" s="49"/>
    </row>
    <row r="155" spans="4:6" ht="15.75" customHeight="1" x14ac:dyDescent="0.25">
      <c r="D155" s="63"/>
      <c r="F155" s="49"/>
    </row>
    <row r="156" spans="4:6" ht="15.75" customHeight="1" x14ac:dyDescent="0.25">
      <c r="D156" s="63"/>
      <c r="F156" s="49"/>
    </row>
    <row r="157" spans="4:6" ht="15.75" customHeight="1" x14ac:dyDescent="0.25">
      <c r="D157" s="63"/>
      <c r="F157" s="49"/>
    </row>
    <row r="158" spans="4:6" ht="15.75" customHeight="1" x14ac:dyDescent="0.25">
      <c r="D158" s="63"/>
      <c r="F158" s="49"/>
    </row>
    <row r="159" spans="4:6" ht="15.75" customHeight="1" x14ac:dyDescent="0.25">
      <c r="D159" s="63"/>
      <c r="F159" s="49"/>
    </row>
    <row r="160" spans="4:6" ht="15.75" customHeight="1" x14ac:dyDescent="0.25">
      <c r="D160" s="63"/>
      <c r="F160" s="49"/>
    </row>
    <row r="161" spans="4:6" ht="15.75" customHeight="1" x14ac:dyDescent="0.25">
      <c r="D161" s="63"/>
      <c r="F161" s="49"/>
    </row>
    <row r="162" spans="4:6" ht="15.75" customHeight="1" x14ac:dyDescent="0.25">
      <c r="D162" s="63"/>
      <c r="F162" s="49"/>
    </row>
    <row r="163" spans="4:6" ht="15.75" customHeight="1" x14ac:dyDescent="0.25">
      <c r="D163" s="63"/>
      <c r="F163" s="49"/>
    </row>
    <row r="164" spans="4:6" ht="15.75" customHeight="1" x14ac:dyDescent="0.25">
      <c r="D164" s="63"/>
      <c r="F164" s="49"/>
    </row>
    <row r="165" spans="4:6" ht="15.75" customHeight="1" x14ac:dyDescent="0.25">
      <c r="D165" s="63"/>
      <c r="F165" s="49"/>
    </row>
    <row r="166" spans="4:6" ht="15.75" customHeight="1" x14ac:dyDescent="0.25">
      <c r="D166" s="63"/>
      <c r="F166" s="49"/>
    </row>
    <row r="167" spans="4:6" ht="15.75" customHeight="1" x14ac:dyDescent="0.25">
      <c r="D167" s="63"/>
      <c r="F167" s="49"/>
    </row>
    <row r="168" spans="4:6" ht="15.75" customHeight="1" x14ac:dyDescent="0.25">
      <c r="D168" s="63"/>
      <c r="F168" s="49"/>
    </row>
    <row r="169" spans="4:6" ht="15.75" customHeight="1" x14ac:dyDescent="0.25">
      <c r="D169" s="63"/>
      <c r="F169" s="49"/>
    </row>
    <row r="170" spans="4:6" ht="15.75" customHeight="1" x14ac:dyDescent="0.25">
      <c r="D170" s="63"/>
      <c r="F170" s="49"/>
    </row>
    <row r="171" spans="4:6" ht="15.75" customHeight="1" x14ac:dyDescent="0.25">
      <c r="D171" s="63"/>
      <c r="F171" s="49"/>
    </row>
    <row r="172" spans="4:6" ht="15.75" customHeight="1" x14ac:dyDescent="0.25">
      <c r="D172" s="63"/>
      <c r="F172" s="49"/>
    </row>
    <row r="173" spans="4:6" ht="15.75" customHeight="1" x14ac:dyDescent="0.25">
      <c r="D173" s="63"/>
      <c r="F173" s="49"/>
    </row>
    <row r="174" spans="4:6" ht="15.75" customHeight="1" x14ac:dyDescent="0.25">
      <c r="D174" s="63"/>
      <c r="F174" s="49"/>
    </row>
    <row r="175" spans="4:6" ht="15.75" customHeight="1" x14ac:dyDescent="0.25">
      <c r="D175" s="63"/>
      <c r="F175" s="49"/>
    </row>
    <row r="176" spans="4:6" ht="15.75" customHeight="1" x14ac:dyDescent="0.25">
      <c r="D176" s="63"/>
      <c r="F176" s="49"/>
    </row>
    <row r="177" spans="4:6" ht="15.75" customHeight="1" x14ac:dyDescent="0.25">
      <c r="D177" s="63"/>
      <c r="F177" s="49"/>
    </row>
    <row r="178" spans="4:6" ht="15.75" customHeight="1" x14ac:dyDescent="0.25">
      <c r="D178" s="63"/>
      <c r="F178" s="49"/>
    </row>
    <row r="179" spans="4:6" ht="15.75" customHeight="1" x14ac:dyDescent="0.25">
      <c r="D179" s="63"/>
      <c r="F179" s="49"/>
    </row>
    <row r="180" spans="4:6" ht="15.75" customHeight="1" x14ac:dyDescent="0.25">
      <c r="D180" s="63"/>
      <c r="F180" s="49"/>
    </row>
    <row r="181" spans="4:6" ht="15.75" customHeight="1" x14ac:dyDescent="0.25">
      <c r="D181" s="63"/>
      <c r="F181" s="49"/>
    </row>
    <row r="182" spans="4:6" ht="15.75" customHeight="1" x14ac:dyDescent="0.25">
      <c r="D182" s="63"/>
      <c r="F182" s="49"/>
    </row>
    <row r="183" spans="4:6" ht="15.75" customHeight="1" x14ac:dyDescent="0.25">
      <c r="D183" s="63"/>
      <c r="F183" s="49"/>
    </row>
    <row r="184" spans="4:6" ht="15.75" customHeight="1" x14ac:dyDescent="0.25">
      <c r="D184" s="63"/>
      <c r="F184" s="49"/>
    </row>
    <row r="185" spans="4:6" ht="15.75" customHeight="1" x14ac:dyDescent="0.25">
      <c r="D185" s="63"/>
      <c r="F185" s="49"/>
    </row>
    <row r="186" spans="4:6" ht="15.75" customHeight="1" x14ac:dyDescent="0.25">
      <c r="D186" s="63"/>
      <c r="F186" s="49"/>
    </row>
    <row r="187" spans="4:6" ht="15.75" customHeight="1" x14ac:dyDescent="0.25">
      <c r="D187" s="63"/>
      <c r="F187" s="49"/>
    </row>
    <row r="188" spans="4:6" ht="15.75" customHeight="1" x14ac:dyDescent="0.25">
      <c r="D188" s="63"/>
      <c r="F188" s="49"/>
    </row>
    <row r="189" spans="4:6" ht="15.75" customHeight="1" x14ac:dyDescent="0.25">
      <c r="D189" s="63"/>
      <c r="F189" s="49"/>
    </row>
    <row r="190" spans="4:6" ht="15.75" customHeight="1" x14ac:dyDescent="0.25">
      <c r="D190" s="63"/>
      <c r="F190" s="49"/>
    </row>
    <row r="191" spans="4:6" ht="15.75" customHeight="1" x14ac:dyDescent="0.25">
      <c r="D191" s="63"/>
      <c r="F191" s="49"/>
    </row>
    <row r="192" spans="4:6" ht="15.75" customHeight="1" x14ac:dyDescent="0.25">
      <c r="D192" s="63"/>
      <c r="F192" s="49"/>
    </row>
    <row r="193" spans="4:6" ht="15.75" customHeight="1" x14ac:dyDescent="0.25">
      <c r="D193" s="63"/>
      <c r="F193" s="49"/>
    </row>
    <row r="194" spans="4:6" ht="15.75" customHeight="1" x14ac:dyDescent="0.25">
      <c r="D194" s="63"/>
      <c r="F194" s="49"/>
    </row>
    <row r="195" spans="4:6" ht="15.75" customHeight="1" x14ac:dyDescent="0.25">
      <c r="D195" s="63"/>
      <c r="F195" s="49"/>
    </row>
    <row r="196" spans="4:6" ht="15.75" customHeight="1" x14ac:dyDescent="0.25">
      <c r="D196" s="63"/>
      <c r="F196" s="49"/>
    </row>
    <row r="197" spans="4:6" ht="15.75" customHeight="1" x14ac:dyDescent="0.25">
      <c r="D197" s="63"/>
      <c r="F197" s="49"/>
    </row>
    <row r="198" spans="4:6" ht="15.75" customHeight="1" x14ac:dyDescent="0.25">
      <c r="D198" s="63"/>
      <c r="F198" s="49"/>
    </row>
    <row r="199" spans="4:6" ht="15.75" customHeight="1" x14ac:dyDescent="0.25">
      <c r="D199" s="63"/>
      <c r="F199" s="49"/>
    </row>
    <row r="200" spans="4:6" ht="15.75" customHeight="1" x14ac:dyDescent="0.25">
      <c r="D200" s="63"/>
      <c r="F200" s="49"/>
    </row>
    <row r="201" spans="4:6" ht="15.75" customHeight="1" x14ac:dyDescent="0.25">
      <c r="D201" s="63"/>
      <c r="F201" s="49"/>
    </row>
    <row r="202" spans="4:6" ht="15.75" customHeight="1" x14ac:dyDescent="0.25">
      <c r="D202" s="63"/>
      <c r="F202" s="49"/>
    </row>
    <row r="203" spans="4:6" ht="15.75" customHeight="1" x14ac:dyDescent="0.25">
      <c r="D203" s="63"/>
      <c r="F203" s="49"/>
    </row>
    <row r="204" spans="4:6" ht="15.75" customHeight="1" x14ac:dyDescent="0.25">
      <c r="D204" s="63"/>
      <c r="F204" s="49"/>
    </row>
    <row r="205" spans="4:6" ht="15.75" customHeight="1" x14ac:dyDescent="0.25">
      <c r="D205" s="63"/>
      <c r="F205" s="49"/>
    </row>
    <row r="206" spans="4:6" ht="15.75" customHeight="1" x14ac:dyDescent="0.25">
      <c r="D206" s="63"/>
      <c r="F206" s="49"/>
    </row>
    <row r="207" spans="4:6" ht="15.75" customHeight="1" x14ac:dyDescent="0.25">
      <c r="D207" s="63"/>
      <c r="F207" s="49"/>
    </row>
    <row r="208" spans="4:6" ht="15.75" customHeight="1" x14ac:dyDescent="0.25">
      <c r="D208" s="63"/>
      <c r="F208" s="49"/>
    </row>
    <row r="209" spans="4:6" ht="15.75" customHeight="1" x14ac:dyDescent="0.25">
      <c r="D209" s="63"/>
      <c r="F209" s="49"/>
    </row>
    <row r="210" spans="4:6" ht="15.75" customHeight="1" x14ac:dyDescent="0.25">
      <c r="D210" s="63"/>
      <c r="F210" s="49"/>
    </row>
    <row r="211" spans="4:6" ht="15.75" customHeight="1" x14ac:dyDescent="0.25">
      <c r="D211" s="63"/>
      <c r="F211" s="49"/>
    </row>
    <row r="212" spans="4:6" ht="15.75" customHeight="1" x14ac:dyDescent="0.25">
      <c r="D212" s="63"/>
      <c r="F212" s="49"/>
    </row>
    <row r="213" spans="4:6" ht="15.75" customHeight="1" x14ac:dyDescent="0.25">
      <c r="D213" s="63"/>
      <c r="F213" s="49"/>
    </row>
    <row r="214" spans="4:6" ht="15.75" customHeight="1" x14ac:dyDescent="0.25">
      <c r="D214" s="63"/>
      <c r="F214" s="49"/>
    </row>
    <row r="215" spans="4:6" ht="15.75" customHeight="1" x14ac:dyDescent="0.25">
      <c r="D215" s="63"/>
      <c r="F215" s="49"/>
    </row>
    <row r="216" spans="4:6" ht="15.75" customHeight="1" x14ac:dyDescent="0.25">
      <c r="D216" s="63"/>
      <c r="F216" s="49"/>
    </row>
    <row r="217" spans="4:6" ht="15.75" customHeight="1" x14ac:dyDescent="0.25">
      <c r="D217" s="63"/>
      <c r="F217" s="49"/>
    </row>
    <row r="218" spans="4:6" ht="15.75" customHeight="1" x14ac:dyDescent="0.25">
      <c r="D218" s="63"/>
      <c r="F218" s="49"/>
    </row>
    <row r="219" spans="4:6" ht="15.75" customHeight="1" x14ac:dyDescent="0.25">
      <c r="D219" s="63"/>
      <c r="F219" s="49"/>
    </row>
    <row r="220" spans="4:6" ht="15.75" customHeight="1" x14ac:dyDescent="0.25">
      <c r="D220" s="63"/>
      <c r="F220" s="49"/>
    </row>
    <row r="221" spans="4:6" ht="15.75" customHeight="1" x14ac:dyDescent="0.25">
      <c r="D221" s="63"/>
      <c r="F221" s="49"/>
    </row>
    <row r="222" spans="4:6" ht="15.75" customHeight="1" x14ac:dyDescent="0.25">
      <c r="D222" s="63"/>
      <c r="F222" s="49"/>
    </row>
    <row r="223" spans="4:6" ht="15.75" customHeight="1" x14ac:dyDescent="0.25">
      <c r="D223" s="63"/>
      <c r="F223" s="49"/>
    </row>
    <row r="224" spans="4:6" ht="15.75" customHeight="1" x14ac:dyDescent="0.25">
      <c r="D224" s="63"/>
      <c r="F224" s="49"/>
    </row>
    <row r="225" spans="4:6" ht="15.75" customHeight="1" x14ac:dyDescent="0.25">
      <c r="D225" s="63"/>
      <c r="F225" s="49"/>
    </row>
    <row r="226" spans="4:6" ht="15.75" customHeight="1" x14ac:dyDescent="0.25">
      <c r="D226" s="63"/>
      <c r="F226" s="49"/>
    </row>
    <row r="227" spans="4:6" ht="15.75" customHeight="1" x14ac:dyDescent="0.25">
      <c r="D227" s="63"/>
      <c r="F227" s="49"/>
    </row>
    <row r="228" spans="4:6" ht="15.75" customHeight="1" x14ac:dyDescent="0.25">
      <c r="D228" s="63"/>
      <c r="F228" s="49"/>
    </row>
    <row r="229" spans="4:6" ht="15.75" customHeight="1" x14ac:dyDescent="0.25">
      <c r="D229" s="63"/>
      <c r="F229" s="49"/>
    </row>
    <row r="230" spans="4:6" ht="15.75" customHeight="1" x14ac:dyDescent="0.25">
      <c r="D230" s="63"/>
      <c r="F230" s="49"/>
    </row>
    <row r="231" spans="4:6" ht="15.75" customHeight="1" x14ac:dyDescent="0.25">
      <c r="D231" s="63"/>
      <c r="F231" s="49"/>
    </row>
    <row r="232" spans="4:6" ht="15.75" customHeight="1" x14ac:dyDescent="0.25">
      <c r="D232" s="63"/>
      <c r="F232" s="49"/>
    </row>
    <row r="233" spans="4:6" ht="15.75" customHeight="1" x14ac:dyDescent="0.25">
      <c r="D233" s="63"/>
      <c r="F233" s="49"/>
    </row>
    <row r="234" spans="4:6" ht="15.75" customHeight="1" x14ac:dyDescent="0.25">
      <c r="D234" s="63"/>
      <c r="F234" s="49"/>
    </row>
    <row r="235" spans="4:6" ht="15.75" customHeight="1" x14ac:dyDescent="0.25">
      <c r="D235" s="63"/>
      <c r="F235" s="49"/>
    </row>
    <row r="236" spans="4:6" ht="15.75" customHeight="1" x14ac:dyDescent="0.25">
      <c r="D236" s="63"/>
      <c r="F236" s="49"/>
    </row>
    <row r="237" spans="4:6" ht="15.75" customHeight="1" x14ac:dyDescent="0.25">
      <c r="D237" s="63"/>
      <c r="F237" s="49"/>
    </row>
    <row r="238" spans="4:6" ht="15.75" customHeight="1" x14ac:dyDescent="0.25">
      <c r="D238" s="63"/>
      <c r="F238" s="49"/>
    </row>
    <row r="239" spans="4:6" ht="15.75" customHeight="1" x14ac:dyDescent="0.25"/>
    <row r="240" spans="4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5">
    <mergeCell ref="A34:D34"/>
    <mergeCell ref="A35:D35"/>
    <mergeCell ref="A36:D36"/>
    <mergeCell ref="A1:A31"/>
    <mergeCell ref="B1:B3"/>
    <mergeCell ref="D2:D3"/>
    <mergeCell ref="B4:D4"/>
    <mergeCell ref="I2:I3"/>
    <mergeCell ref="J2:J3"/>
    <mergeCell ref="C1:C3"/>
    <mergeCell ref="B32:C32"/>
    <mergeCell ref="A33:D33"/>
    <mergeCell ref="I1:J1"/>
    <mergeCell ref="E2:E3"/>
    <mergeCell ref="G2:G3"/>
  </mergeCells>
  <hyperlinks>
    <hyperlink ref="G2" r:id="rId1"/>
    <hyperlink ref="I2" r:id="rId2"/>
    <hyperlink ref="J2" r:id="rId3"/>
  </hyperlinks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4" sqref="E4"/>
    </sheetView>
  </sheetViews>
  <sheetFormatPr defaultColWidth="12.59765625" defaultRowHeight="15" customHeight="1" x14ac:dyDescent="0.25"/>
  <cols>
    <col min="1" max="1" width="11.19921875" customWidth="1"/>
    <col min="2" max="3" width="5" customWidth="1"/>
    <col min="4" max="4" width="40.8984375" customWidth="1"/>
    <col min="5" max="5" width="22.5" customWidth="1"/>
    <col min="6" max="6" width="5" customWidth="1"/>
    <col min="7" max="17" width="8.3984375" customWidth="1"/>
    <col min="18" max="26" width="11" customWidth="1"/>
  </cols>
  <sheetData>
    <row r="1" spans="1:17" ht="35.25" customHeight="1" x14ac:dyDescent="0.25">
      <c r="A1" s="272" t="s">
        <v>91</v>
      </c>
      <c r="B1" s="269" t="s">
        <v>1</v>
      </c>
      <c r="C1" s="269" t="s">
        <v>3</v>
      </c>
      <c r="D1" s="2" t="s">
        <v>4</v>
      </c>
      <c r="E1" s="276"/>
      <c r="F1" s="255"/>
      <c r="G1" s="255"/>
      <c r="H1" s="255"/>
      <c r="I1" s="255"/>
      <c r="J1" s="255"/>
      <c r="K1" s="255"/>
      <c r="L1" s="6"/>
      <c r="M1" s="254" t="s">
        <v>5</v>
      </c>
      <c r="N1" s="255"/>
      <c r="O1" s="255"/>
      <c r="P1" s="255"/>
      <c r="Q1" s="6"/>
    </row>
    <row r="2" spans="1:17" ht="35.25" customHeight="1" x14ac:dyDescent="0.25">
      <c r="A2" s="253"/>
      <c r="B2" s="253"/>
      <c r="C2" s="253"/>
      <c r="D2" s="274" t="s">
        <v>6</v>
      </c>
      <c r="E2" s="243"/>
      <c r="F2" s="243"/>
      <c r="G2" s="243"/>
      <c r="H2" s="243"/>
      <c r="I2" s="243"/>
      <c r="J2" s="243"/>
      <c r="K2" s="243"/>
      <c r="L2" s="6"/>
      <c r="M2" s="243"/>
      <c r="N2" s="243"/>
      <c r="O2" s="243"/>
      <c r="P2" s="243"/>
      <c r="Q2" s="6"/>
    </row>
    <row r="3" spans="1:17" ht="35.25" customHeight="1" x14ac:dyDescent="0.25">
      <c r="A3" s="253"/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6"/>
      <c r="M3" s="244"/>
      <c r="N3" s="244"/>
      <c r="O3" s="244"/>
      <c r="P3" s="244"/>
      <c r="Q3" s="6"/>
    </row>
    <row r="4" spans="1:17" ht="15.75" customHeight="1" x14ac:dyDescent="0.25">
      <c r="A4" s="253"/>
      <c r="B4" s="275" t="s">
        <v>14</v>
      </c>
      <c r="C4" s="249"/>
      <c r="D4" s="246"/>
      <c r="L4" s="6"/>
      <c r="Q4" s="6"/>
    </row>
    <row r="5" spans="1:17" ht="35.25" customHeight="1" x14ac:dyDescent="0.25">
      <c r="A5" s="253"/>
      <c r="B5" s="27">
        <v>1</v>
      </c>
      <c r="C5" s="27">
        <v>1</v>
      </c>
      <c r="D5" s="29" t="s">
        <v>25</v>
      </c>
      <c r="L5" s="6"/>
      <c r="Q5" s="6"/>
    </row>
    <row r="6" spans="1:17" ht="35.25" customHeight="1" x14ac:dyDescent="0.25">
      <c r="A6" s="253"/>
      <c r="B6" s="27">
        <v>1</v>
      </c>
      <c r="C6" s="27">
        <v>2</v>
      </c>
      <c r="D6" s="29" t="s">
        <v>46</v>
      </c>
      <c r="L6" s="6"/>
      <c r="Q6" s="6"/>
    </row>
    <row r="7" spans="1:17" ht="35.25" customHeight="1" x14ac:dyDescent="0.25">
      <c r="A7" s="253"/>
      <c r="B7" s="27">
        <v>1</v>
      </c>
      <c r="C7" s="27">
        <v>3</v>
      </c>
      <c r="D7" s="29" t="s">
        <v>32</v>
      </c>
      <c r="L7" s="6"/>
      <c r="Q7" s="6"/>
    </row>
    <row r="8" spans="1:17" ht="15" customHeight="1" x14ac:dyDescent="0.25">
      <c r="A8" s="253"/>
      <c r="B8" s="27">
        <v>1</v>
      </c>
      <c r="C8" s="27">
        <v>4</v>
      </c>
      <c r="D8" s="29" t="s">
        <v>35</v>
      </c>
      <c r="L8" s="6"/>
      <c r="Q8" s="6"/>
    </row>
    <row r="9" spans="1:17" ht="30" customHeight="1" x14ac:dyDescent="0.25">
      <c r="A9" s="253"/>
      <c r="B9" s="27">
        <v>1</v>
      </c>
      <c r="C9" s="27">
        <v>5</v>
      </c>
      <c r="D9" s="29" t="s">
        <v>38</v>
      </c>
      <c r="E9" s="84"/>
      <c r="L9" s="6"/>
      <c r="Q9" s="6"/>
    </row>
    <row r="10" spans="1:17" ht="40.5" customHeight="1" x14ac:dyDescent="0.25">
      <c r="A10" s="253"/>
      <c r="B10" s="27">
        <v>1</v>
      </c>
      <c r="C10" s="27">
        <v>6</v>
      </c>
      <c r="D10" s="29" t="s">
        <v>96</v>
      </c>
      <c r="L10" s="6"/>
      <c r="Q10" s="6"/>
    </row>
    <row r="11" spans="1:17" ht="15" customHeight="1" x14ac:dyDescent="0.25">
      <c r="A11" s="253"/>
      <c r="B11" s="27">
        <v>1</v>
      </c>
      <c r="C11" s="27">
        <v>7</v>
      </c>
      <c r="D11" s="29" t="s">
        <v>97</v>
      </c>
      <c r="L11" s="6"/>
      <c r="Q11" s="6"/>
    </row>
    <row r="12" spans="1:17" ht="14.25" customHeight="1" x14ac:dyDescent="0.25">
      <c r="A12" s="253"/>
      <c r="B12" s="27">
        <v>1</v>
      </c>
      <c r="C12" s="27">
        <v>8</v>
      </c>
      <c r="D12" s="29" t="s">
        <v>98</v>
      </c>
      <c r="L12" s="6"/>
      <c r="Q12" s="6"/>
    </row>
    <row r="13" spans="1:17" ht="15" customHeight="1" x14ac:dyDescent="0.25">
      <c r="A13" s="253"/>
      <c r="B13" s="27">
        <v>1</v>
      </c>
      <c r="C13" s="27">
        <v>9</v>
      </c>
      <c r="D13" s="29" t="s">
        <v>45</v>
      </c>
      <c r="L13" s="6"/>
      <c r="Q13" s="6"/>
    </row>
    <row r="14" spans="1:17" ht="15" customHeight="1" x14ac:dyDescent="0.25">
      <c r="A14" s="253"/>
      <c r="B14" s="27">
        <v>1</v>
      </c>
      <c r="C14" s="27">
        <v>10</v>
      </c>
      <c r="D14" s="29" t="s">
        <v>47</v>
      </c>
      <c r="L14" s="6"/>
      <c r="Q14" s="6"/>
    </row>
    <row r="15" spans="1:17" ht="15" customHeight="1" x14ac:dyDescent="0.25">
      <c r="A15" s="253"/>
      <c r="B15" s="27">
        <v>1</v>
      </c>
      <c r="C15" s="27">
        <v>11</v>
      </c>
      <c r="D15" s="29" t="s">
        <v>48</v>
      </c>
      <c r="L15" s="6"/>
      <c r="Q15" s="6"/>
    </row>
    <row r="16" spans="1:17" ht="15" customHeight="1" x14ac:dyDescent="0.25">
      <c r="A16" s="253"/>
      <c r="B16" s="27">
        <v>1</v>
      </c>
      <c r="C16" s="27">
        <v>12</v>
      </c>
      <c r="D16" s="45" t="s">
        <v>62</v>
      </c>
      <c r="L16" s="6"/>
      <c r="Q16" s="6"/>
    </row>
    <row r="17" spans="1:17" ht="15" customHeight="1" x14ac:dyDescent="0.25">
      <c r="A17" s="253"/>
      <c r="B17" s="27">
        <v>1</v>
      </c>
      <c r="C17" s="27">
        <v>13</v>
      </c>
      <c r="D17" s="45" t="s">
        <v>64</v>
      </c>
      <c r="L17" s="6"/>
      <c r="Q17" s="6"/>
    </row>
    <row r="18" spans="1:17" ht="15" customHeight="1" x14ac:dyDescent="0.25">
      <c r="A18" s="253"/>
      <c r="B18" s="27">
        <v>1</v>
      </c>
      <c r="C18" s="27">
        <v>14</v>
      </c>
      <c r="D18" s="45" t="s">
        <v>66</v>
      </c>
      <c r="L18" s="6"/>
      <c r="Q18" s="6"/>
    </row>
    <row r="19" spans="1:17" ht="16.5" customHeight="1" x14ac:dyDescent="0.25">
      <c r="A19" s="253"/>
      <c r="B19" s="27">
        <v>1</v>
      </c>
      <c r="C19" s="27">
        <v>15</v>
      </c>
      <c r="D19" s="45" t="s">
        <v>69</v>
      </c>
      <c r="L19" s="6"/>
      <c r="Q19" s="6"/>
    </row>
    <row r="20" spans="1:17" ht="17.25" customHeight="1" x14ac:dyDescent="0.25">
      <c r="A20" s="253"/>
      <c r="B20" s="27">
        <v>4</v>
      </c>
      <c r="C20" s="27">
        <v>16</v>
      </c>
      <c r="D20" s="29" t="s">
        <v>104</v>
      </c>
      <c r="L20" s="6"/>
      <c r="Q20" s="6"/>
    </row>
    <row r="21" spans="1:17" ht="26.25" customHeight="1" x14ac:dyDescent="0.25">
      <c r="A21" s="253"/>
      <c r="B21" s="27">
        <v>5</v>
      </c>
      <c r="C21" s="27">
        <v>17</v>
      </c>
      <c r="D21" s="45" t="s">
        <v>105</v>
      </c>
      <c r="L21" s="6"/>
      <c r="Q21" s="6"/>
    </row>
    <row r="22" spans="1:17" ht="15.75" customHeight="1" x14ac:dyDescent="0.25">
      <c r="A22" s="253"/>
      <c r="B22" s="27">
        <v>1</v>
      </c>
      <c r="C22" s="27">
        <v>18</v>
      </c>
      <c r="D22" s="45" t="s">
        <v>49</v>
      </c>
      <c r="L22" s="6"/>
      <c r="Q22" s="6"/>
    </row>
    <row r="23" spans="1:17" ht="15.75" customHeight="1" x14ac:dyDescent="0.25">
      <c r="A23" s="253"/>
      <c r="B23" s="27">
        <v>1</v>
      </c>
      <c r="C23" s="27">
        <v>19</v>
      </c>
      <c r="D23" s="45" t="s">
        <v>50</v>
      </c>
      <c r="L23" s="6"/>
      <c r="Q23" s="6"/>
    </row>
    <row r="24" spans="1:17" ht="16.5" customHeight="1" x14ac:dyDescent="0.25">
      <c r="A24" s="253"/>
      <c r="B24" s="27">
        <v>1</v>
      </c>
      <c r="C24" s="27">
        <v>20</v>
      </c>
      <c r="D24" s="45" t="s">
        <v>51</v>
      </c>
      <c r="L24" s="6"/>
      <c r="Q24" s="6"/>
    </row>
    <row r="25" spans="1:17" ht="15.75" customHeight="1" x14ac:dyDescent="0.25">
      <c r="A25" s="253"/>
      <c r="B25" s="27">
        <v>1</v>
      </c>
      <c r="C25" s="27">
        <v>21</v>
      </c>
      <c r="D25" s="45" t="s">
        <v>52</v>
      </c>
      <c r="L25" s="6"/>
      <c r="Q25" s="6"/>
    </row>
    <row r="26" spans="1:17" ht="15.75" customHeight="1" x14ac:dyDescent="0.25">
      <c r="A26" s="253"/>
      <c r="B26" s="27">
        <v>4</v>
      </c>
      <c r="C26" s="27">
        <v>22</v>
      </c>
      <c r="D26" s="45" t="s">
        <v>109</v>
      </c>
      <c r="L26" s="6"/>
      <c r="Q26" s="6"/>
    </row>
    <row r="27" spans="1:17" ht="15.75" customHeight="1" x14ac:dyDescent="0.25">
      <c r="A27" s="253"/>
      <c r="B27" s="27">
        <v>5</v>
      </c>
      <c r="C27" s="27">
        <v>23</v>
      </c>
      <c r="D27" s="29" t="s">
        <v>110</v>
      </c>
      <c r="L27" s="6"/>
      <c r="Q27" s="6"/>
    </row>
    <row r="28" spans="1:17" ht="15.75" customHeight="1" x14ac:dyDescent="0.25">
      <c r="A28" s="244"/>
      <c r="B28" s="27">
        <v>5</v>
      </c>
      <c r="C28" s="27">
        <v>24</v>
      </c>
      <c r="D28" s="45" t="s">
        <v>111</v>
      </c>
      <c r="L28" s="6"/>
      <c r="Q28" s="6"/>
    </row>
    <row r="29" spans="1:17" ht="34.5" customHeight="1" x14ac:dyDescent="0.25">
      <c r="A29" s="19"/>
      <c r="B29" s="270">
        <f>SUM(B5:B28)</f>
        <v>42</v>
      </c>
      <c r="C29" s="246"/>
      <c r="D29" s="89" t="s">
        <v>115</v>
      </c>
      <c r="L29" s="6"/>
      <c r="Q29" s="6"/>
    </row>
    <row r="30" spans="1:17" ht="34.5" customHeight="1" x14ac:dyDescent="0.25">
      <c r="A30" s="271" t="s">
        <v>60</v>
      </c>
      <c r="B30" s="249"/>
      <c r="C30" s="249"/>
      <c r="D30" s="246"/>
      <c r="L30" s="6"/>
      <c r="Q30" s="6"/>
    </row>
    <row r="31" spans="1:17" ht="34.5" customHeight="1" x14ac:dyDescent="0.25">
      <c r="A31" s="271" t="s">
        <v>63</v>
      </c>
      <c r="B31" s="249"/>
      <c r="C31" s="249"/>
      <c r="D31" s="246"/>
      <c r="L31" s="6"/>
      <c r="Q31" s="6"/>
    </row>
    <row r="32" spans="1:17" ht="34.5" customHeight="1" x14ac:dyDescent="0.25">
      <c r="A32" s="271" t="s">
        <v>65</v>
      </c>
      <c r="B32" s="249"/>
      <c r="C32" s="249"/>
      <c r="D32" s="246"/>
      <c r="L32" s="6"/>
      <c r="Q32" s="6"/>
    </row>
    <row r="33" spans="1:17" ht="34.5" customHeight="1" x14ac:dyDescent="0.25">
      <c r="A33" s="271" t="s">
        <v>67</v>
      </c>
      <c r="B33" s="249"/>
      <c r="C33" s="249"/>
      <c r="D33" s="246"/>
      <c r="L33" s="6"/>
      <c r="Q33" s="6"/>
    </row>
    <row r="34" spans="1:17" ht="34.5" customHeight="1" x14ac:dyDescent="0.25">
      <c r="D34" s="50"/>
      <c r="G34" s="245" t="s">
        <v>70</v>
      </c>
      <c r="H34" s="246"/>
      <c r="I34" s="54"/>
      <c r="L34" s="6"/>
      <c r="N34" s="245" t="s">
        <v>70</v>
      </c>
      <c r="O34" s="246"/>
      <c r="P34" s="54"/>
      <c r="Q34" s="6"/>
    </row>
    <row r="35" spans="1:17" ht="15.75" customHeight="1" x14ac:dyDescent="0.25">
      <c r="D35" s="50"/>
      <c r="G35" s="58" t="s">
        <v>73</v>
      </c>
      <c r="H35" s="58"/>
      <c r="I35" s="58"/>
      <c r="L35" s="6"/>
      <c r="N35" s="58" t="s">
        <v>73</v>
      </c>
      <c r="O35" s="58"/>
      <c r="P35" s="58"/>
      <c r="Q35" s="6"/>
    </row>
    <row r="36" spans="1:17" ht="15.75" customHeight="1" x14ac:dyDescent="0.25">
      <c r="D36" s="50"/>
      <c r="L36" s="49"/>
    </row>
    <row r="37" spans="1:17" ht="15.75" customHeight="1" x14ac:dyDescent="0.25">
      <c r="D37" s="50"/>
      <c r="L37" s="49"/>
    </row>
    <row r="38" spans="1:17" ht="15.75" customHeight="1" x14ac:dyDescent="0.25">
      <c r="D38" s="50"/>
      <c r="L38" s="49"/>
    </row>
    <row r="39" spans="1:17" ht="15.75" customHeight="1" x14ac:dyDescent="0.25">
      <c r="D39" s="50"/>
      <c r="L39" s="49"/>
    </row>
    <row r="40" spans="1:17" ht="15.75" customHeight="1" x14ac:dyDescent="0.25">
      <c r="D40" s="50"/>
      <c r="L40" s="49"/>
    </row>
    <row r="41" spans="1:17" ht="15.75" customHeight="1" x14ac:dyDescent="0.25">
      <c r="D41" s="50"/>
      <c r="L41" s="49"/>
    </row>
    <row r="42" spans="1:17" ht="15.75" customHeight="1" x14ac:dyDescent="0.25">
      <c r="D42" s="50"/>
      <c r="L42" s="49"/>
    </row>
    <row r="43" spans="1:17" ht="15.75" customHeight="1" x14ac:dyDescent="0.25">
      <c r="D43" s="50"/>
      <c r="L43" s="49"/>
    </row>
    <row r="44" spans="1:17" ht="15.75" customHeight="1" x14ac:dyDescent="0.25">
      <c r="D44" s="50"/>
      <c r="L44" s="49"/>
    </row>
    <row r="45" spans="1:17" ht="15.75" customHeight="1" x14ac:dyDescent="0.25">
      <c r="D45" s="50"/>
      <c r="L45" s="49"/>
    </row>
    <row r="46" spans="1:17" ht="15.75" customHeight="1" x14ac:dyDescent="0.25">
      <c r="D46" s="50"/>
      <c r="L46" s="49"/>
    </row>
    <row r="47" spans="1:17" ht="15.75" customHeight="1" x14ac:dyDescent="0.25">
      <c r="D47" s="50"/>
      <c r="L47" s="49"/>
    </row>
    <row r="48" spans="1:17" ht="15.75" customHeight="1" x14ac:dyDescent="0.25">
      <c r="D48" s="50"/>
      <c r="L48" s="49"/>
    </row>
    <row r="49" spans="4:12" ht="15.75" customHeight="1" x14ac:dyDescent="0.25">
      <c r="D49" s="50"/>
      <c r="L49" s="49"/>
    </row>
    <row r="50" spans="4:12" ht="15.75" customHeight="1" x14ac:dyDescent="0.25">
      <c r="D50" s="50"/>
      <c r="L50" s="49"/>
    </row>
    <row r="51" spans="4:12" ht="15.75" customHeight="1" x14ac:dyDescent="0.25">
      <c r="D51" s="50"/>
      <c r="L51" s="49"/>
    </row>
    <row r="52" spans="4:12" ht="15.75" customHeight="1" x14ac:dyDescent="0.25">
      <c r="D52" s="50"/>
      <c r="L52" s="49"/>
    </row>
    <row r="53" spans="4:12" ht="15.75" customHeight="1" x14ac:dyDescent="0.25">
      <c r="D53" s="50"/>
      <c r="L53" s="49"/>
    </row>
    <row r="54" spans="4:12" ht="15.75" customHeight="1" x14ac:dyDescent="0.25">
      <c r="D54" s="50"/>
      <c r="L54" s="49"/>
    </row>
    <row r="55" spans="4:12" ht="15.75" customHeight="1" x14ac:dyDescent="0.25">
      <c r="D55" s="50"/>
      <c r="L55" s="49"/>
    </row>
    <row r="56" spans="4:12" ht="15.75" customHeight="1" x14ac:dyDescent="0.25">
      <c r="D56" s="50"/>
      <c r="L56" s="49"/>
    </row>
    <row r="57" spans="4:12" ht="15.75" customHeight="1" x14ac:dyDescent="0.25">
      <c r="D57" s="50"/>
      <c r="L57" s="49"/>
    </row>
    <row r="58" spans="4:12" ht="15.75" customHeight="1" x14ac:dyDescent="0.25">
      <c r="D58" s="50"/>
      <c r="L58" s="49"/>
    </row>
    <row r="59" spans="4:12" ht="15.75" customHeight="1" x14ac:dyDescent="0.25">
      <c r="D59" s="50"/>
      <c r="L59" s="49"/>
    </row>
    <row r="60" spans="4:12" ht="15.75" customHeight="1" x14ac:dyDescent="0.25">
      <c r="D60" s="50"/>
      <c r="L60" s="49"/>
    </row>
    <row r="61" spans="4:12" ht="15.75" customHeight="1" x14ac:dyDescent="0.25">
      <c r="D61" s="50"/>
      <c r="L61" s="49"/>
    </row>
    <row r="62" spans="4:12" ht="15.75" customHeight="1" x14ac:dyDescent="0.25">
      <c r="D62" s="50"/>
      <c r="L62" s="49"/>
    </row>
    <row r="63" spans="4:12" ht="15.75" customHeight="1" x14ac:dyDescent="0.25">
      <c r="D63" s="63"/>
      <c r="L63" s="49"/>
    </row>
    <row r="64" spans="4:12" ht="15.75" customHeight="1" x14ac:dyDescent="0.25">
      <c r="D64" s="63"/>
      <c r="L64" s="49"/>
    </row>
    <row r="65" spans="4:12" ht="15.75" customHeight="1" x14ac:dyDescent="0.25">
      <c r="D65" s="63"/>
      <c r="L65" s="49"/>
    </row>
    <row r="66" spans="4:12" ht="15.75" customHeight="1" x14ac:dyDescent="0.25">
      <c r="D66" s="63"/>
      <c r="L66" s="49"/>
    </row>
    <row r="67" spans="4:12" ht="15.75" customHeight="1" x14ac:dyDescent="0.25">
      <c r="D67" s="63"/>
      <c r="L67" s="49"/>
    </row>
    <row r="68" spans="4:12" ht="15.75" customHeight="1" x14ac:dyDescent="0.25">
      <c r="D68" s="63"/>
      <c r="L68" s="49"/>
    </row>
    <row r="69" spans="4:12" ht="15.75" customHeight="1" x14ac:dyDescent="0.25">
      <c r="D69" s="63"/>
      <c r="L69" s="49"/>
    </row>
    <row r="70" spans="4:12" ht="15.75" customHeight="1" x14ac:dyDescent="0.25">
      <c r="D70" s="63"/>
      <c r="L70" s="49"/>
    </row>
    <row r="71" spans="4:12" ht="15.75" customHeight="1" x14ac:dyDescent="0.25">
      <c r="D71" s="63"/>
      <c r="L71" s="49"/>
    </row>
    <row r="72" spans="4:12" ht="15.75" customHeight="1" x14ac:dyDescent="0.25">
      <c r="D72" s="63"/>
      <c r="L72" s="49"/>
    </row>
    <row r="73" spans="4:12" ht="15.75" customHeight="1" x14ac:dyDescent="0.25">
      <c r="D73" s="63"/>
      <c r="L73" s="49"/>
    </row>
    <row r="74" spans="4:12" ht="15.75" customHeight="1" x14ac:dyDescent="0.25">
      <c r="D74" s="63"/>
      <c r="L74" s="49"/>
    </row>
    <row r="75" spans="4:12" ht="15.75" customHeight="1" x14ac:dyDescent="0.25">
      <c r="D75" s="63"/>
      <c r="L75" s="49"/>
    </row>
    <row r="76" spans="4:12" ht="15.75" customHeight="1" x14ac:dyDescent="0.25">
      <c r="D76" s="63"/>
      <c r="L76" s="49"/>
    </row>
    <row r="77" spans="4:12" ht="15.75" customHeight="1" x14ac:dyDescent="0.25">
      <c r="D77" s="63"/>
      <c r="L77" s="49"/>
    </row>
    <row r="78" spans="4:12" ht="15.75" customHeight="1" x14ac:dyDescent="0.25">
      <c r="D78" s="63"/>
      <c r="L78" s="49"/>
    </row>
    <row r="79" spans="4:12" ht="15.75" customHeight="1" x14ac:dyDescent="0.25">
      <c r="D79" s="63"/>
      <c r="L79" s="49"/>
    </row>
    <row r="80" spans="4:12" ht="15.75" customHeight="1" x14ac:dyDescent="0.25">
      <c r="D80" s="63"/>
      <c r="L80" s="49"/>
    </row>
    <row r="81" spans="4:12" ht="15.75" customHeight="1" x14ac:dyDescent="0.25">
      <c r="D81" s="63"/>
      <c r="L81" s="49"/>
    </row>
    <row r="82" spans="4:12" ht="15.75" customHeight="1" x14ac:dyDescent="0.25">
      <c r="D82" s="63"/>
      <c r="L82" s="49"/>
    </row>
    <row r="83" spans="4:12" ht="15.75" customHeight="1" x14ac:dyDescent="0.25">
      <c r="D83" s="63"/>
      <c r="L83" s="49"/>
    </row>
    <row r="84" spans="4:12" ht="15.75" customHeight="1" x14ac:dyDescent="0.25">
      <c r="D84" s="63"/>
      <c r="L84" s="49"/>
    </row>
    <row r="85" spans="4:12" ht="15.75" customHeight="1" x14ac:dyDescent="0.25">
      <c r="D85" s="63"/>
      <c r="L85" s="49"/>
    </row>
    <row r="86" spans="4:12" ht="15.75" customHeight="1" x14ac:dyDescent="0.25">
      <c r="D86" s="63"/>
      <c r="L86" s="49"/>
    </row>
    <row r="87" spans="4:12" ht="15.75" customHeight="1" x14ac:dyDescent="0.25">
      <c r="D87" s="63"/>
      <c r="L87" s="49"/>
    </row>
    <row r="88" spans="4:12" ht="15.75" customHeight="1" x14ac:dyDescent="0.25">
      <c r="D88" s="63"/>
      <c r="L88" s="49"/>
    </row>
    <row r="89" spans="4:12" ht="15.75" customHeight="1" x14ac:dyDescent="0.25">
      <c r="D89" s="63"/>
      <c r="L89" s="49"/>
    </row>
    <row r="90" spans="4:12" ht="15.75" customHeight="1" x14ac:dyDescent="0.25">
      <c r="D90" s="63"/>
      <c r="L90" s="49"/>
    </row>
    <row r="91" spans="4:12" ht="15.75" customHeight="1" x14ac:dyDescent="0.25">
      <c r="D91" s="63"/>
      <c r="L91" s="49"/>
    </row>
    <row r="92" spans="4:12" ht="15.75" customHeight="1" x14ac:dyDescent="0.25">
      <c r="D92" s="63"/>
      <c r="L92" s="49"/>
    </row>
    <row r="93" spans="4:12" ht="15.75" customHeight="1" x14ac:dyDescent="0.25">
      <c r="D93" s="63"/>
      <c r="L93" s="49"/>
    </row>
    <row r="94" spans="4:12" ht="15.75" customHeight="1" x14ac:dyDescent="0.25">
      <c r="D94" s="63"/>
      <c r="L94" s="49"/>
    </row>
    <row r="95" spans="4:12" ht="15.75" customHeight="1" x14ac:dyDescent="0.25">
      <c r="D95" s="63"/>
      <c r="L95" s="49"/>
    </row>
    <row r="96" spans="4:12" ht="15.75" customHeight="1" x14ac:dyDescent="0.25">
      <c r="D96" s="63"/>
      <c r="L96" s="49"/>
    </row>
    <row r="97" spans="4:12" ht="15.75" customHeight="1" x14ac:dyDescent="0.25">
      <c r="D97" s="63"/>
      <c r="L97" s="49"/>
    </row>
    <row r="98" spans="4:12" ht="15.75" customHeight="1" x14ac:dyDescent="0.25">
      <c r="D98" s="63"/>
      <c r="L98" s="49"/>
    </row>
    <row r="99" spans="4:12" ht="15.75" customHeight="1" x14ac:dyDescent="0.25">
      <c r="D99" s="63"/>
      <c r="L99" s="49"/>
    </row>
    <row r="100" spans="4:12" ht="15.75" customHeight="1" x14ac:dyDescent="0.25">
      <c r="D100" s="63"/>
      <c r="L100" s="49"/>
    </row>
    <row r="101" spans="4:12" ht="15.75" customHeight="1" x14ac:dyDescent="0.25">
      <c r="D101" s="63"/>
      <c r="L101" s="49"/>
    </row>
    <row r="102" spans="4:12" ht="15.75" customHeight="1" x14ac:dyDescent="0.25">
      <c r="D102" s="63"/>
      <c r="L102" s="49"/>
    </row>
    <row r="103" spans="4:12" ht="15.75" customHeight="1" x14ac:dyDescent="0.25">
      <c r="D103" s="63"/>
      <c r="L103" s="49"/>
    </row>
    <row r="104" spans="4:12" ht="15.75" customHeight="1" x14ac:dyDescent="0.25">
      <c r="D104" s="63"/>
      <c r="L104" s="49"/>
    </row>
    <row r="105" spans="4:12" ht="15.75" customHeight="1" x14ac:dyDescent="0.25">
      <c r="D105" s="63"/>
      <c r="L105" s="49"/>
    </row>
    <row r="106" spans="4:12" ht="15.75" customHeight="1" x14ac:dyDescent="0.25">
      <c r="D106" s="63"/>
      <c r="L106" s="49"/>
    </row>
    <row r="107" spans="4:12" ht="15.75" customHeight="1" x14ac:dyDescent="0.25">
      <c r="D107" s="63"/>
      <c r="L107" s="49"/>
    </row>
    <row r="108" spans="4:12" ht="15.75" customHeight="1" x14ac:dyDescent="0.25">
      <c r="D108" s="63"/>
      <c r="L108" s="49"/>
    </row>
    <row r="109" spans="4:12" ht="15.75" customHeight="1" x14ac:dyDescent="0.25">
      <c r="D109" s="63"/>
      <c r="L109" s="49"/>
    </row>
    <row r="110" spans="4:12" ht="15.75" customHeight="1" x14ac:dyDescent="0.25">
      <c r="D110" s="63"/>
      <c r="L110" s="49"/>
    </row>
    <row r="111" spans="4:12" ht="15.75" customHeight="1" x14ac:dyDescent="0.25">
      <c r="D111" s="63"/>
      <c r="L111" s="49"/>
    </row>
    <row r="112" spans="4:12" ht="15.75" customHeight="1" x14ac:dyDescent="0.25">
      <c r="D112" s="63"/>
      <c r="L112" s="49"/>
    </row>
    <row r="113" spans="4:12" ht="15.75" customHeight="1" x14ac:dyDescent="0.25">
      <c r="D113" s="63"/>
      <c r="L113" s="49"/>
    </row>
    <row r="114" spans="4:12" ht="15.75" customHeight="1" x14ac:dyDescent="0.25">
      <c r="D114" s="63"/>
      <c r="L114" s="49"/>
    </row>
    <row r="115" spans="4:12" ht="15.75" customHeight="1" x14ac:dyDescent="0.25">
      <c r="D115" s="63"/>
      <c r="L115" s="49"/>
    </row>
    <row r="116" spans="4:12" ht="15.75" customHeight="1" x14ac:dyDescent="0.25">
      <c r="D116" s="63"/>
      <c r="L116" s="49"/>
    </row>
    <row r="117" spans="4:12" ht="15.75" customHeight="1" x14ac:dyDescent="0.25">
      <c r="D117" s="63"/>
      <c r="L117" s="49"/>
    </row>
    <row r="118" spans="4:12" ht="15.75" customHeight="1" x14ac:dyDescent="0.25">
      <c r="D118" s="63"/>
      <c r="L118" s="49"/>
    </row>
    <row r="119" spans="4:12" ht="15.75" customHeight="1" x14ac:dyDescent="0.25">
      <c r="D119" s="63"/>
      <c r="L119" s="49"/>
    </row>
    <row r="120" spans="4:12" ht="15.75" customHeight="1" x14ac:dyDescent="0.25">
      <c r="D120" s="63"/>
      <c r="L120" s="49"/>
    </row>
    <row r="121" spans="4:12" ht="15.75" customHeight="1" x14ac:dyDescent="0.25">
      <c r="D121" s="63"/>
      <c r="L121" s="49"/>
    </row>
    <row r="122" spans="4:12" ht="15.75" customHeight="1" x14ac:dyDescent="0.25">
      <c r="D122" s="63"/>
      <c r="L122" s="49"/>
    </row>
    <row r="123" spans="4:12" ht="15.75" customHeight="1" x14ac:dyDescent="0.25">
      <c r="D123" s="63"/>
      <c r="L123" s="49"/>
    </row>
    <row r="124" spans="4:12" ht="15.75" customHeight="1" x14ac:dyDescent="0.25">
      <c r="D124" s="63"/>
      <c r="L124" s="49"/>
    </row>
    <row r="125" spans="4:12" ht="15.75" customHeight="1" x14ac:dyDescent="0.25">
      <c r="D125" s="63"/>
      <c r="L125" s="49"/>
    </row>
    <row r="126" spans="4:12" ht="15.75" customHeight="1" x14ac:dyDescent="0.25">
      <c r="D126" s="63"/>
      <c r="L126" s="49"/>
    </row>
    <row r="127" spans="4:12" ht="15.75" customHeight="1" x14ac:dyDescent="0.25">
      <c r="D127" s="63"/>
      <c r="L127" s="49"/>
    </row>
    <row r="128" spans="4:12" ht="15.75" customHeight="1" x14ac:dyDescent="0.25">
      <c r="D128" s="63"/>
      <c r="L128" s="49"/>
    </row>
    <row r="129" spans="4:12" ht="15.75" customHeight="1" x14ac:dyDescent="0.25">
      <c r="D129" s="63"/>
      <c r="L129" s="49"/>
    </row>
    <row r="130" spans="4:12" ht="15.75" customHeight="1" x14ac:dyDescent="0.25">
      <c r="D130" s="63"/>
      <c r="L130" s="49"/>
    </row>
    <row r="131" spans="4:12" ht="15.75" customHeight="1" x14ac:dyDescent="0.25">
      <c r="D131" s="63"/>
      <c r="L131" s="49"/>
    </row>
    <row r="132" spans="4:12" ht="15.75" customHeight="1" x14ac:dyDescent="0.25">
      <c r="D132" s="63"/>
      <c r="L132" s="49"/>
    </row>
    <row r="133" spans="4:12" ht="15.75" customHeight="1" x14ac:dyDescent="0.25">
      <c r="D133" s="63"/>
      <c r="L133" s="49"/>
    </row>
    <row r="134" spans="4:12" ht="15.75" customHeight="1" x14ac:dyDescent="0.25">
      <c r="D134" s="63"/>
      <c r="L134" s="49"/>
    </row>
    <row r="135" spans="4:12" ht="15.75" customHeight="1" x14ac:dyDescent="0.25">
      <c r="D135" s="63"/>
      <c r="L135" s="49"/>
    </row>
    <row r="136" spans="4:12" ht="15.75" customHeight="1" x14ac:dyDescent="0.25">
      <c r="D136" s="63"/>
      <c r="L136" s="49"/>
    </row>
    <row r="137" spans="4:12" ht="15.75" customHeight="1" x14ac:dyDescent="0.25">
      <c r="D137" s="63"/>
      <c r="L137" s="49"/>
    </row>
    <row r="138" spans="4:12" ht="15.75" customHeight="1" x14ac:dyDescent="0.25">
      <c r="D138" s="63"/>
      <c r="L138" s="49"/>
    </row>
    <row r="139" spans="4:12" ht="15.75" customHeight="1" x14ac:dyDescent="0.25">
      <c r="D139" s="63"/>
      <c r="L139" s="49"/>
    </row>
    <row r="140" spans="4:12" ht="15.75" customHeight="1" x14ac:dyDescent="0.25">
      <c r="D140" s="63"/>
      <c r="L140" s="49"/>
    </row>
    <row r="141" spans="4:12" ht="15.75" customHeight="1" x14ac:dyDescent="0.25">
      <c r="D141" s="63"/>
      <c r="L141" s="49"/>
    </row>
    <row r="142" spans="4:12" ht="15.75" customHeight="1" x14ac:dyDescent="0.25">
      <c r="D142" s="63"/>
      <c r="L142" s="49"/>
    </row>
    <row r="143" spans="4:12" ht="15.75" customHeight="1" x14ac:dyDescent="0.25">
      <c r="D143" s="63"/>
      <c r="L143" s="49"/>
    </row>
    <row r="144" spans="4:12" ht="15.75" customHeight="1" x14ac:dyDescent="0.25">
      <c r="D144" s="63"/>
      <c r="L144" s="49"/>
    </row>
    <row r="145" spans="4:12" ht="15.75" customHeight="1" x14ac:dyDescent="0.25">
      <c r="D145" s="63"/>
      <c r="L145" s="49"/>
    </row>
    <row r="146" spans="4:12" ht="15.75" customHeight="1" x14ac:dyDescent="0.25">
      <c r="D146" s="63"/>
      <c r="L146" s="49"/>
    </row>
    <row r="147" spans="4:12" ht="15.75" customHeight="1" x14ac:dyDescent="0.25">
      <c r="D147" s="63"/>
      <c r="L147" s="49"/>
    </row>
    <row r="148" spans="4:12" ht="15.75" customHeight="1" x14ac:dyDescent="0.25">
      <c r="D148" s="63"/>
      <c r="L148" s="49"/>
    </row>
    <row r="149" spans="4:12" ht="15.75" customHeight="1" x14ac:dyDescent="0.25">
      <c r="D149" s="63"/>
      <c r="L149" s="49"/>
    </row>
    <row r="150" spans="4:12" ht="15.75" customHeight="1" x14ac:dyDescent="0.25">
      <c r="D150" s="63"/>
      <c r="L150" s="49"/>
    </row>
    <row r="151" spans="4:12" ht="15.75" customHeight="1" x14ac:dyDescent="0.25">
      <c r="D151" s="63"/>
      <c r="L151" s="49"/>
    </row>
    <row r="152" spans="4:12" ht="15.75" customHeight="1" x14ac:dyDescent="0.25">
      <c r="D152" s="63"/>
      <c r="L152" s="49"/>
    </row>
    <row r="153" spans="4:12" ht="15.75" customHeight="1" x14ac:dyDescent="0.25">
      <c r="D153" s="63"/>
      <c r="L153" s="49"/>
    </row>
    <row r="154" spans="4:12" ht="15.75" customHeight="1" x14ac:dyDescent="0.25">
      <c r="D154" s="63"/>
      <c r="L154" s="49"/>
    </row>
    <row r="155" spans="4:12" ht="15.75" customHeight="1" x14ac:dyDescent="0.25">
      <c r="D155" s="63"/>
      <c r="L155" s="49"/>
    </row>
    <row r="156" spans="4:12" ht="15.75" customHeight="1" x14ac:dyDescent="0.25">
      <c r="D156" s="63"/>
      <c r="L156" s="49"/>
    </row>
    <row r="157" spans="4:12" ht="15.75" customHeight="1" x14ac:dyDescent="0.25">
      <c r="D157" s="63"/>
      <c r="L157" s="49"/>
    </row>
    <row r="158" spans="4:12" ht="15.75" customHeight="1" x14ac:dyDescent="0.25">
      <c r="D158" s="63"/>
      <c r="L158" s="49"/>
    </row>
    <row r="159" spans="4:12" ht="15.75" customHeight="1" x14ac:dyDescent="0.25">
      <c r="D159" s="63"/>
      <c r="L159" s="49"/>
    </row>
    <row r="160" spans="4:12" ht="15.75" customHeight="1" x14ac:dyDescent="0.25">
      <c r="D160" s="63"/>
      <c r="L160" s="49"/>
    </row>
    <row r="161" spans="4:12" ht="15.75" customHeight="1" x14ac:dyDescent="0.25">
      <c r="D161" s="63"/>
      <c r="L161" s="49"/>
    </row>
    <row r="162" spans="4:12" ht="15.75" customHeight="1" x14ac:dyDescent="0.25">
      <c r="D162" s="63"/>
      <c r="L162" s="49"/>
    </row>
    <row r="163" spans="4:12" ht="15.75" customHeight="1" x14ac:dyDescent="0.25">
      <c r="D163" s="63"/>
      <c r="L163" s="49"/>
    </row>
    <row r="164" spans="4:12" ht="15.75" customHeight="1" x14ac:dyDescent="0.25">
      <c r="D164" s="63"/>
      <c r="L164" s="49"/>
    </row>
    <row r="165" spans="4:12" ht="15.75" customHeight="1" x14ac:dyDescent="0.25">
      <c r="D165" s="63"/>
      <c r="L165" s="49"/>
    </row>
    <row r="166" spans="4:12" ht="15.75" customHeight="1" x14ac:dyDescent="0.25">
      <c r="D166" s="63"/>
      <c r="L166" s="49"/>
    </row>
    <row r="167" spans="4:12" ht="15.75" customHeight="1" x14ac:dyDescent="0.25">
      <c r="D167" s="63"/>
      <c r="L167" s="49"/>
    </row>
    <row r="168" spans="4:12" ht="15.75" customHeight="1" x14ac:dyDescent="0.25">
      <c r="D168" s="63"/>
      <c r="L168" s="49"/>
    </row>
    <row r="169" spans="4:12" ht="15.75" customHeight="1" x14ac:dyDescent="0.25">
      <c r="D169" s="63"/>
      <c r="L169" s="49"/>
    </row>
    <row r="170" spans="4:12" ht="15.75" customHeight="1" x14ac:dyDescent="0.25">
      <c r="D170" s="63"/>
      <c r="L170" s="49"/>
    </row>
    <row r="171" spans="4:12" ht="15.75" customHeight="1" x14ac:dyDescent="0.25">
      <c r="D171" s="63"/>
      <c r="L171" s="49"/>
    </row>
    <row r="172" spans="4:12" ht="15.75" customHeight="1" x14ac:dyDescent="0.25">
      <c r="D172" s="63"/>
      <c r="L172" s="49"/>
    </row>
    <row r="173" spans="4:12" ht="15.75" customHeight="1" x14ac:dyDescent="0.25">
      <c r="D173" s="63"/>
      <c r="L173" s="49"/>
    </row>
    <row r="174" spans="4:12" ht="15.75" customHeight="1" x14ac:dyDescent="0.25">
      <c r="D174" s="63"/>
      <c r="L174" s="49"/>
    </row>
    <row r="175" spans="4:12" ht="15.75" customHeight="1" x14ac:dyDescent="0.25">
      <c r="D175" s="63"/>
      <c r="L175" s="49"/>
    </row>
    <row r="176" spans="4:12" ht="15.75" customHeight="1" x14ac:dyDescent="0.25">
      <c r="D176" s="63"/>
      <c r="L176" s="49"/>
    </row>
    <row r="177" spans="4:12" ht="15.75" customHeight="1" x14ac:dyDescent="0.25">
      <c r="D177" s="63"/>
      <c r="L177" s="49"/>
    </row>
    <row r="178" spans="4:12" ht="15.75" customHeight="1" x14ac:dyDescent="0.25">
      <c r="D178" s="63"/>
      <c r="L178" s="49"/>
    </row>
    <row r="179" spans="4:12" ht="15.75" customHeight="1" x14ac:dyDescent="0.25">
      <c r="D179" s="63"/>
      <c r="L179" s="49"/>
    </row>
    <row r="180" spans="4:12" ht="15.75" customHeight="1" x14ac:dyDescent="0.25">
      <c r="D180" s="63"/>
      <c r="L180" s="49"/>
    </row>
    <row r="181" spans="4:12" ht="15.75" customHeight="1" x14ac:dyDescent="0.25">
      <c r="D181" s="63"/>
      <c r="L181" s="49"/>
    </row>
    <row r="182" spans="4:12" ht="15.75" customHeight="1" x14ac:dyDescent="0.25">
      <c r="D182" s="63"/>
      <c r="L182" s="49"/>
    </row>
    <row r="183" spans="4:12" ht="15.75" customHeight="1" x14ac:dyDescent="0.25">
      <c r="D183" s="63"/>
      <c r="L183" s="49"/>
    </row>
    <row r="184" spans="4:12" ht="15.75" customHeight="1" x14ac:dyDescent="0.25">
      <c r="D184" s="63"/>
      <c r="L184" s="49"/>
    </row>
    <row r="185" spans="4:12" ht="15.75" customHeight="1" x14ac:dyDescent="0.25">
      <c r="D185" s="63"/>
      <c r="L185" s="49"/>
    </row>
    <row r="186" spans="4:12" ht="15.75" customHeight="1" x14ac:dyDescent="0.25">
      <c r="D186" s="63"/>
      <c r="L186" s="49"/>
    </row>
    <row r="187" spans="4:12" ht="15.75" customHeight="1" x14ac:dyDescent="0.25">
      <c r="D187" s="63"/>
      <c r="L187" s="49"/>
    </row>
    <row r="188" spans="4:12" ht="15.75" customHeight="1" x14ac:dyDescent="0.25">
      <c r="D188" s="63"/>
      <c r="L188" s="49"/>
    </row>
    <row r="189" spans="4:12" ht="15.75" customHeight="1" x14ac:dyDescent="0.25">
      <c r="D189" s="63"/>
      <c r="L189" s="49"/>
    </row>
    <row r="190" spans="4:12" ht="15.75" customHeight="1" x14ac:dyDescent="0.25">
      <c r="D190" s="63"/>
      <c r="L190" s="49"/>
    </row>
    <row r="191" spans="4:12" ht="15.75" customHeight="1" x14ac:dyDescent="0.25">
      <c r="D191" s="63"/>
      <c r="L191" s="49"/>
    </row>
    <row r="192" spans="4:12" ht="15.75" customHeight="1" x14ac:dyDescent="0.25">
      <c r="D192" s="63"/>
      <c r="L192" s="49"/>
    </row>
    <row r="193" spans="4:12" ht="15.75" customHeight="1" x14ac:dyDescent="0.25">
      <c r="D193" s="63"/>
      <c r="L193" s="49"/>
    </row>
    <row r="194" spans="4:12" ht="15.75" customHeight="1" x14ac:dyDescent="0.25">
      <c r="D194" s="63"/>
      <c r="L194" s="49"/>
    </row>
    <row r="195" spans="4:12" ht="15.75" customHeight="1" x14ac:dyDescent="0.25">
      <c r="D195" s="63"/>
      <c r="L195" s="49"/>
    </row>
    <row r="196" spans="4:12" ht="15.75" customHeight="1" x14ac:dyDescent="0.25">
      <c r="D196" s="63"/>
      <c r="L196" s="49"/>
    </row>
    <row r="197" spans="4:12" ht="15.75" customHeight="1" x14ac:dyDescent="0.25">
      <c r="D197" s="63"/>
      <c r="L197" s="49"/>
    </row>
    <row r="198" spans="4:12" ht="15.75" customHeight="1" x14ac:dyDescent="0.25">
      <c r="D198" s="63"/>
      <c r="L198" s="49"/>
    </row>
    <row r="199" spans="4:12" ht="15.75" customHeight="1" x14ac:dyDescent="0.25">
      <c r="D199" s="63"/>
      <c r="L199" s="49"/>
    </row>
    <row r="200" spans="4:12" ht="15.75" customHeight="1" x14ac:dyDescent="0.25">
      <c r="D200" s="63"/>
      <c r="L200" s="49"/>
    </row>
    <row r="201" spans="4:12" ht="15.75" customHeight="1" x14ac:dyDescent="0.25">
      <c r="D201" s="63"/>
      <c r="L201" s="49"/>
    </row>
    <row r="202" spans="4:12" ht="15.75" customHeight="1" x14ac:dyDescent="0.25">
      <c r="D202" s="63"/>
      <c r="L202" s="49"/>
    </row>
    <row r="203" spans="4:12" ht="15.75" customHeight="1" x14ac:dyDescent="0.25">
      <c r="D203" s="63"/>
      <c r="L203" s="49"/>
    </row>
    <row r="204" spans="4:12" ht="15.75" customHeight="1" x14ac:dyDescent="0.25">
      <c r="D204" s="63"/>
      <c r="L204" s="49"/>
    </row>
    <row r="205" spans="4:12" ht="15.75" customHeight="1" x14ac:dyDescent="0.25">
      <c r="D205" s="63"/>
      <c r="L205" s="49"/>
    </row>
    <row r="206" spans="4:12" ht="15.75" customHeight="1" x14ac:dyDescent="0.25">
      <c r="D206" s="63"/>
      <c r="L206" s="49"/>
    </row>
    <row r="207" spans="4:12" ht="15.75" customHeight="1" x14ac:dyDescent="0.25">
      <c r="D207" s="63"/>
      <c r="L207" s="49"/>
    </row>
    <row r="208" spans="4:12" ht="15.75" customHeight="1" x14ac:dyDescent="0.25">
      <c r="D208" s="63"/>
      <c r="L208" s="49"/>
    </row>
    <row r="209" spans="4:12" ht="15.75" customHeight="1" x14ac:dyDescent="0.25">
      <c r="D209" s="63"/>
      <c r="L209" s="49"/>
    </row>
    <row r="210" spans="4:12" ht="15.75" customHeight="1" x14ac:dyDescent="0.25">
      <c r="D210" s="63"/>
      <c r="L210" s="49"/>
    </row>
    <row r="211" spans="4:12" ht="15.75" customHeight="1" x14ac:dyDescent="0.25">
      <c r="D211" s="63"/>
      <c r="L211" s="49"/>
    </row>
    <row r="212" spans="4:12" ht="15.75" customHeight="1" x14ac:dyDescent="0.25">
      <c r="D212" s="63"/>
      <c r="L212" s="49"/>
    </row>
    <row r="213" spans="4:12" ht="15.75" customHeight="1" x14ac:dyDescent="0.25">
      <c r="D213" s="63"/>
      <c r="L213" s="49"/>
    </row>
    <row r="214" spans="4:12" ht="15.75" customHeight="1" x14ac:dyDescent="0.25">
      <c r="D214" s="63"/>
      <c r="L214" s="49"/>
    </row>
    <row r="215" spans="4:12" ht="15.75" customHeight="1" x14ac:dyDescent="0.25">
      <c r="D215" s="63"/>
      <c r="L215" s="49"/>
    </row>
    <row r="216" spans="4:12" ht="15.75" customHeight="1" x14ac:dyDescent="0.25">
      <c r="D216" s="63"/>
      <c r="L216" s="49"/>
    </row>
    <row r="217" spans="4:12" ht="15.75" customHeight="1" x14ac:dyDescent="0.25">
      <c r="D217" s="63"/>
      <c r="L217" s="49"/>
    </row>
    <row r="218" spans="4:12" ht="15.75" customHeight="1" x14ac:dyDescent="0.25">
      <c r="D218" s="63"/>
      <c r="L218" s="49"/>
    </row>
    <row r="219" spans="4:12" ht="15.75" customHeight="1" x14ac:dyDescent="0.25">
      <c r="D219" s="63"/>
      <c r="L219" s="49"/>
    </row>
    <row r="220" spans="4:12" ht="15.75" customHeight="1" x14ac:dyDescent="0.25">
      <c r="D220" s="63"/>
      <c r="L220" s="49"/>
    </row>
    <row r="221" spans="4:12" ht="15.75" customHeight="1" x14ac:dyDescent="0.25">
      <c r="D221" s="63"/>
      <c r="L221" s="49"/>
    </row>
    <row r="222" spans="4:12" ht="15.75" customHeight="1" x14ac:dyDescent="0.25">
      <c r="D222" s="63"/>
      <c r="L222" s="49"/>
    </row>
    <row r="223" spans="4:12" ht="15.75" customHeight="1" x14ac:dyDescent="0.25">
      <c r="D223" s="63"/>
      <c r="L223" s="49"/>
    </row>
    <row r="224" spans="4:12" ht="15.75" customHeight="1" x14ac:dyDescent="0.25">
      <c r="D224" s="63"/>
      <c r="L224" s="49"/>
    </row>
    <row r="225" spans="4:12" ht="15.75" customHeight="1" x14ac:dyDescent="0.25">
      <c r="D225" s="63"/>
      <c r="L225" s="49"/>
    </row>
    <row r="226" spans="4:12" ht="15.75" customHeight="1" x14ac:dyDescent="0.25">
      <c r="D226" s="63"/>
      <c r="L226" s="49"/>
    </row>
    <row r="227" spans="4:12" ht="15.75" customHeight="1" x14ac:dyDescent="0.25">
      <c r="D227" s="63"/>
      <c r="L227" s="49"/>
    </row>
    <row r="228" spans="4:12" ht="15.75" customHeight="1" x14ac:dyDescent="0.25">
      <c r="D228" s="63"/>
      <c r="L228" s="49"/>
    </row>
    <row r="229" spans="4:12" ht="15.75" customHeight="1" x14ac:dyDescent="0.25">
      <c r="D229" s="63"/>
      <c r="L229" s="49"/>
    </row>
    <row r="230" spans="4:12" ht="15.75" customHeight="1" x14ac:dyDescent="0.25">
      <c r="D230" s="63"/>
      <c r="L230" s="49"/>
    </row>
    <row r="231" spans="4:12" ht="15.75" customHeight="1" x14ac:dyDescent="0.25">
      <c r="D231" s="63"/>
      <c r="L231" s="49"/>
    </row>
    <row r="232" spans="4:12" ht="15.75" customHeight="1" x14ac:dyDescent="0.25">
      <c r="D232" s="63"/>
      <c r="L232" s="49"/>
    </row>
    <row r="233" spans="4:12" ht="15.75" customHeight="1" x14ac:dyDescent="0.25">
      <c r="D233" s="63"/>
      <c r="L233" s="49"/>
    </row>
    <row r="234" spans="4:12" ht="15.75" customHeight="1" x14ac:dyDescent="0.25">
      <c r="D234" s="63"/>
      <c r="L234" s="49"/>
    </row>
    <row r="235" spans="4:12" ht="15.75" customHeight="1" x14ac:dyDescent="0.25">
      <c r="D235" s="63"/>
      <c r="L235" s="49"/>
    </row>
    <row r="236" spans="4:12" ht="15.75" customHeight="1" x14ac:dyDescent="0.25"/>
    <row r="237" spans="4:12" ht="15.75" customHeight="1" x14ac:dyDescent="0.25"/>
    <row r="238" spans="4:12" ht="15.75" customHeight="1" x14ac:dyDescent="0.25"/>
    <row r="239" spans="4:12" ht="15.75" customHeight="1" x14ac:dyDescent="0.25"/>
    <row r="240" spans="4:1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5">
    <mergeCell ref="A33:D33"/>
    <mergeCell ref="G34:H34"/>
    <mergeCell ref="N34:O34"/>
    <mergeCell ref="A1:A28"/>
    <mergeCell ref="B1:B3"/>
    <mergeCell ref="E1:K1"/>
    <mergeCell ref="M1:P1"/>
    <mergeCell ref="D2:D3"/>
    <mergeCell ref="E2:E3"/>
    <mergeCell ref="B4:D4"/>
    <mergeCell ref="C1:C3"/>
    <mergeCell ref="B29:C29"/>
    <mergeCell ref="A30:D30"/>
    <mergeCell ref="A31:D31"/>
    <mergeCell ref="A32:D32"/>
    <mergeCell ref="K2:K3"/>
    <mergeCell ref="M2:M3"/>
    <mergeCell ref="N2:N3"/>
    <mergeCell ref="O2:O3"/>
    <mergeCell ref="P2:P3"/>
    <mergeCell ref="F2:F3"/>
    <mergeCell ref="G2:G3"/>
    <mergeCell ref="H2:H3"/>
    <mergeCell ref="I2:I3"/>
    <mergeCell ref="J2:J3"/>
  </mergeCells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pane xSplit="4" topLeftCell="E1" activePane="topRight" state="frozen"/>
      <selection pane="topRight" activeCell="F2" sqref="F2"/>
    </sheetView>
  </sheetViews>
  <sheetFormatPr defaultColWidth="12.59765625" defaultRowHeight="15" customHeight="1" x14ac:dyDescent="0.25"/>
  <cols>
    <col min="1" max="1" width="12.19921875" customWidth="1"/>
    <col min="2" max="3" width="5" customWidth="1"/>
    <col min="4" max="4" width="40.8984375" customWidth="1"/>
    <col min="5" max="5" width="5" customWidth="1"/>
    <col min="6" max="16" width="8.3984375" customWidth="1"/>
    <col min="17" max="26" width="11" customWidth="1"/>
  </cols>
  <sheetData>
    <row r="1" spans="1:16" ht="15" customHeight="1" x14ac:dyDescent="0.25">
      <c r="A1" s="272" t="s">
        <v>92</v>
      </c>
      <c r="B1" s="269" t="s">
        <v>1</v>
      </c>
      <c r="C1" s="269" t="s">
        <v>3</v>
      </c>
      <c r="D1" s="2" t="s">
        <v>4</v>
      </c>
      <c r="E1" s="254"/>
      <c r="F1" s="255"/>
      <c r="G1" s="255"/>
      <c r="H1" s="255"/>
      <c r="I1" s="255"/>
      <c r="J1" s="255"/>
      <c r="K1" s="6"/>
      <c r="L1" s="254" t="s">
        <v>5</v>
      </c>
      <c r="M1" s="255"/>
      <c r="N1" s="255"/>
      <c r="O1" s="255"/>
      <c r="P1" s="6"/>
    </row>
    <row r="2" spans="1:16" ht="15" customHeight="1" x14ac:dyDescent="0.25">
      <c r="A2" s="253"/>
      <c r="B2" s="253"/>
      <c r="C2" s="253"/>
      <c r="D2" s="274" t="s">
        <v>6</v>
      </c>
      <c r="E2" s="243"/>
      <c r="F2" s="243"/>
      <c r="G2" s="243"/>
      <c r="H2" s="243"/>
      <c r="I2" s="243"/>
      <c r="J2" s="243"/>
      <c r="K2" s="6"/>
      <c r="L2" s="243"/>
      <c r="M2" s="243"/>
      <c r="N2" s="243"/>
      <c r="O2" s="243"/>
      <c r="P2" s="6"/>
    </row>
    <row r="3" spans="1:16" ht="15" customHeight="1" x14ac:dyDescent="0.25">
      <c r="A3" s="253"/>
      <c r="B3" s="244"/>
      <c r="C3" s="244"/>
      <c r="D3" s="244"/>
      <c r="E3" s="244"/>
      <c r="F3" s="244"/>
      <c r="G3" s="244"/>
      <c r="H3" s="244"/>
      <c r="I3" s="244"/>
      <c r="J3" s="244"/>
      <c r="K3" s="6"/>
      <c r="L3" s="244"/>
      <c r="M3" s="244"/>
      <c r="N3" s="244"/>
      <c r="O3" s="244"/>
      <c r="P3" s="6"/>
    </row>
    <row r="4" spans="1:16" ht="15" customHeight="1" x14ac:dyDescent="0.25">
      <c r="A4" s="253"/>
      <c r="B4" s="275" t="s">
        <v>14</v>
      </c>
      <c r="C4" s="249"/>
      <c r="D4" s="246"/>
      <c r="K4" s="6"/>
      <c r="P4" s="6"/>
    </row>
    <row r="5" spans="1:16" ht="15" customHeight="1" x14ac:dyDescent="0.25">
      <c r="A5" s="253"/>
      <c r="B5" s="27">
        <v>1</v>
      </c>
      <c r="C5" s="27">
        <v>1</v>
      </c>
      <c r="D5" s="29" t="s">
        <v>25</v>
      </c>
      <c r="K5" s="6"/>
      <c r="P5" s="6"/>
    </row>
    <row r="6" spans="1:16" ht="45.75" customHeight="1" x14ac:dyDescent="0.25">
      <c r="A6" s="253"/>
      <c r="B6" s="27">
        <v>1</v>
      </c>
      <c r="C6" s="27">
        <v>2</v>
      </c>
      <c r="D6" s="29"/>
      <c r="K6" s="6"/>
      <c r="P6" s="6"/>
    </row>
    <row r="7" spans="1:16" ht="15" customHeight="1" x14ac:dyDescent="0.25">
      <c r="A7" s="253"/>
      <c r="B7" s="27">
        <v>1</v>
      </c>
      <c r="C7" s="27">
        <v>3</v>
      </c>
      <c r="D7" s="29" t="s">
        <v>46</v>
      </c>
      <c r="K7" s="6"/>
      <c r="P7" s="6"/>
    </row>
    <row r="8" spans="1:16" ht="15" customHeight="1" x14ac:dyDescent="0.25">
      <c r="A8" s="253"/>
      <c r="B8" s="27">
        <v>1</v>
      </c>
      <c r="C8" s="27">
        <v>4</v>
      </c>
      <c r="D8" s="29" t="s">
        <v>32</v>
      </c>
      <c r="K8" s="6"/>
      <c r="P8" s="6"/>
    </row>
    <row r="9" spans="1:16" ht="15" customHeight="1" x14ac:dyDescent="0.25">
      <c r="A9" s="253"/>
      <c r="B9" s="27">
        <v>1</v>
      </c>
      <c r="C9" s="27">
        <v>5</v>
      </c>
      <c r="D9" s="29" t="s">
        <v>35</v>
      </c>
      <c r="K9" s="6"/>
      <c r="P9" s="6"/>
    </row>
    <row r="10" spans="1:16" ht="22.5" customHeight="1" x14ac:dyDescent="0.25">
      <c r="A10" s="253"/>
      <c r="B10" s="27">
        <v>1</v>
      </c>
      <c r="C10" s="27">
        <v>6</v>
      </c>
      <c r="D10" s="29" t="s">
        <v>38</v>
      </c>
      <c r="K10" s="6"/>
      <c r="P10" s="6"/>
    </row>
    <row r="11" spans="1:16" ht="48.75" customHeight="1" x14ac:dyDescent="0.25">
      <c r="A11" s="253"/>
      <c r="B11" s="27">
        <v>1</v>
      </c>
      <c r="C11" s="27">
        <v>7</v>
      </c>
      <c r="D11" s="29" t="s">
        <v>40</v>
      </c>
      <c r="K11" s="6"/>
      <c r="P11" s="6"/>
    </row>
    <row r="12" spans="1:16" ht="15" customHeight="1" x14ac:dyDescent="0.25">
      <c r="A12" s="253"/>
      <c r="B12" s="27">
        <v>1</v>
      </c>
      <c r="C12" s="27">
        <v>8</v>
      </c>
      <c r="D12" s="29" t="s">
        <v>99</v>
      </c>
      <c r="K12" s="6"/>
      <c r="P12" s="6"/>
    </row>
    <row r="13" spans="1:16" ht="15" customHeight="1" x14ac:dyDescent="0.25">
      <c r="A13" s="253"/>
      <c r="B13" s="27">
        <v>1</v>
      </c>
      <c r="C13" s="27">
        <v>9</v>
      </c>
      <c r="D13" s="29" t="s">
        <v>100</v>
      </c>
      <c r="K13" s="6"/>
      <c r="P13" s="6"/>
    </row>
    <row r="14" spans="1:16" ht="15" customHeight="1" x14ac:dyDescent="0.25">
      <c r="A14" s="253"/>
      <c r="B14" s="27">
        <v>1</v>
      </c>
      <c r="C14" s="27">
        <v>10</v>
      </c>
      <c r="D14" s="29" t="s">
        <v>98</v>
      </c>
      <c r="K14" s="6"/>
      <c r="P14" s="6"/>
    </row>
    <row r="15" spans="1:16" ht="12.75" customHeight="1" x14ac:dyDescent="0.25">
      <c r="A15" s="253"/>
      <c r="B15" s="27">
        <v>1</v>
      </c>
      <c r="C15" s="27">
        <v>11</v>
      </c>
      <c r="D15" s="29" t="s">
        <v>45</v>
      </c>
      <c r="K15" s="6"/>
      <c r="P15" s="6"/>
    </row>
    <row r="16" spans="1:16" ht="18" customHeight="1" x14ac:dyDescent="0.25">
      <c r="A16" s="253"/>
      <c r="B16" s="27">
        <v>1</v>
      </c>
      <c r="C16" s="27">
        <v>12</v>
      </c>
      <c r="D16" s="29" t="s">
        <v>102</v>
      </c>
      <c r="K16" s="6"/>
      <c r="P16" s="6"/>
    </row>
    <row r="17" spans="1:16" ht="54.75" customHeight="1" x14ac:dyDescent="0.25">
      <c r="A17" s="253"/>
      <c r="B17" s="27">
        <v>1</v>
      </c>
      <c r="C17" s="27">
        <v>13</v>
      </c>
      <c r="D17" s="29" t="s">
        <v>103</v>
      </c>
      <c r="K17" s="6"/>
      <c r="P17" s="6"/>
    </row>
    <row r="18" spans="1:16" ht="15" customHeight="1" x14ac:dyDescent="0.25">
      <c r="A18" s="253"/>
      <c r="B18" s="27">
        <v>1</v>
      </c>
      <c r="C18" s="27">
        <v>14</v>
      </c>
      <c r="D18" s="29" t="s">
        <v>47</v>
      </c>
      <c r="K18" s="6"/>
      <c r="P18" s="6"/>
    </row>
    <row r="19" spans="1:16" ht="15" customHeight="1" x14ac:dyDescent="0.25">
      <c r="A19" s="253"/>
      <c r="B19" s="27">
        <v>1</v>
      </c>
      <c r="C19" s="27">
        <v>15</v>
      </c>
      <c r="D19" s="29" t="s">
        <v>48</v>
      </c>
      <c r="K19" s="6"/>
      <c r="P19" s="6"/>
    </row>
    <row r="20" spans="1:16" ht="15" customHeight="1" x14ac:dyDescent="0.25">
      <c r="A20" s="253"/>
      <c r="B20" s="27">
        <v>1</v>
      </c>
      <c r="C20" s="27">
        <v>16</v>
      </c>
      <c r="D20" s="45" t="s">
        <v>62</v>
      </c>
      <c r="K20" s="6"/>
      <c r="P20" s="6"/>
    </row>
    <row r="21" spans="1:16" ht="18" customHeight="1" x14ac:dyDescent="0.25">
      <c r="A21" s="253"/>
      <c r="B21" s="27">
        <v>1</v>
      </c>
      <c r="C21" s="27">
        <v>17</v>
      </c>
      <c r="D21" s="45" t="s">
        <v>64</v>
      </c>
      <c r="K21" s="6"/>
      <c r="P21" s="6"/>
    </row>
    <row r="22" spans="1:16" ht="15.75" customHeight="1" x14ac:dyDescent="0.25">
      <c r="A22" s="253"/>
      <c r="B22" s="27">
        <v>1</v>
      </c>
      <c r="C22" s="27">
        <v>18</v>
      </c>
      <c r="D22" s="45" t="s">
        <v>66</v>
      </c>
      <c r="K22" s="6"/>
      <c r="P22" s="6"/>
    </row>
    <row r="23" spans="1:16" ht="15.75" customHeight="1" x14ac:dyDescent="0.25">
      <c r="A23" s="253"/>
      <c r="B23" s="27">
        <v>1</v>
      </c>
      <c r="C23" s="27">
        <v>19</v>
      </c>
      <c r="D23" s="45" t="s">
        <v>69</v>
      </c>
      <c r="K23" s="6"/>
      <c r="P23" s="6"/>
    </row>
    <row r="24" spans="1:16" ht="15.75" customHeight="1" x14ac:dyDescent="0.25">
      <c r="A24" s="253"/>
      <c r="B24" s="27">
        <v>4</v>
      </c>
      <c r="C24" s="27">
        <v>20</v>
      </c>
      <c r="D24" s="29" t="s">
        <v>107</v>
      </c>
      <c r="K24" s="6"/>
      <c r="P24" s="6"/>
    </row>
    <row r="25" spans="1:16" ht="31.5" customHeight="1" x14ac:dyDescent="0.25">
      <c r="A25" s="253"/>
      <c r="B25" s="27">
        <v>5</v>
      </c>
      <c r="C25" s="27">
        <v>21</v>
      </c>
      <c r="D25" s="45" t="s">
        <v>108</v>
      </c>
      <c r="K25" s="6"/>
      <c r="P25" s="6"/>
    </row>
    <row r="26" spans="1:16" ht="18.75" customHeight="1" x14ac:dyDescent="0.25">
      <c r="A26" s="253"/>
      <c r="B26" s="27">
        <v>1</v>
      </c>
      <c r="C26" s="27">
        <v>22</v>
      </c>
      <c r="D26" s="45" t="s">
        <v>49</v>
      </c>
      <c r="K26" s="6"/>
      <c r="P26" s="6"/>
    </row>
    <row r="27" spans="1:16" ht="15.75" customHeight="1" x14ac:dyDescent="0.25">
      <c r="A27" s="253"/>
      <c r="B27" s="27">
        <v>1</v>
      </c>
      <c r="C27" s="27">
        <v>23</v>
      </c>
      <c r="D27" s="45" t="s">
        <v>50</v>
      </c>
      <c r="K27" s="6"/>
      <c r="P27" s="6"/>
    </row>
    <row r="28" spans="1:16" ht="15.75" customHeight="1" x14ac:dyDescent="0.25">
      <c r="A28" s="253"/>
      <c r="B28" s="27">
        <v>1</v>
      </c>
      <c r="C28" s="27">
        <v>24</v>
      </c>
      <c r="D28" s="45" t="s">
        <v>51</v>
      </c>
      <c r="K28" s="6"/>
      <c r="P28" s="6"/>
    </row>
    <row r="29" spans="1:16" ht="15.75" customHeight="1" x14ac:dyDescent="0.25">
      <c r="A29" s="253"/>
      <c r="B29" s="27">
        <v>1</v>
      </c>
      <c r="C29" s="27">
        <v>25</v>
      </c>
      <c r="D29" s="45" t="s">
        <v>52</v>
      </c>
      <c r="K29" s="6"/>
      <c r="P29" s="6"/>
    </row>
    <row r="30" spans="1:16" ht="15.75" customHeight="1" x14ac:dyDescent="0.25">
      <c r="A30" s="253"/>
      <c r="B30" s="27">
        <v>4</v>
      </c>
      <c r="C30" s="27">
        <v>26</v>
      </c>
      <c r="D30" s="45" t="s">
        <v>112</v>
      </c>
      <c r="K30" s="6"/>
      <c r="P30" s="6"/>
    </row>
    <row r="31" spans="1:16" ht="15.75" customHeight="1" x14ac:dyDescent="0.25">
      <c r="A31" s="253"/>
      <c r="B31" s="27">
        <v>5</v>
      </c>
      <c r="C31" s="27">
        <v>27</v>
      </c>
      <c r="D31" s="29" t="s">
        <v>113</v>
      </c>
      <c r="K31" s="6"/>
      <c r="P31" s="6"/>
    </row>
    <row r="32" spans="1:16" ht="15.75" customHeight="1" x14ac:dyDescent="0.25">
      <c r="A32" s="244"/>
      <c r="B32" s="27">
        <v>5</v>
      </c>
      <c r="C32" s="27">
        <v>28</v>
      </c>
      <c r="D32" s="45" t="s">
        <v>114</v>
      </c>
      <c r="K32" s="6"/>
      <c r="P32" s="6"/>
    </row>
    <row r="33" spans="1:16" ht="15.75" customHeight="1" x14ac:dyDescent="0.25">
      <c r="B33" s="270">
        <f>SUM(B5:B32)</f>
        <v>46</v>
      </c>
      <c r="C33" s="246"/>
      <c r="D33" s="61" t="s">
        <v>115</v>
      </c>
      <c r="K33" s="6"/>
      <c r="P33" s="6"/>
    </row>
    <row r="34" spans="1:16" ht="15.75" customHeight="1" x14ac:dyDescent="0.25">
      <c r="A34" s="271" t="s">
        <v>60</v>
      </c>
      <c r="B34" s="249"/>
      <c r="C34" s="249"/>
      <c r="D34" s="246"/>
      <c r="K34" s="6"/>
      <c r="P34" s="6"/>
    </row>
    <row r="35" spans="1:16" ht="15.75" customHeight="1" x14ac:dyDescent="0.25">
      <c r="A35" s="271" t="s">
        <v>63</v>
      </c>
      <c r="B35" s="249"/>
      <c r="C35" s="249"/>
      <c r="D35" s="246"/>
      <c r="K35" s="6"/>
      <c r="P35" s="6"/>
    </row>
    <row r="36" spans="1:16" ht="15.75" customHeight="1" x14ac:dyDescent="0.25">
      <c r="A36" s="271" t="s">
        <v>65</v>
      </c>
      <c r="B36" s="249"/>
      <c r="C36" s="249"/>
      <c r="D36" s="246"/>
      <c r="K36" s="6"/>
      <c r="P36" s="6"/>
    </row>
    <row r="37" spans="1:16" ht="15.75" customHeight="1" x14ac:dyDescent="0.25">
      <c r="A37" s="271" t="s">
        <v>67</v>
      </c>
      <c r="B37" s="249"/>
      <c r="C37" s="249"/>
      <c r="D37" s="246"/>
      <c r="K37" s="6"/>
      <c r="P37" s="6"/>
    </row>
    <row r="38" spans="1:16" ht="27" customHeight="1" x14ac:dyDescent="0.25">
      <c r="D38" s="50"/>
      <c r="F38" s="245" t="s">
        <v>70</v>
      </c>
      <c r="G38" s="246"/>
      <c r="H38" s="54"/>
      <c r="K38" s="6"/>
      <c r="M38" s="245" t="s">
        <v>70</v>
      </c>
      <c r="N38" s="246"/>
      <c r="O38" s="54"/>
      <c r="P38" s="6"/>
    </row>
    <row r="39" spans="1:16" ht="15.75" customHeight="1" x14ac:dyDescent="0.25">
      <c r="D39" s="50"/>
      <c r="F39" s="58" t="s">
        <v>73</v>
      </c>
      <c r="G39" s="58"/>
      <c r="H39" s="58"/>
      <c r="K39" s="6"/>
      <c r="M39" s="58" t="s">
        <v>73</v>
      </c>
      <c r="N39" s="58"/>
      <c r="O39" s="58"/>
      <c r="P39" s="6"/>
    </row>
    <row r="40" spans="1:16" ht="15.75" customHeight="1" x14ac:dyDescent="0.25">
      <c r="D40" s="50"/>
      <c r="K40" s="49"/>
    </row>
    <row r="41" spans="1:16" ht="15.75" customHeight="1" x14ac:dyDescent="0.25">
      <c r="D41" s="50"/>
      <c r="K41" s="49"/>
    </row>
    <row r="42" spans="1:16" ht="15.75" customHeight="1" x14ac:dyDescent="0.25">
      <c r="D42" s="50"/>
      <c r="K42" s="49"/>
    </row>
    <row r="43" spans="1:16" ht="15.75" customHeight="1" x14ac:dyDescent="0.25">
      <c r="D43" s="50"/>
      <c r="K43" s="49"/>
    </row>
    <row r="44" spans="1:16" ht="15.75" customHeight="1" x14ac:dyDescent="0.25">
      <c r="D44" s="50"/>
      <c r="K44" s="49"/>
    </row>
    <row r="45" spans="1:16" ht="15.75" customHeight="1" x14ac:dyDescent="0.25">
      <c r="D45" s="50"/>
      <c r="K45" s="49"/>
    </row>
    <row r="46" spans="1:16" ht="15.75" customHeight="1" x14ac:dyDescent="0.25">
      <c r="D46" s="50"/>
      <c r="K46" s="49"/>
    </row>
    <row r="47" spans="1:16" ht="15.75" customHeight="1" x14ac:dyDescent="0.25">
      <c r="D47" s="50"/>
      <c r="K47" s="49"/>
    </row>
    <row r="48" spans="1:16" ht="15.75" customHeight="1" x14ac:dyDescent="0.25">
      <c r="D48" s="50"/>
      <c r="K48" s="49"/>
    </row>
    <row r="49" spans="4:11" ht="15.75" customHeight="1" x14ac:dyDescent="0.25">
      <c r="D49" s="50"/>
      <c r="K49" s="49"/>
    </row>
    <row r="50" spans="4:11" ht="15.75" customHeight="1" x14ac:dyDescent="0.25">
      <c r="D50" s="50"/>
      <c r="K50" s="49"/>
    </row>
    <row r="51" spans="4:11" ht="15.75" customHeight="1" x14ac:dyDescent="0.25">
      <c r="D51" s="50"/>
      <c r="K51" s="49"/>
    </row>
    <row r="52" spans="4:11" ht="15.75" customHeight="1" x14ac:dyDescent="0.25">
      <c r="D52" s="50"/>
      <c r="K52" s="49"/>
    </row>
    <row r="53" spans="4:11" ht="15.75" customHeight="1" x14ac:dyDescent="0.25">
      <c r="D53" s="50"/>
      <c r="K53" s="49"/>
    </row>
    <row r="54" spans="4:11" ht="15.75" customHeight="1" x14ac:dyDescent="0.25">
      <c r="D54" s="50"/>
      <c r="K54" s="49"/>
    </row>
    <row r="55" spans="4:11" ht="15.75" customHeight="1" x14ac:dyDescent="0.25">
      <c r="D55" s="50"/>
      <c r="K55" s="49"/>
    </row>
    <row r="56" spans="4:11" ht="15.75" customHeight="1" x14ac:dyDescent="0.25">
      <c r="D56" s="50"/>
      <c r="K56" s="49"/>
    </row>
    <row r="57" spans="4:11" ht="15.75" customHeight="1" x14ac:dyDescent="0.25">
      <c r="D57" s="50"/>
      <c r="K57" s="49"/>
    </row>
    <row r="58" spans="4:11" ht="15.75" customHeight="1" x14ac:dyDescent="0.25">
      <c r="D58" s="50"/>
      <c r="K58" s="49"/>
    </row>
    <row r="59" spans="4:11" ht="15.75" customHeight="1" x14ac:dyDescent="0.25">
      <c r="D59" s="50"/>
      <c r="K59" s="49"/>
    </row>
    <row r="60" spans="4:11" ht="15.75" customHeight="1" x14ac:dyDescent="0.25">
      <c r="D60" s="50"/>
      <c r="K60" s="49"/>
    </row>
    <row r="61" spans="4:11" ht="15.75" customHeight="1" x14ac:dyDescent="0.25">
      <c r="D61" s="50"/>
      <c r="K61" s="49"/>
    </row>
    <row r="62" spans="4:11" ht="15.75" customHeight="1" x14ac:dyDescent="0.25">
      <c r="D62" s="50"/>
      <c r="K62" s="49"/>
    </row>
    <row r="63" spans="4:11" ht="15.75" customHeight="1" x14ac:dyDescent="0.25">
      <c r="D63" s="50"/>
      <c r="K63" s="49"/>
    </row>
    <row r="64" spans="4:11" ht="15.75" customHeight="1" x14ac:dyDescent="0.25">
      <c r="D64" s="50"/>
      <c r="K64" s="49"/>
    </row>
    <row r="65" spans="4:11" ht="15.75" customHeight="1" x14ac:dyDescent="0.25">
      <c r="D65" s="50"/>
      <c r="K65" s="49"/>
    </row>
    <row r="66" spans="4:11" ht="15.75" customHeight="1" x14ac:dyDescent="0.25">
      <c r="D66" s="50"/>
      <c r="K66" s="49"/>
    </row>
    <row r="67" spans="4:11" ht="15.75" customHeight="1" x14ac:dyDescent="0.25">
      <c r="D67" s="63"/>
      <c r="K67" s="49"/>
    </row>
    <row r="68" spans="4:11" ht="15.75" customHeight="1" x14ac:dyDescent="0.25">
      <c r="D68" s="63"/>
      <c r="K68" s="49"/>
    </row>
    <row r="69" spans="4:11" ht="15.75" customHeight="1" x14ac:dyDescent="0.25">
      <c r="D69" s="63"/>
      <c r="K69" s="49"/>
    </row>
    <row r="70" spans="4:11" ht="15.75" customHeight="1" x14ac:dyDescent="0.25">
      <c r="D70" s="63"/>
      <c r="K70" s="49"/>
    </row>
    <row r="71" spans="4:11" ht="15.75" customHeight="1" x14ac:dyDescent="0.25">
      <c r="D71" s="63"/>
      <c r="K71" s="49"/>
    </row>
    <row r="72" spans="4:11" ht="15.75" customHeight="1" x14ac:dyDescent="0.25">
      <c r="D72" s="63"/>
      <c r="K72" s="49"/>
    </row>
    <row r="73" spans="4:11" ht="15.75" customHeight="1" x14ac:dyDescent="0.25">
      <c r="D73" s="63"/>
      <c r="K73" s="49"/>
    </row>
    <row r="74" spans="4:11" ht="15.75" customHeight="1" x14ac:dyDescent="0.25">
      <c r="D74" s="63"/>
      <c r="K74" s="49"/>
    </row>
    <row r="75" spans="4:11" ht="15.75" customHeight="1" x14ac:dyDescent="0.25">
      <c r="D75" s="63"/>
      <c r="K75" s="49"/>
    </row>
    <row r="76" spans="4:11" ht="15.75" customHeight="1" x14ac:dyDescent="0.25">
      <c r="D76" s="63"/>
      <c r="K76" s="49"/>
    </row>
    <row r="77" spans="4:11" ht="15.75" customHeight="1" x14ac:dyDescent="0.25">
      <c r="D77" s="63"/>
      <c r="K77" s="49"/>
    </row>
    <row r="78" spans="4:11" ht="15.75" customHeight="1" x14ac:dyDescent="0.25">
      <c r="D78" s="63"/>
      <c r="K78" s="49"/>
    </row>
    <row r="79" spans="4:11" ht="15.75" customHeight="1" x14ac:dyDescent="0.25">
      <c r="D79" s="63"/>
      <c r="K79" s="49"/>
    </row>
    <row r="80" spans="4:11" ht="15.75" customHeight="1" x14ac:dyDescent="0.25">
      <c r="D80" s="63"/>
      <c r="K80" s="49"/>
    </row>
    <row r="81" spans="4:11" ht="15.75" customHeight="1" x14ac:dyDescent="0.25">
      <c r="D81" s="63"/>
      <c r="K81" s="49"/>
    </row>
    <row r="82" spans="4:11" ht="15.75" customHeight="1" x14ac:dyDescent="0.25">
      <c r="D82" s="63"/>
      <c r="K82" s="49"/>
    </row>
    <row r="83" spans="4:11" ht="15.75" customHeight="1" x14ac:dyDescent="0.25">
      <c r="D83" s="63"/>
      <c r="K83" s="49"/>
    </row>
    <row r="84" spans="4:11" ht="15.75" customHeight="1" x14ac:dyDescent="0.25">
      <c r="D84" s="63"/>
      <c r="K84" s="49"/>
    </row>
    <row r="85" spans="4:11" ht="15.75" customHeight="1" x14ac:dyDescent="0.25">
      <c r="D85" s="63"/>
      <c r="K85" s="49"/>
    </row>
    <row r="86" spans="4:11" ht="15.75" customHeight="1" x14ac:dyDescent="0.25">
      <c r="D86" s="63"/>
      <c r="K86" s="49"/>
    </row>
    <row r="87" spans="4:11" ht="15.75" customHeight="1" x14ac:dyDescent="0.25">
      <c r="D87" s="63"/>
      <c r="K87" s="49"/>
    </row>
    <row r="88" spans="4:11" ht="15.75" customHeight="1" x14ac:dyDescent="0.25">
      <c r="D88" s="63"/>
      <c r="K88" s="49"/>
    </row>
    <row r="89" spans="4:11" ht="15.75" customHeight="1" x14ac:dyDescent="0.25">
      <c r="D89" s="63"/>
      <c r="K89" s="49"/>
    </row>
    <row r="90" spans="4:11" ht="15.75" customHeight="1" x14ac:dyDescent="0.25">
      <c r="D90" s="63"/>
      <c r="K90" s="49"/>
    </row>
    <row r="91" spans="4:11" ht="15.75" customHeight="1" x14ac:dyDescent="0.25">
      <c r="D91" s="63"/>
      <c r="K91" s="49"/>
    </row>
    <row r="92" spans="4:11" ht="15.75" customHeight="1" x14ac:dyDescent="0.25">
      <c r="D92" s="63"/>
      <c r="K92" s="49"/>
    </row>
    <row r="93" spans="4:11" ht="15.75" customHeight="1" x14ac:dyDescent="0.25">
      <c r="D93" s="63"/>
      <c r="K93" s="49"/>
    </row>
    <row r="94" spans="4:11" ht="15.75" customHeight="1" x14ac:dyDescent="0.25">
      <c r="D94" s="63"/>
      <c r="K94" s="49"/>
    </row>
    <row r="95" spans="4:11" ht="15.75" customHeight="1" x14ac:dyDescent="0.25">
      <c r="D95" s="63"/>
      <c r="K95" s="49"/>
    </row>
    <row r="96" spans="4:11" ht="15.75" customHeight="1" x14ac:dyDescent="0.25">
      <c r="D96" s="63"/>
      <c r="K96" s="49"/>
    </row>
    <row r="97" spans="4:11" ht="15.75" customHeight="1" x14ac:dyDescent="0.25">
      <c r="D97" s="63"/>
      <c r="K97" s="49"/>
    </row>
    <row r="98" spans="4:11" ht="15.75" customHeight="1" x14ac:dyDescent="0.25">
      <c r="D98" s="63"/>
      <c r="K98" s="49"/>
    </row>
    <row r="99" spans="4:11" ht="15.75" customHeight="1" x14ac:dyDescent="0.25">
      <c r="D99" s="63"/>
      <c r="K99" s="49"/>
    </row>
    <row r="100" spans="4:11" ht="15.75" customHeight="1" x14ac:dyDescent="0.25">
      <c r="D100" s="63"/>
      <c r="K100" s="49"/>
    </row>
    <row r="101" spans="4:11" ht="15.75" customHeight="1" x14ac:dyDescent="0.25">
      <c r="D101" s="63"/>
      <c r="K101" s="49"/>
    </row>
    <row r="102" spans="4:11" ht="15.75" customHeight="1" x14ac:dyDescent="0.25">
      <c r="D102" s="63"/>
      <c r="K102" s="49"/>
    </row>
    <row r="103" spans="4:11" ht="15.75" customHeight="1" x14ac:dyDescent="0.25">
      <c r="D103" s="63"/>
      <c r="K103" s="49"/>
    </row>
    <row r="104" spans="4:11" ht="15.75" customHeight="1" x14ac:dyDescent="0.25">
      <c r="D104" s="63"/>
      <c r="K104" s="49"/>
    </row>
    <row r="105" spans="4:11" ht="15.75" customHeight="1" x14ac:dyDescent="0.25">
      <c r="D105" s="63"/>
      <c r="K105" s="49"/>
    </row>
    <row r="106" spans="4:11" ht="15.75" customHeight="1" x14ac:dyDescent="0.25">
      <c r="D106" s="63"/>
      <c r="K106" s="49"/>
    </row>
    <row r="107" spans="4:11" ht="15.75" customHeight="1" x14ac:dyDescent="0.25">
      <c r="D107" s="63"/>
      <c r="K107" s="49"/>
    </row>
    <row r="108" spans="4:11" ht="15.75" customHeight="1" x14ac:dyDescent="0.25">
      <c r="D108" s="63"/>
      <c r="K108" s="49"/>
    </row>
    <row r="109" spans="4:11" ht="15.75" customHeight="1" x14ac:dyDescent="0.25">
      <c r="D109" s="63"/>
      <c r="K109" s="49"/>
    </row>
    <row r="110" spans="4:11" ht="15.75" customHeight="1" x14ac:dyDescent="0.25">
      <c r="D110" s="63"/>
      <c r="K110" s="49"/>
    </row>
    <row r="111" spans="4:11" ht="15.75" customHeight="1" x14ac:dyDescent="0.25">
      <c r="D111" s="63"/>
      <c r="K111" s="49"/>
    </row>
    <row r="112" spans="4:11" ht="15.75" customHeight="1" x14ac:dyDescent="0.25">
      <c r="D112" s="63"/>
      <c r="K112" s="49"/>
    </row>
    <row r="113" spans="4:11" ht="15.75" customHeight="1" x14ac:dyDescent="0.25">
      <c r="D113" s="63"/>
      <c r="K113" s="49"/>
    </row>
    <row r="114" spans="4:11" ht="15.75" customHeight="1" x14ac:dyDescent="0.25">
      <c r="D114" s="63"/>
      <c r="K114" s="49"/>
    </row>
    <row r="115" spans="4:11" ht="15.75" customHeight="1" x14ac:dyDescent="0.25">
      <c r="D115" s="63"/>
      <c r="K115" s="49"/>
    </row>
    <row r="116" spans="4:11" ht="15.75" customHeight="1" x14ac:dyDescent="0.25">
      <c r="D116" s="63"/>
      <c r="K116" s="49"/>
    </row>
    <row r="117" spans="4:11" ht="15.75" customHeight="1" x14ac:dyDescent="0.25">
      <c r="D117" s="63"/>
      <c r="K117" s="49"/>
    </row>
    <row r="118" spans="4:11" ht="15.75" customHeight="1" x14ac:dyDescent="0.25">
      <c r="D118" s="63"/>
      <c r="K118" s="49"/>
    </row>
    <row r="119" spans="4:11" ht="15.75" customHeight="1" x14ac:dyDescent="0.25">
      <c r="D119" s="63"/>
      <c r="K119" s="49"/>
    </row>
    <row r="120" spans="4:11" ht="15.75" customHeight="1" x14ac:dyDescent="0.25">
      <c r="D120" s="63"/>
      <c r="K120" s="49"/>
    </row>
    <row r="121" spans="4:11" ht="15.75" customHeight="1" x14ac:dyDescent="0.25">
      <c r="D121" s="63"/>
      <c r="K121" s="49"/>
    </row>
    <row r="122" spans="4:11" ht="15.75" customHeight="1" x14ac:dyDescent="0.25">
      <c r="D122" s="63"/>
      <c r="K122" s="49"/>
    </row>
    <row r="123" spans="4:11" ht="15.75" customHeight="1" x14ac:dyDescent="0.25">
      <c r="D123" s="63"/>
      <c r="K123" s="49"/>
    </row>
    <row r="124" spans="4:11" ht="15.75" customHeight="1" x14ac:dyDescent="0.25">
      <c r="D124" s="63"/>
      <c r="K124" s="49"/>
    </row>
    <row r="125" spans="4:11" ht="15.75" customHeight="1" x14ac:dyDescent="0.25">
      <c r="D125" s="63"/>
      <c r="K125" s="49"/>
    </row>
    <row r="126" spans="4:11" ht="15.75" customHeight="1" x14ac:dyDescent="0.25">
      <c r="D126" s="63"/>
      <c r="K126" s="49"/>
    </row>
    <row r="127" spans="4:11" ht="15.75" customHeight="1" x14ac:dyDescent="0.25">
      <c r="D127" s="63"/>
      <c r="K127" s="49"/>
    </row>
    <row r="128" spans="4:11" ht="15.75" customHeight="1" x14ac:dyDescent="0.25">
      <c r="D128" s="63"/>
      <c r="K128" s="49"/>
    </row>
    <row r="129" spans="4:11" ht="15.75" customHeight="1" x14ac:dyDescent="0.25">
      <c r="D129" s="63"/>
      <c r="K129" s="49"/>
    </row>
    <row r="130" spans="4:11" ht="15.75" customHeight="1" x14ac:dyDescent="0.25">
      <c r="D130" s="63"/>
      <c r="K130" s="49"/>
    </row>
    <row r="131" spans="4:11" ht="15.75" customHeight="1" x14ac:dyDescent="0.25">
      <c r="D131" s="63"/>
      <c r="K131" s="49"/>
    </row>
    <row r="132" spans="4:11" ht="15.75" customHeight="1" x14ac:dyDescent="0.25">
      <c r="D132" s="63"/>
      <c r="K132" s="49"/>
    </row>
    <row r="133" spans="4:11" ht="15.75" customHeight="1" x14ac:dyDescent="0.25">
      <c r="D133" s="63"/>
      <c r="K133" s="49"/>
    </row>
    <row r="134" spans="4:11" ht="15.75" customHeight="1" x14ac:dyDescent="0.25">
      <c r="D134" s="63"/>
      <c r="K134" s="49"/>
    </row>
    <row r="135" spans="4:11" ht="15.75" customHeight="1" x14ac:dyDescent="0.25">
      <c r="D135" s="63"/>
      <c r="K135" s="49"/>
    </row>
    <row r="136" spans="4:11" ht="15.75" customHeight="1" x14ac:dyDescent="0.25">
      <c r="D136" s="63"/>
      <c r="K136" s="49"/>
    </row>
    <row r="137" spans="4:11" ht="15.75" customHeight="1" x14ac:dyDescent="0.25">
      <c r="D137" s="63"/>
      <c r="K137" s="49"/>
    </row>
    <row r="138" spans="4:11" ht="15.75" customHeight="1" x14ac:dyDescent="0.25">
      <c r="D138" s="63"/>
      <c r="K138" s="49"/>
    </row>
    <row r="139" spans="4:11" ht="15.75" customHeight="1" x14ac:dyDescent="0.25">
      <c r="D139" s="63"/>
      <c r="K139" s="49"/>
    </row>
    <row r="140" spans="4:11" ht="15.75" customHeight="1" x14ac:dyDescent="0.25">
      <c r="D140" s="63"/>
      <c r="K140" s="49"/>
    </row>
    <row r="141" spans="4:11" ht="15.75" customHeight="1" x14ac:dyDescent="0.25">
      <c r="D141" s="63"/>
      <c r="K141" s="49"/>
    </row>
    <row r="142" spans="4:11" ht="15.75" customHeight="1" x14ac:dyDescent="0.25">
      <c r="D142" s="63"/>
      <c r="K142" s="49"/>
    </row>
    <row r="143" spans="4:11" ht="15.75" customHeight="1" x14ac:dyDescent="0.25">
      <c r="D143" s="63"/>
      <c r="K143" s="49"/>
    </row>
    <row r="144" spans="4:11" ht="15.75" customHeight="1" x14ac:dyDescent="0.25">
      <c r="D144" s="63"/>
      <c r="K144" s="49"/>
    </row>
    <row r="145" spans="4:11" ht="15.75" customHeight="1" x14ac:dyDescent="0.25">
      <c r="D145" s="63"/>
      <c r="K145" s="49"/>
    </row>
    <row r="146" spans="4:11" ht="15.75" customHeight="1" x14ac:dyDescent="0.25">
      <c r="D146" s="63"/>
      <c r="K146" s="49"/>
    </row>
    <row r="147" spans="4:11" ht="15.75" customHeight="1" x14ac:dyDescent="0.25">
      <c r="D147" s="63"/>
      <c r="K147" s="49"/>
    </row>
    <row r="148" spans="4:11" ht="15.75" customHeight="1" x14ac:dyDescent="0.25">
      <c r="D148" s="63"/>
      <c r="K148" s="49"/>
    </row>
    <row r="149" spans="4:11" ht="15.75" customHeight="1" x14ac:dyDescent="0.25">
      <c r="D149" s="63"/>
      <c r="K149" s="49"/>
    </row>
    <row r="150" spans="4:11" ht="15.75" customHeight="1" x14ac:dyDescent="0.25">
      <c r="D150" s="63"/>
      <c r="K150" s="49"/>
    </row>
    <row r="151" spans="4:11" ht="15.75" customHeight="1" x14ac:dyDescent="0.25">
      <c r="D151" s="63"/>
      <c r="K151" s="49"/>
    </row>
    <row r="152" spans="4:11" ht="15.75" customHeight="1" x14ac:dyDescent="0.25">
      <c r="D152" s="63"/>
      <c r="K152" s="49"/>
    </row>
    <row r="153" spans="4:11" ht="15.75" customHeight="1" x14ac:dyDescent="0.25">
      <c r="D153" s="63"/>
      <c r="K153" s="49"/>
    </row>
    <row r="154" spans="4:11" ht="15.75" customHeight="1" x14ac:dyDescent="0.25">
      <c r="D154" s="63"/>
      <c r="K154" s="49"/>
    </row>
    <row r="155" spans="4:11" ht="15.75" customHeight="1" x14ac:dyDescent="0.25">
      <c r="D155" s="63"/>
      <c r="K155" s="49"/>
    </row>
    <row r="156" spans="4:11" ht="15.75" customHeight="1" x14ac:dyDescent="0.25">
      <c r="D156" s="63"/>
      <c r="K156" s="49"/>
    </row>
    <row r="157" spans="4:11" ht="15.75" customHeight="1" x14ac:dyDescent="0.25">
      <c r="D157" s="63"/>
      <c r="K157" s="49"/>
    </row>
    <row r="158" spans="4:11" ht="15.75" customHeight="1" x14ac:dyDescent="0.25">
      <c r="D158" s="63"/>
      <c r="K158" s="49"/>
    </row>
    <row r="159" spans="4:11" ht="15.75" customHeight="1" x14ac:dyDescent="0.25">
      <c r="D159" s="63"/>
      <c r="K159" s="49"/>
    </row>
    <row r="160" spans="4:11" ht="15.75" customHeight="1" x14ac:dyDescent="0.25">
      <c r="D160" s="63"/>
      <c r="K160" s="49"/>
    </row>
    <row r="161" spans="4:11" ht="15.75" customHeight="1" x14ac:dyDescent="0.25">
      <c r="D161" s="63"/>
      <c r="K161" s="49"/>
    </row>
    <row r="162" spans="4:11" ht="15.75" customHeight="1" x14ac:dyDescent="0.25">
      <c r="D162" s="63"/>
      <c r="K162" s="49"/>
    </row>
    <row r="163" spans="4:11" ht="15.75" customHeight="1" x14ac:dyDescent="0.25">
      <c r="D163" s="63"/>
      <c r="K163" s="49"/>
    </row>
    <row r="164" spans="4:11" ht="15.75" customHeight="1" x14ac:dyDescent="0.25">
      <c r="D164" s="63"/>
      <c r="K164" s="49"/>
    </row>
    <row r="165" spans="4:11" ht="15.75" customHeight="1" x14ac:dyDescent="0.25">
      <c r="D165" s="63"/>
      <c r="K165" s="49"/>
    </row>
    <row r="166" spans="4:11" ht="15.75" customHeight="1" x14ac:dyDescent="0.25">
      <c r="D166" s="63"/>
      <c r="K166" s="49"/>
    </row>
    <row r="167" spans="4:11" ht="15.75" customHeight="1" x14ac:dyDescent="0.25">
      <c r="D167" s="63"/>
      <c r="K167" s="49"/>
    </row>
    <row r="168" spans="4:11" ht="15.75" customHeight="1" x14ac:dyDescent="0.25">
      <c r="D168" s="63"/>
      <c r="K168" s="49"/>
    </row>
    <row r="169" spans="4:11" ht="15.75" customHeight="1" x14ac:dyDescent="0.25">
      <c r="D169" s="63"/>
      <c r="K169" s="49"/>
    </row>
    <row r="170" spans="4:11" ht="15.75" customHeight="1" x14ac:dyDescent="0.25">
      <c r="D170" s="63"/>
      <c r="K170" s="49"/>
    </row>
    <row r="171" spans="4:11" ht="15.75" customHeight="1" x14ac:dyDescent="0.25">
      <c r="D171" s="63"/>
      <c r="K171" s="49"/>
    </row>
    <row r="172" spans="4:11" ht="15.75" customHeight="1" x14ac:dyDescent="0.25">
      <c r="D172" s="63"/>
      <c r="K172" s="49"/>
    </row>
    <row r="173" spans="4:11" ht="15.75" customHeight="1" x14ac:dyDescent="0.25">
      <c r="D173" s="63"/>
      <c r="K173" s="49"/>
    </row>
    <row r="174" spans="4:11" ht="15.75" customHeight="1" x14ac:dyDescent="0.25">
      <c r="D174" s="63"/>
      <c r="K174" s="49"/>
    </row>
    <row r="175" spans="4:11" ht="15.75" customHeight="1" x14ac:dyDescent="0.25">
      <c r="D175" s="63"/>
      <c r="K175" s="49"/>
    </row>
    <row r="176" spans="4:11" ht="15.75" customHeight="1" x14ac:dyDescent="0.25">
      <c r="D176" s="63"/>
      <c r="K176" s="49"/>
    </row>
    <row r="177" spans="4:11" ht="15.75" customHeight="1" x14ac:dyDescent="0.25">
      <c r="D177" s="63"/>
      <c r="K177" s="49"/>
    </row>
    <row r="178" spans="4:11" ht="15.75" customHeight="1" x14ac:dyDescent="0.25">
      <c r="D178" s="63"/>
      <c r="K178" s="49"/>
    </row>
    <row r="179" spans="4:11" ht="15.75" customHeight="1" x14ac:dyDescent="0.25">
      <c r="D179" s="63"/>
      <c r="K179" s="49"/>
    </row>
    <row r="180" spans="4:11" ht="15.75" customHeight="1" x14ac:dyDescent="0.25">
      <c r="D180" s="63"/>
      <c r="K180" s="49"/>
    </row>
    <row r="181" spans="4:11" ht="15.75" customHeight="1" x14ac:dyDescent="0.25">
      <c r="D181" s="63"/>
      <c r="K181" s="49"/>
    </row>
    <row r="182" spans="4:11" ht="15.75" customHeight="1" x14ac:dyDescent="0.25">
      <c r="D182" s="63"/>
      <c r="K182" s="49"/>
    </row>
    <row r="183" spans="4:11" ht="15.75" customHeight="1" x14ac:dyDescent="0.25">
      <c r="D183" s="63"/>
      <c r="K183" s="49"/>
    </row>
    <row r="184" spans="4:11" ht="15.75" customHeight="1" x14ac:dyDescent="0.25">
      <c r="D184" s="63"/>
      <c r="K184" s="49"/>
    </row>
    <row r="185" spans="4:11" ht="15.75" customHeight="1" x14ac:dyDescent="0.25">
      <c r="D185" s="63"/>
      <c r="K185" s="49"/>
    </row>
    <row r="186" spans="4:11" ht="15.75" customHeight="1" x14ac:dyDescent="0.25">
      <c r="D186" s="63"/>
      <c r="K186" s="49"/>
    </row>
    <row r="187" spans="4:11" ht="15.75" customHeight="1" x14ac:dyDescent="0.25">
      <c r="D187" s="63"/>
      <c r="K187" s="49"/>
    </row>
    <row r="188" spans="4:11" ht="15.75" customHeight="1" x14ac:dyDescent="0.25">
      <c r="D188" s="63"/>
      <c r="K188" s="49"/>
    </row>
    <row r="189" spans="4:11" ht="15.75" customHeight="1" x14ac:dyDescent="0.25">
      <c r="D189" s="63"/>
      <c r="K189" s="49"/>
    </row>
    <row r="190" spans="4:11" ht="15.75" customHeight="1" x14ac:dyDescent="0.25">
      <c r="D190" s="63"/>
      <c r="K190" s="49"/>
    </row>
    <row r="191" spans="4:11" ht="15.75" customHeight="1" x14ac:dyDescent="0.25">
      <c r="D191" s="63"/>
      <c r="K191" s="49"/>
    </row>
    <row r="192" spans="4:11" ht="15.75" customHeight="1" x14ac:dyDescent="0.25">
      <c r="D192" s="63"/>
      <c r="K192" s="49"/>
    </row>
    <row r="193" spans="4:11" ht="15.75" customHeight="1" x14ac:dyDescent="0.25">
      <c r="D193" s="63"/>
      <c r="K193" s="49"/>
    </row>
    <row r="194" spans="4:11" ht="15.75" customHeight="1" x14ac:dyDescent="0.25">
      <c r="D194" s="63"/>
      <c r="K194" s="49"/>
    </row>
    <row r="195" spans="4:11" ht="15.75" customHeight="1" x14ac:dyDescent="0.25">
      <c r="D195" s="63"/>
      <c r="K195" s="49"/>
    </row>
    <row r="196" spans="4:11" ht="15.75" customHeight="1" x14ac:dyDescent="0.25">
      <c r="D196" s="63"/>
      <c r="K196" s="49"/>
    </row>
    <row r="197" spans="4:11" ht="15.75" customHeight="1" x14ac:dyDescent="0.25">
      <c r="D197" s="63"/>
      <c r="K197" s="49"/>
    </row>
    <row r="198" spans="4:11" ht="15.75" customHeight="1" x14ac:dyDescent="0.25">
      <c r="D198" s="63"/>
      <c r="K198" s="49"/>
    </row>
    <row r="199" spans="4:11" ht="15.75" customHeight="1" x14ac:dyDescent="0.25">
      <c r="D199" s="63"/>
      <c r="K199" s="49"/>
    </row>
    <row r="200" spans="4:11" ht="15.75" customHeight="1" x14ac:dyDescent="0.25">
      <c r="D200" s="63"/>
      <c r="K200" s="49"/>
    </row>
    <row r="201" spans="4:11" ht="15.75" customHeight="1" x14ac:dyDescent="0.25">
      <c r="D201" s="63"/>
      <c r="K201" s="49"/>
    </row>
    <row r="202" spans="4:11" ht="15.75" customHeight="1" x14ac:dyDescent="0.25">
      <c r="D202" s="63"/>
      <c r="K202" s="49"/>
    </row>
    <row r="203" spans="4:11" ht="15.75" customHeight="1" x14ac:dyDescent="0.25">
      <c r="D203" s="63"/>
      <c r="K203" s="49"/>
    </row>
    <row r="204" spans="4:11" ht="15.75" customHeight="1" x14ac:dyDescent="0.25">
      <c r="D204" s="63"/>
      <c r="K204" s="49"/>
    </row>
    <row r="205" spans="4:11" ht="15.75" customHeight="1" x14ac:dyDescent="0.25">
      <c r="D205" s="63"/>
      <c r="K205" s="49"/>
    </row>
    <row r="206" spans="4:11" ht="15.75" customHeight="1" x14ac:dyDescent="0.25">
      <c r="D206" s="63"/>
      <c r="K206" s="49"/>
    </row>
    <row r="207" spans="4:11" ht="15.75" customHeight="1" x14ac:dyDescent="0.25">
      <c r="D207" s="63"/>
      <c r="K207" s="49"/>
    </row>
    <row r="208" spans="4:11" ht="15.75" customHeight="1" x14ac:dyDescent="0.25">
      <c r="D208" s="63"/>
      <c r="K208" s="49"/>
    </row>
    <row r="209" spans="4:11" ht="15.75" customHeight="1" x14ac:dyDescent="0.25">
      <c r="D209" s="63"/>
      <c r="K209" s="49"/>
    </row>
    <row r="210" spans="4:11" ht="15.75" customHeight="1" x14ac:dyDescent="0.25">
      <c r="D210" s="63"/>
      <c r="K210" s="49"/>
    </row>
    <row r="211" spans="4:11" ht="15.75" customHeight="1" x14ac:dyDescent="0.25">
      <c r="D211" s="63"/>
      <c r="K211" s="49"/>
    </row>
    <row r="212" spans="4:11" ht="15.75" customHeight="1" x14ac:dyDescent="0.25">
      <c r="D212" s="63"/>
      <c r="K212" s="49"/>
    </row>
    <row r="213" spans="4:11" ht="15.75" customHeight="1" x14ac:dyDescent="0.25">
      <c r="D213" s="63"/>
      <c r="K213" s="49"/>
    </row>
    <row r="214" spans="4:11" ht="15.75" customHeight="1" x14ac:dyDescent="0.25">
      <c r="D214" s="63"/>
      <c r="K214" s="49"/>
    </row>
    <row r="215" spans="4:11" ht="15.75" customHeight="1" x14ac:dyDescent="0.25">
      <c r="D215" s="63"/>
      <c r="K215" s="49"/>
    </row>
    <row r="216" spans="4:11" ht="15.75" customHeight="1" x14ac:dyDescent="0.25">
      <c r="D216" s="63"/>
      <c r="K216" s="49"/>
    </row>
    <row r="217" spans="4:11" ht="15.75" customHeight="1" x14ac:dyDescent="0.25">
      <c r="D217" s="63"/>
      <c r="K217" s="49"/>
    </row>
    <row r="218" spans="4:11" ht="15.75" customHeight="1" x14ac:dyDescent="0.25">
      <c r="D218" s="63"/>
      <c r="K218" s="49"/>
    </row>
    <row r="219" spans="4:11" ht="15.75" customHeight="1" x14ac:dyDescent="0.25">
      <c r="D219" s="63"/>
      <c r="K219" s="49"/>
    </row>
    <row r="220" spans="4:11" ht="15.75" customHeight="1" x14ac:dyDescent="0.25">
      <c r="D220" s="63"/>
      <c r="K220" s="49"/>
    </row>
    <row r="221" spans="4:11" ht="15.75" customHeight="1" x14ac:dyDescent="0.25">
      <c r="D221" s="63"/>
      <c r="K221" s="49"/>
    </row>
    <row r="222" spans="4:11" ht="15.75" customHeight="1" x14ac:dyDescent="0.25">
      <c r="D222" s="63"/>
      <c r="K222" s="49"/>
    </row>
    <row r="223" spans="4:11" ht="15.75" customHeight="1" x14ac:dyDescent="0.25">
      <c r="D223" s="63"/>
      <c r="K223" s="49"/>
    </row>
    <row r="224" spans="4:11" ht="15.75" customHeight="1" x14ac:dyDescent="0.25">
      <c r="D224" s="63"/>
      <c r="K224" s="49"/>
    </row>
    <row r="225" spans="4:11" ht="15.75" customHeight="1" x14ac:dyDescent="0.25">
      <c r="D225" s="63"/>
      <c r="K225" s="49"/>
    </row>
    <row r="226" spans="4:11" ht="15.75" customHeight="1" x14ac:dyDescent="0.25">
      <c r="D226" s="63"/>
      <c r="K226" s="49"/>
    </row>
    <row r="227" spans="4:11" ht="15.75" customHeight="1" x14ac:dyDescent="0.25">
      <c r="D227" s="63"/>
      <c r="K227" s="49"/>
    </row>
    <row r="228" spans="4:11" ht="15.75" customHeight="1" x14ac:dyDescent="0.25">
      <c r="D228" s="63"/>
      <c r="K228" s="49"/>
    </row>
    <row r="229" spans="4:11" ht="15.75" customHeight="1" x14ac:dyDescent="0.25">
      <c r="D229" s="63"/>
      <c r="K229" s="49"/>
    </row>
    <row r="230" spans="4:11" ht="15.75" customHeight="1" x14ac:dyDescent="0.25">
      <c r="D230" s="63"/>
      <c r="K230" s="49"/>
    </row>
    <row r="231" spans="4:11" ht="15.75" customHeight="1" x14ac:dyDescent="0.25">
      <c r="D231" s="63"/>
      <c r="K231" s="49"/>
    </row>
    <row r="232" spans="4:11" ht="15.75" customHeight="1" x14ac:dyDescent="0.25">
      <c r="D232" s="63"/>
      <c r="K232" s="49"/>
    </row>
    <row r="233" spans="4:11" ht="15.75" customHeight="1" x14ac:dyDescent="0.25">
      <c r="D233" s="63"/>
      <c r="K233" s="49"/>
    </row>
    <row r="234" spans="4:11" ht="15.75" customHeight="1" x14ac:dyDescent="0.25">
      <c r="D234" s="63"/>
      <c r="K234" s="49"/>
    </row>
    <row r="235" spans="4:11" ht="15.75" customHeight="1" x14ac:dyDescent="0.25">
      <c r="D235" s="63"/>
      <c r="K235" s="49"/>
    </row>
    <row r="236" spans="4:11" ht="15.75" customHeight="1" x14ac:dyDescent="0.25">
      <c r="D236" s="63"/>
      <c r="K236" s="49"/>
    </row>
    <row r="237" spans="4:11" ht="15.75" customHeight="1" x14ac:dyDescent="0.25">
      <c r="D237" s="63"/>
      <c r="K237" s="49"/>
    </row>
    <row r="238" spans="4:11" ht="15.75" customHeight="1" x14ac:dyDescent="0.25">
      <c r="D238" s="63"/>
      <c r="K238" s="49"/>
    </row>
    <row r="239" spans="4:11" ht="15.75" customHeight="1" x14ac:dyDescent="0.25">
      <c r="D239" s="63"/>
      <c r="K239" s="49"/>
    </row>
    <row r="240" spans="4:11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F38:G38"/>
    <mergeCell ref="M38:N38"/>
    <mergeCell ref="A1:A32"/>
    <mergeCell ref="B1:B3"/>
    <mergeCell ref="C1:C3"/>
    <mergeCell ref="E1:J1"/>
    <mergeCell ref="L1:O1"/>
    <mergeCell ref="E2:E3"/>
    <mergeCell ref="O2:O3"/>
    <mergeCell ref="B33:C33"/>
    <mergeCell ref="A34:D34"/>
    <mergeCell ref="A35:D35"/>
    <mergeCell ref="A36:D36"/>
    <mergeCell ref="A37:D37"/>
    <mergeCell ref="L2:L3"/>
    <mergeCell ref="M2:M3"/>
    <mergeCell ref="N2:N3"/>
    <mergeCell ref="D2:D3"/>
    <mergeCell ref="B4:D4"/>
    <mergeCell ref="F2:F3"/>
    <mergeCell ref="G2:G3"/>
    <mergeCell ref="H2:H3"/>
    <mergeCell ref="I2:I3"/>
    <mergeCell ref="J2:J3"/>
  </mergeCells>
  <pageMargins left="0.7" right="0.7" top="0.75" bottom="0.75" header="0" footer="0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pane xSplit="4" topLeftCell="E1" activePane="topRight" state="frozen"/>
      <selection pane="topRight" activeCell="F2" sqref="F2"/>
    </sheetView>
  </sheetViews>
  <sheetFormatPr defaultColWidth="12.59765625" defaultRowHeight="15" customHeight="1" x14ac:dyDescent="0.25"/>
  <cols>
    <col min="1" max="1" width="8.5" customWidth="1"/>
    <col min="2" max="3" width="5" customWidth="1"/>
    <col min="4" max="4" width="36" customWidth="1"/>
    <col min="5" max="5" width="11.19921875" customWidth="1"/>
    <col min="6" max="6" width="7.19921875" customWidth="1"/>
    <col min="7" max="7" width="9.5" customWidth="1"/>
    <col min="8" max="8" width="8.3984375" customWidth="1"/>
    <col min="9" max="9" width="9.8984375" customWidth="1"/>
    <col min="10" max="10" width="8.3984375" customWidth="1"/>
    <col min="11" max="11" width="10.69921875" customWidth="1"/>
    <col min="12" max="12" width="8.3984375" customWidth="1"/>
    <col min="13" max="13" width="11" customWidth="1"/>
    <col min="14" max="14" width="8.3984375" customWidth="1"/>
    <col min="15" max="15" width="12.8984375" customWidth="1"/>
    <col min="16" max="16" width="8.3984375" customWidth="1"/>
    <col min="17" max="25" width="11" customWidth="1"/>
  </cols>
  <sheetData>
    <row r="1" spans="1:25" ht="15" customHeight="1" x14ac:dyDescent="0.25">
      <c r="A1" s="277" t="s">
        <v>135</v>
      </c>
      <c r="B1" s="243" t="s">
        <v>1</v>
      </c>
      <c r="C1" s="243" t="s">
        <v>3</v>
      </c>
      <c r="D1" s="2" t="s">
        <v>4</v>
      </c>
      <c r="E1" s="102">
        <v>43907</v>
      </c>
      <c r="F1" s="6"/>
      <c r="G1" s="7">
        <v>43908</v>
      </c>
      <c r="H1" s="6"/>
      <c r="I1" s="7">
        <v>43909</v>
      </c>
      <c r="J1" s="6"/>
      <c r="K1" s="7">
        <v>43913</v>
      </c>
      <c r="L1" s="6"/>
      <c r="M1" s="273">
        <v>43914</v>
      </c>
      <c r="N1" s="255"/>
      <c r="O1" s="255"/>
      <c r="P1" s="10"/>
      <c r="Q1" s="12"/>
      <c r="R1" s="12"/>
      <c r="S1" s="12"/>
      <c r="T1" s="12"/>
      <c r="U1" s="12"/>
      <c r="V1" s="12"/>
      <c r="W1" s="12"/>
      <c r="X1" s="12"/>
      <c r="Y1" s="12"/>
    </row>
    <row r="2" spans="1:25" ht="15" customHeight="1" x14ac:dyDescent="0.25">
      <c r="A2" s="253"/>
      <c r="B2" s="253"/>
      <c r="C2" s="253"/>
      <c r="D2" s="274" t="s">
        <v>6</v>
      </c>
      <c r="E2" s="257" t="s">
        <v>26</v>
      </c>
      <c r="F2" s="14"/>
      <c r="G2" s="256" t="s">
        <v>26</v>
      </c>
      <c r="H2" s="14"/>
      <c r="I2" s="256" t="s">
        <v>137</v>
      </c>
      <c r="J2" s="14"/>
      <c r="K2" s="256" t="s">
        <v>137</v>
      </c>
      <c r="L2" s="14"/>
      <c r="M2" s="256" t="s">
        <v>11</v>
      </c>
      <c r="N2" s="256" t="s">
        <v>26</v>
      </c>
      <c r="O2" s="256" t="s">
        <v>137</v>
      </c>
      <c r="P2" s="6"/>
    </row>
    <row r="3" spans="1:25" ht="27" customHeight="1" x14ac:dyDescent="0.25">
      <c r="A3" s="253"/>
      <c r="B3" s="244"/>
      <c r="C3" s="244"/>
      <c r="D3" s="244"/>
      <c r="E3" s="244"/>
      <c r="F3" s="14"/>
      <c r="G3" s="244"/>
      <c r="H3" s="14"/>
      <c r="I3" s="244"/>
      <c r="J3" s="14"/>
      <c r="K3" s="244"/>
      <c r="L3" s="14"/>
      <c r="M3" s="244"/>
      <c r="N3" s="244"/>
      <c r="O3" s="244"/>
      <c r="P3" s="6"/>
    </row>
    <row r="4" spans="1:25" ht="16.5" customHeight="1" x14ac:dyDescent="0.25">
      <c r="A4" s="253"/>
      <c r="B4" s="248" t="s">
        <v>14</v>
      </c>
      <c r="C4" s="249"/>
      <c r="D4" s="246"/>
      <c r="E4" s="104">
        <v>2.7893518518518519E-3</v>
      </c>
      <c r="F4" s="14"/>
      <c r="G4" s="15">
        <v>4.9768518518518521E-4</v>
      </c>
      <c r="H4" s="14"/>
      <c r="I4" s="15">
        <v>1.0532407407407407E-3</v>
      </c>
      <c r="J4" s="14"/>
      <c r="K4" s="15">
        <v>5.2083333333333333E-4</v>
      </c>
      <c r="L4" s="14"/>
      <c r="M4" s="15">
        <v>1.6203703703703703E-3</v>
      </c>
      <c r="N4" s="15">
        <v>1.4699074074074074E-3</v>
      </c>
      <c r="O4" s="15">
        <v>1.3773148148148147E-3</v>
      </c>
      <c r="P4" s="16"/>
      <c r="Q4" s="18"/>
      <c r="R4" s="18"/>
      <c r="S4" s="18"/>
      <c r="T4" s="18"/>
      <c r="U4" s="18"/>
      <c r="V4" s="18"/>
      <c r="W4" s="18"/>
      <c r="X4" s="18"/>
      <c r="Y4" s="18"/>
    </row>
    <row r="5" spans="1:25" ht="21.75" customHeight="1" x14ac:dyDescent="0.25">
      <c r="A5" s="253"/>
      <c r="B5" s="19">
        <v>1</v>
      </c>
      <c r="C5" s="19">
        <v>1</v>
      </c>
      <c r="D5" s="29" t="s">
        <v>25</v>
      </c>
      <c r="E5" s="1">
        <v>1</v>
      </c>
      <c r="F5" s="14"/>
      <c r="G5" s="23">
        <v>1</v>
      </c>
      <c r="H5" s="14"/>
      <c r="I5" s="57">
        <v>0</v>
      </c>
      <c r="J5" s="14"/>
      <c r="K5" s="23">
        <v>1</v>
      </c>
      <c r="L5" s="14"/>
      <c r="M5" s="23">
        <v>1</v>
      </c>
      <c r="N5" s="23">
        <v>1</v>
      </c>
      <c r="O5" s="23">
        <v>1</v>
      </c>
      <c r="P5" s="6"/>
    </row>
    <row r="6" spans="1:25" ht="20.25" customHeight="1" x14ac:dyDescent="0.25">
      <c r="A6" s="253"/>
      <c r="B6" s="19">
        <v>1</v>
      </c>
      <c r="C6" s="19">
        <v>2</v>
      </c>
      <c r="D6" s="29" t="s">
        <v>146</v>
      </c>
      <c r="E6" s="1">
        <v>1</v>
      </c>
      <c r="F6" s="14"/>
      <c r="G6" s="23">
        <v>1</v>
      </c>
      <c r="H6" s="14"/>
      <c r="I6" s="23">
        <v>1</v>
      </c>
      <c r="J6" s="14"/>
      <c r="K6" s="23">
        <v>1</v>
      </c>
      <c r="L6" s="14"/>
      <c r="M6" s="23">
        <v>1</v>
      </c>
      <c r="N6" s="23">
        <v>1</v>
      </c>
      <c r="O6" s="23">
        <v>1</v>
      </c>
      <c r="P6" s="6"/>
    </row>
    <row r="7" spans="1:25" ht="16.5" customHeight="1" x14ac:dyDescent="0.25">
      <c r="A7" s="253"/>
      <c r="B7" s="19">
        <v>1</v>
      </c>
      <c r="C7" s="19">
        <v>3</v>
      </c>
      <c r="D7" s="29" t="s">
        <v>148</v>
      </c>
      <c r="E7" s="79">
        <v>0</v>
      </c>
      <c r="F7" s="14"/>
      <c r="G7" s="57">
        <v>0</v>
      </c>
      <c r="H7" s="14"/>
      <c r="I7" s="57">
        <v>0</v>
      </c>
      <c r="J7" s="14"/>
      <c r="K7" s="57">
        <v>0</v>
      </c>
      <c r="L7" s="14"/>
      <c r="M7" s="57">
        <v>0</v>
      </c>
      <c r="N7" s="57">
        <v>0</v>
      </c>
      <c r="O7" s="57">
        <v>0</v>
      </c>
      <c r="P7" s="6"/>
    </row>
    <row r="8" spans="1:25" ht="19.5" customHeight="1" x14ac:dyDescent="0.25">
      <c r="A8" s="253"/>
      <c r="B8" s="19">
        <v>1</v>
      </c>
      <c r="C8" s="19">
        <v>4</v>
      </c>
      <c r="D8" s="29" t="s">
        <v>149</v>
      </c>
      <c r="E8" s="79">
        <v>0</v>
      </c>
      <c r="F8" s="14"/>
      <c r="G8" s="57">
        <v>0</v>
      </c>
      <c r="H8" s="14"/>
      <c r="I8" s="57">
        <v>0</v>
      </c>
      <c r="J8" s="14"/>
      <c r="K8" s="57">
        <v>0</v>
      </c>
      <c r="L8" s="14"/>
      <c r="M8" s="57">
        <v>0</v>
      </c>
      <c r="N8" s="57">
        <v>0</v>
      </c>
      <c r="O8" s="57">
        <v>0</v>
      </c>
      <c r="P8" s="6"/>
    </row>
    <row r="9" spans="1:25" ht="17.25" customHeight="1" x14ac:dyDescent="0.25">
      <c r="A9" s="253"/>
      <c r="B9" s="19">
        <v>1</v>
      </c>
      <c r="C9" s="19">
        <v>5</v>
      </c>
      <c r="D9" s="29" t="s">
        <v>152</v>
      </c>
      <c r="E9" s="29">
        <v>1</v>
      </c>
      <c r="F9" s="14"/>
      <c r="G9" s="23">
        <v>1</v>
      </c>
      <c r="H9" s="14"/>
      <c r="I9" s="23">
        <v>1</v>
      </c>
      <c r="J9" s="14"/>
      <c r="K9" s="23">
        <v>1</v>
      </c>
      <c r="L9" s="14"/>
      <c r="M9" s="23">
        <v>1</v>
      </c>
      <c r="N9" s="23">
        <v>1</v>
      </c>
      <c r="O9" s="23">
        <v>1</v>
      </c>
      <c r="P9" s="6"/>
    </row>
    <row r="10" spans="1:25" ht="30" customHeight="1" x14ac:dyDescent="0.25">
      <c r="A10" s="253"/>
      <c r="B10" s="19">
        <v>1</v>
      </c>
      <c r="C10" s="19">
        <v>6</v>
      </c>
      <c r="D10" s="29" t="s">
        <v>154</v>
      </c>
      <c r="E10" s="1">
        <v>1</v>
      </c>
      <c r="F10" s="14"/>
      <c r="G10" s="23">
        <v>1</v>
      </c>
      <c r="H10" s="14"/>
      <c r="I10" s="23">
        <v>1</v>
      </c>
      <c r="J10" s="14"/>
      <c r="K10" s="23">
        <v>1</v>
      </c>
      <c r="L10" s="14"/>
      <c r="M10" s="23">
        <v>1</v>
      </c>
      <c r="N10" s="23">
        <v>1</v>
      </c>
      <c r="O10" s="23">
        <v>1</v>
      </c>
      <c r="P10" s="6"/>
    </row>
    <row r="11" spans="1:25" ht="30" customHeight="1" x14ac:dyDescent="0.25">
      <c r="A11" s="253"/>
      <c r="B11" s="19">
        <v>1</v>
      </c>
      <c r="C11" s="19">
        <v>7</v>
      </c>
      <c r="D11" s="29" t="s">
        <v>155</v>
      </c>
      <c r="E11" s="1">
        <v>1</v>
      </c>
      <c r="F11" s="14"/>
      <c r="G11" s="23">
        <v>1</v>
      </c>
      <c r="H11" s="14"/>
      <c r="I11" s="23">
        <v>1</v>
      </c>
      <c r="J11" s="14"/>
      <c r="K11" s="23">
        <v>1</v>
      </c>
      <c r="L11" s="14"/>
      <c r="M11" s="23">
        <v>1</v>
      </c>
      <c r="N11" s="23">
        <v>1</v>
      </c>
      <c r="O11" s="23">
        <v>1</v>
      </c>
      <c r="P11" s="6"/>
    </row>
    <row r="12" spans="1:25" ht="26.25" customHeight="1" x14ac:dyDescent="0.25">
      <c r="A12" s="253"/>
      <c r="B12" s="19">
        <v>1</v>
      </c>
      <c r="C12" s="19">
        <v>8</v>
      </c>
      <c r="D12" s="29" t="s">
        <v>156</v>
      </c>
      <c r="E12" s="1">
        <v>1</v>
      </c>
      <c r="F12" s="14"/>
      <c r="G12" s="23">
        <v>1</v>
      </c>
      <c r="H12" s="14"/>
      <c r="I12" s="23">
        <v>1</v>
      </c>
      <c r="J12" s="14"/>
      <c r="K12" s="23">
        <v>1</v>
      </c>
      <c r="L12" s="14"/>
      <c r="M12" s="23">
        <v>1</v>
      </c>
      <c r="N12" s="23">
        <v>1</v>
      </c>
      <c r="O12" s="23">
        <v>1</v>
      </c>
      <c r="P12" s="6"/>
    </row>
    <row r="13" spans="1:25" ht="48" customHeight="1" x14ac:dyDescent="0.25">
      <c r="A13" s="253"/>
      <c r="B13" s="19">
        <v>1</v>
      </c>
      <c r="C13" s="19">
        <v>9</v>
      </c>
      <c r="D13" s="106" t="s">
        <v>157</v>
      </c>
      <c r="E13" s="1">
        <v>1</v>
      </c>
      <c r="F13" s="14"/>
      <c r="G13" s="23">
        <v>1</v>
      </c>
      <c r="H13" s="14"/>
      <c r="I13" s="23">
        <v>1</v>
      </c>
      <c r="J13" s="14"/>
      <c r="K13" s="57">
        <v>0</v>
      </c>
      <c r="L13" s="14"/>
      <c r="M13" s="57">
        <v>0</v>
      </c>
      <c r="N13" s="23">
        <v>1</v>
      </c>
      <c r="O13" s="23">
        <v>1</v>
      </c>
      <c r="P13" s="6"/>
    </row>
    <row r="14" spans="1:25" ht="49.5" customHeight="1" x14ac:dyDescent="0.25">
      <c r="A14" s="244"/>
      <c r="B14" s="19">
        <v>10</v>
      </c>
      <c r="C14" s="19">
        <v>10</v>
      </c>
      <c r="D14" s="107" t="s">
        <v>160</v>
      </c>
      <c r="E14" s="1">
        <v>10</v>
      </c>
      <c r="F14" s="14"/>
      <c r="G14" s="23">
        <v>10</v>
      </c>
      <c r="H14" s="14"/>
      <c r="I14" s="23">
        <v>10</v>
      </c>
      <c r="J14" s="14"/>
      <c r="K14" s="23">
        <v>10</v>
      </c>
      <c r="L14" s="14"/>
      <c r="M14" s="23">
        <v>10</v>
      </c>
      <c r="N14" s="23">
        <v>10</v>
      </c>
      <c r="O14" s="23">
        <v>10</v>
      </c>
      <c r="P14" s="6"/>
    </row>
    <row r="15" spans="1:25" ht="17.25" customHeight="1" x14ac:dyDescent="0.25">
      <c r="B15" s="108"/>
      <c r="C15" s="108">
        <f>SUM(B5:B14)</f>
        <v>19</v>
      </c>
      <c r="D15" s="109" t="s">
        <v>115</v>
      </c>
      <c r="E15" s="1">
        <f>SUM(E5:E14)</f>
        <v>17</v>
      </c>
      <c r="F15" s="14"/>
      <c r="G15" s="44">
        <f>SUM(G5:G14)</f>
        <v>17</v>
      </c>
      <c r="H15" s="14"/>
      <c r="I15" s="44">
        <f>SUM(I5:I14)</f>
        <v>16</v>
      </c>
      <c r="J15" s="14"/>
      <c r="K15" s="44">
        <f>SUM(K5:K14)</f>
        <v>16</v>
      </c>
      <c r="L15" s="14"/>
      <c r="M15" s="44">
        <f t="shared" ref="M15:O15" si="0">SUM(M5:M14)</f>
        <v>16</v>
      </c>
      <c r="N15" s="44">
        <f t="shared" si="0"/>
        <v>17</v>
      </c>
      <c r="O15" s="44">
        <f t="shared" si="0"/>
        <v>17</v>
      </c>
      <c r="P15" s="6"/>
    </row>
    <row r="16" spans="1:25" ht="15.75" customHeight="1" x14ac:dyDescent="0.25">
      <c r="A16" s="251" t="s">
        <v>60</v>
      </c>
      <c r="B16" s="249"/>
      <c r="C16" s="249"/>
      <c r="D16" s="246"/>
      <c r="E16" s="1">
        <v>19</v>
      </c>
      <c r="F16" s="14"/>
      <c r="G16" s="23">
        <v>19</v>
      </c>
      <c r="H16" s="14"/>
      <c r="I16" s="23">
        <v>19</v>
      </c>
      <c r="J16" s="14"/>
      <c r="K16" s="23">
        <v>19</v>
      </c>
      <c r="L16" s="14"/>
      <c r="M16" s="23">
        <v>19</v>
      </c>
      <c r="N16" s="23">
        <v>19</v>
      </c>
      <c r="O16" s="23">
        <v>19</v>
      </c>
      <c r="P16" s="6"/>
    </row>
    <row r="17" spans="1:25" ht="15.75" customHeight="1" x14ac:dyDescent="0.3">
      <c r="A17" s="251" t="s">
        <v>63</v>
      </c>
      <c r="B17" s="249"/>
      <c r="C17" s="249"/>
      <c r="D17" s="246"/>
      <c r="E17" s="110">
        <f>E15/E16</f>
        <v>0.89473684210526316</v>
      </c>
      <c r="F17" s="14"/>
      <c r="G17" s="46">
        <f>G15/G16</f>
        <v>0.89473684210526316</v>
      </c>
      <c r="H17" s="14"/>
      <c r="I17" s="46">
        <f>I15/I16</f>
        <v>0.84210526315789469</v>
      </c>
      <c r="J17" s="14"/>
      <c r="K17" s="46">
        <f>K15/K16</f>
        <v>0.84210526315789469</v>
      </c>
      <c r="L17" s="14"/>
      <c r="M17" s="46">
        <f t="shared" ref="M17:O17" si="1">M15/M16</f>
        <v>0.84210526315789469</v>
      </c>
      <c r="N17" s="46">
        <f t="shared" si="1"/>
        <v>0.89473684210526316</v>
      </c>
      <c r="O17" s="46">
        <f t="shared" si="1"/>
        <v>0.89473684210526316</v>
      </c>
      <c r="P17" s="111"/>
      <c r="Q17" s="68"/>
      <c r="R17" s="68"/>
      <c r="S17" s="68"/>
      <c r="T17" s="68"/>
      <c r="U17" s="68"/>
      <c r="V17" s="68"/>
      <c r="W17" s="68"/>
      <c r="X17" s="68"/>
      <c r="Y17" s="68"/>
    </row>
    <row r="18" spans="1:25" ht="15.75" customHeight="1" x14ac:dyDescent="0.25">
      <c r="A18" s="251" t="s">
        <v>65</v>
      </c>
      <c r="B18" s="249"/>
      <c r="C18" s="249"/>
      <c r="D18" s="246"/>
      <c r="E18" s="1">
        <f>E16-E15</f>
        <v>2</v>
      </c>
      <c r="F18" s="14"/>
      <c r="G18" s="44">
        <f>G16-G15</f>
        <v>2</v>
      </c>
      <c r="H18" s="14"/>
      <c r="I18" s="44">
        <f>I16-I15</f>
        <v>3</v>
      </c>
      <c r="J18" s="14"/>
      <c r="K18" s="44">
        <f>K16-K15</f>
        <v>3</v>
      </c>
      <c r="L18" s="14"/>
      <c r="M18" s="44">
        <f t="shared" ref="M18:O18" si="2">M16-M15</f>
        <v>3</v>
      </c>
      <c r="N18" s="44">
        <f t="shared" si="2"/>
        <v>2</v>
      </c>
      <c r="O18" s="44">
        <f t="shared" si="2"/>
        <v>2</v>
      </c>
      <c r="P18" s="6"/>
    </row>
    <row r="19" spans="1:25" ht="56.25" customHeight="1" x14ac:dyDescent="0.25">
      <c r="A19" s="251" t="s">
        <v>67</v>
      </c>
      <c r="B19" s="249"/>
      <c r="C19" s="249"/>
      <c r="D19" s="246"/>
      <c r="E19" s="112" t="s">
        <v>168</v>
      </c>
      <c r="F19" s="14"/>
      <c r="G19" s="70" t="s">
        <v>169</v>
      </c>
      <c r="H19" s="14"/>
      <c r="I19" s="23" t="s">
        <v>170</v>
      </c>
      <c r="J19" s="14"/>
      <c r="K19" s="23" t="s">
        <v>171</v>
      </c>
      <c r="L19" s="14"/>
      <c r="M19" s="70" t="s">
        <v>172</v>
      </c>
      <c r="N19" s="23" t="s">
        <v>173</v>
      </c>
      <c r="O19" s="23" t="s">
        <v>174</v>
      </c>
      <c r="P19" s="6"/>
    </row>
    <row r="20" spans="1:25" ht="27" customHeight="1" x14ac:dyDescent="0.25">
      <c r="D20" s="50"/>
      <c r="E20" s="51" t="s">
        <v>70</v>
      </c>
      <c r="F20" s="52">
        <f>AVERAGE(E17)</f>
        <v>0.89473684210526316</v>
      </c>
      <c r="G20" s="51" t="s">
        <v>70</v>
      </c>
      <c r="H20" s="52">
        <f>AVERAGE(G17)</f>
        <v>0.89473684210526316</v>
      </c>
      <c r="I20" s="51" t="s">
        <v>70</v>
      </c>
      <c r="J20" s="52">
        <f>AVERAGE(I17)</f>
        <v>0.84210526315789469</v>
      </c>
      <c r="K20" s="51" t="s">
        <v>70</v>
      </c>
      <c r="L20" s="52">
        <f>AVERAGE(K17)</f>
        <v>0.84210526315789469</v>
      </c>
      <c r="N20" s="51" t="s">
        <v>70</v>
      </c>
      <c r="O20" s="52">
        <f>AVERAGE(M17:O17)</f>
        <v>0.87719298245614041</v>
      </c>
      <c r="P20" s="17"/>
    </row>
    <row r="21" spans="1:25" ht="15.75" customHeight="1" x14ac:dyDescent="0.25">
      <c r="D21" s="50"/>
      <c r="E21" s="55" t="s">
        <v>73</v>
      </c>
      <c r="F21" s="55">
        <f>COUNTA(E2)</f>
        <v>1</v>
      </c>
      <c r="G21" s="55" t="s">
        <v>73</v>
      </c>
      <c r="H21" s="55">
        <f>COUNTA(G2)</f>
        <v>1</v>
      </c>
      <c r="I21" s="55" t="s">
        <v>73</v>
      </c>
      <c r="J21" s="55">
        <f>COUNTA(I2)</f>
        <v>1</v>
      </c>
      <c r="K21" s="55" t="s">
        <v>73</v>
      </c>
      <c r="L21" s="55">
        <f>COUNTA(K2)</f>
        <v>1</v>
      </c>
      <c r="N21" s="55" t="s">
        <v>73</v>
      </c>
      <c r="O21" s="55">
        <f>COUNTA(M2:O3)</f>
        <v>3</v>
      </c>
      <c r="P21" s="17"/>
    </row>
    <row r="22" spans="1:25" ht="15.75" customHeight="1" x14ac:dyDescent="0.3">
      <c r="D22" s="50"/>
      <c r="E22" s="59" t="s">
        <v>74</v>
      </c>
      <c r="F22" s="60">
        <f>SUM(E4)</f>
        <v>2.7893518518518519E-3</v>
      </c>
      <c r="G22" s="59" t="s">
        <v>74</v>
      </c>
      <c r="H22" s="60">
        <f>SUM(G4)</f>
        <v>4.9768518518518521E-4</v>
      </c>
      <c r="I22" s="59" t="s">
        <v>74</v>
      </c>
      <c r="J22" s="60">
        <f>SUM(I4)</f>
        <v>1.0532407407407407E-3</v>
      </c>
      <c r="K22" s="59" t="s">
        <v>74</v>
      </c>
      <c r="L22" s="60">
        <f>SUM(K4)</f>
        <v>5.2083333333333333E-4</v>
      </c>
      <c r="N22" s="59" t="s">
        <v>74</v>
      </c>
      <c r="O22" s="60">
        <f>SUM(M4:O4)</f>
        <v>4.4675925925925924E-3</v>
      </c>
    </row>
    <row r="23" spans="1:25" ht="15.75" customHeight="1" x14ac:dyDescent="0.25">
      <c r="D23" s="50"/>
      <c r="E23" s="63"/>
      <c r="L23" s="49"/>
    </row>
    <row r="24" spans="1:25" ht="15.75" customHeight="1" x14ac:dyDescent="0.25">
      <c r="D24" s="50"/>
      <c r="E24" s="63"/>
      <c r="L24" s="49"/>
    </row>
    <row r="25" spans="1:25" ht="15.75" customHeight="1" x14ac:dyDescent="0.25">
      <c r="D25" s="50"/>
      <c r="E25" s="63"/>
      <c r="L25" s="49"/>
    </row>
    <row r="26" spans="1:25" ht="15.75" customHeight="1" x14ac:dyDescent="0.25">
      <c r="D26" s="50"/>
      <c r="E26" s="63"/>
      <c r="L26" s="49"/>
    </row>
    <row r="27" spans="1:25" ht="15.75" customHeight="1" x14ac:dyDescent="0.25">
      <c r="D27" s="50"/>
      <c r="E27" s="63"/>
      <c r="L27" s="49"/>
    </row>
    <row r="28" spans="1:25" ht="15.75" customHeight="1" x14ac:dyDescent="0.25">
      <c r="D28" s="50"/>
      <c r="E28" s="63"/>
      <c r="L28" s="49"/>
    </row>
    <row r="29" spans="1:25" ht="15.75" customHeight="1" x14ac:dyDescent="0.25">
      <c r="D29" s="50"/>
      <c r="E29" s="63"/>
      <c r="L29" s="49"/>
    </row>
    <row r="30" spans="1:25" ht="15.75" customHeight="1" x14ac:dyDescent="0.25">
      <c r="D30" s="50"/>
      <c r="E30" s="63"/>
      <c r="L30" s="49"/>
    </row>
    <row r="31" spans="1:25" ht="15.75" customHeight="1" x14ac:dyDescent="0.25">
      <c r="D31" s="50"/>
      <c r="E31" s="63"/>
      <c r="L31" s="49"/>
    </row>
    <row r="32" spans="1:25" ht="15.75" customHeight="1" x14ac:dyDescent="0.25">
      <c r="D32" s="50"/>
      <c r="E32" s="63"/>
      <c r="L32" s="49"/>
    </row>
    <row r="33" spans="4:12" ht="15.75" customHeight="1" x14ac:dyDescent="0.25">
      <c r="D33" s="50"/>
      <c r="E33" s="63"/>
      <c r="L33" s="49"/>
    </row>
    <row r="34" spans="4:12" ht="15.75" customHeight="1" x14ac:dyDescent="0.25">
      <c r="D34" s="50"/>
      <c r="E34" s="63"/>
      <c r="L34" s="49"/>
    </row>
    <row r="35" spans="4:12" ht="15.75" customHeight="1" x14ac:dyDescent="0.25">
      <c r="D35" s="50"/>
      <c r="E35" s="63"/>
      <c r="L35" s="49"/>
    </row>
    <row r="36" spans="4:12" ht="15.75" customHeight="1" x14ac:dyDescent="0.25">
      <c r="D36" s="50"/>
      <c r="E36" s="63"/>
      <c r="L36" s="49"/>
    </row>
    <row r="37" spans="4:12" ht="15.75" customHeight="1" x14ac:dyDescent="0.25">
      <c r="D37" s="50"/>
      <c r="E37" s="63"/>
      <c r="L37" s="49"/>
    </row>
    <row r="38" spans="4:12" ht="15.75" customHeight="1" x14ac:dyDescent="0.25">
      <c r="D38" s="50"/>
      <c r="E38" s="63"/>
      <c r="L38" s="49"/>
    </row>
    <row r="39" spans="4:12" ht="15.75" customHeight="1" x14ac:dyDescent="0.25">
      <c r="D39" s="50"/>
      <c r="E39" s="63"/>
      <c r="L39" s="49"/>
    </row>
    <row r="40" spans="4:12" ht="15.75" customHeight="1" x14ac:dyDescent="0.25">
      <c r="D40" s="50"/>
      <c r="E40" s="63"/>
      <c r="L40" s="49"/>
    </row>
    <row r="41" spans="4:12" ht="15.75" customHeight="1" x14ac:dyDescent="0.25">
      <c r="D41" s="50"/>
      <c r="E41" s="63"/>
      <c r="L41" s="49"/>
    </row>
    <row r="42" spans="4:12" ht="15.75" customHeight="1" x14ac:dyDescent="0.25">
      <c r="D42" s="50"/>
      <c r="E42" s="63"/>
      <c r="L42" s="49"/>
    </row>
    <row r="43" spans="4:12" ht="15.75" customHeight="1" x14ac:dyDescent="0.25">
      <c r="D43" s="50"/>
      <c r="E43" s="63"/>
      <c r="L43" s="49"/>
    </row>
    <row r="44" spans="4:12" ht="15.75" customHeight="1" x14ac:dyDescent="0.25">
      <c r="D44" s="50"/>
      <c r="E44" s="63"/>
      <c r="L44" s="49"/>
    </row>
    <row r="45" spans="4:12" ht="15.75" customHeight="1" x14ac:dyDescent="0.25">
      <c r="D45" s="50"/>
      <c r="E45" s="63"/>
      <c r="L45" s="49"/>
    </row>
    <row r="46" spans="4:12" ht="15.75" customHeight="1" x14ac:dyDescent="0.25">
      <c r="D46" s="50"/>
      <c r="E46" s="63"/>
      <c r="L46" s="49"/>
    </row>
    <row r="47" spans="4:12" ht="15.75" customHeight="1" x14ac:dyDescent="0.25">
      <c r="D47" s="50"/>
      <c r="E47" s="63"/>
      <c r="L47" s="49"/>
    </row>
    <row r="48" spans="4:12" ht="15.75" customHeight="1" x14ac:dyDescent="0.25">
      <c r="D48" s="50"/>
      <c r="E48" s="63"/>
      <c r="L48" s="49"/>
    </row>
    <row r="49" spans="4:12" ht="15.75" customHeight="1" x14ac:dyDescent="0.25">
      <c r="D49" s="63"/>
      <c r="E49" s="63"/>
      <c r="L49" s="49"/>
    </row>
    <row r="50" spans="4:12" ht="15.75" customHeight="1" x14ac:dyDescent="0.25">
      <c r="D50" s="63"/>
      <c r="E50" s="63"/>
      <c r="L50" s="49"/>
    </row>
    <row r="51" spans="4:12" ht="15.75" customHeight="1" x14ac:dyDescent="0.25">
      <c r="D51" s="63"/>
      <c r="E51" s="63"/>
      <c r="L51" s="49"/>
    </row>
    <row r="52" spans="4:12" ht="15.75" customHeight="1" x14ac:dyDescent="0.25">
      <c r="D52" s="63"/>
      <c r="E52" s="63"/>
      <c r="L52" s="49"/>
    </row>
    <row r="53" spans="4:12" ht="15.75" customHeight="1" x14ac:dyDescent="0.25">
      <c r="D53" s="63"/>
      <c r="E53" s="63"/>
      <c r="L53" s="49"/>
    </row>
    <row r="54" spans="4:12" ht="15.75" customHeight="1" x14ac:dyDescent="0.25">
      <c r="D54" s="63"/>
      <c r="E54" s="63"/>
      <c r="L54" s="49"/>
    </row>
    <row r="55" spans="4:12" ht="15.75" customHeight="1" x14ac:dyDescent="0.25">
      <c r="D55" s="63"/>
      <c r="E55" s="63"/>
      <c r="L55" s="49"/>
    </row>
    <row r="56" spans="4:12" ht="15.75" customHeight="1" x14ac:dyDescent="0.25">
      <c r="D56" s="63"/>
      <c r="E56" s="63"/>
      <c r="L56" s="49"/>
    </row>
    <row r="57" spans="4:12" ht="15.75" customHeight="1" x14ac:dyDescent="0.25">
      <c r="D57" s="63"/>
      <c r="E57" s="63"/>
      <c r="L57" s="49"/>
    </row>
    <row r="58" spans="4:12" ht="15.75" customHeight="1" x14ac:dyDescent="0.25">
      <c r="D58" s="63"/>
      <c r="E58" s="63"/>
      <c r="L58" s="49"/>
    </row>
    <row r="59" spans="4:12" ht="15.75" customHeight="1" x14ac:dyDescent="0.25">
      <c r="D59" s="63"/>
      <c r="E59" s="63"/>
      <c r="L59" s="49"/>
    </row>
    <row r="60" spans="4:12" ht="15.75" customHeight="1" x14ac:dyDescent="0.25">
      <c r="D60" s="63"/>
      <c r="E60" s="63"/>
      <c r="L60" s="49"/>
    </row>
    <row r="61" spans="4:12" ht="15.75" customHeight="1" x14ac:dyDescent="0.25">
      <c r="D61" s="63"/>
      <c r="E61" s="63"/>
      <c r="L61" s="49"/>
    </row>
    <row r="62" spans="4:12" ht="15.75" customHeight="1" x14ac:dyDescent="0.25">
      <c r="D62" s="63"/>
      <c r="E62" s="63"/>
      <c r="L62" s="49"/>
    </row>
    <row r="63" spans="4:12" ht="15.75" customHeight="1" x14ac:dyDescent="0.25">
      <c r="D63" s="63"/>
      <c r="E63" s="63"/>
      <c r="L63" s="49"/>
    </row>
    <row r="64" spans="4:12" ht="15.75" customHeight="1" x14ac:dyDescent="0.25">
      <c r="D64" s="63"/>
      <c r="E64" s="63"/>
      <c r="L64" s="49"/>
    </row>
    <row r="65" spans="4:12" ht="15.75" customHeight="1" x14ac:dyDescent="0.25">
      <c r="D65" s="63"/>
      <c r="E65" s="63"/>
      <c r="L65" s="49"/>
    </row>
    <row r="66" spans="4:12" ht="15.75" customHeight="1" x14ac:dyDescent="0.25">
      <c r="D66" s="63"/>
      <c r="E66" s="63"/>
      <c r="L66" s="49"/>
    </row>
    <row r="67" spans="4:12" ht="15.75" customHeight="1" x14ac:dyDescent="0.25">
      <c r="D67" s="63"/>
      <c r="E67" s="63"/>
      <c r="L67" s="49"/>
    </row>
    <row r="68" spans="4:12" ht="15.75" customHeight="1" x14ac:dyDescent="0.25">
      <c r="D68" s="63"/>
      <c r="E68" s="63"/>
      <c r="L68" s="49"/>
    </row>
    <row r="69" spans="4:12" ht="15.75" customHeight="1" x14ac:dyDescent="0.25">
      <c r="D69" s="63"/>
      <c r="E69" s="63"/>
      <c r="L69" s="49"/>
    </row>
    <row r="70" spans="4:12" ht="15.75" customHeight="1" x14ac:dyDescent="0.25">
      <c r="D70" s="63"/>
      <c r="E70" s="63"/>
      <c r="L70" s="49"/>
    </row>
    <row r="71" spans="4:12" ht="15.75" customHeight="1" x14ac:dyDescent="0.25">
      <c r="D71" s="63"/>
      <c r="E71" s="63"/>
      <c r="L71" s="49"/>
    </row>
    <row r="72" spans="4:12" ht="15.75" customHeight="1" x14ac:dyDescent="0.25">
      <c r="D72" s="63"/>
      <c r="E72" s="63"/>
      <c r="L72" s="49"/>
    </row>
    <row r="73" spans="4:12" ht="15.75" customHeight="1" x14ac:dyDescent="0.25">
      <c r="D73" s="63"/>
      <c r="E73" s="63"/>
      <c r="L73" s="49"/>
    </row>
    <row r="74" spans="4:12" ht="15.75" customHeight="1" x14ac:dyDescent="0.25">
      <c r="D74" s="63"/>
      <c r="E74" s="63"/>
      <c r="L74" s="49"/>
    </row>
    <row r="75" spans="4:12" ht="15.75" customHeight="1" x14ac:dyDescent="0.25">
      <c r="D75" s="63"/>
      <c r="E75" s="63"/>
      <c r="L75" s="49"/>
    </row>
    <row r="76" spans="4:12" ht="15.75" customHeight="1" x14ac:dyDescent="0.25">
      <c r="D76" s="63"/>
      <c r="E76" s="63"/>
      <c r="L76" s="49"/>
    </row>
    <row r="77" spans="4:12" ht="15.75" customHeight="1" x14ac:dyDescent="0.25">
      <c r="D77" s="63"/>
      <c r="E77" s="63"/>
      <c r="L77" s="49"/>
    </row>
    <row r="78" spans="4:12" ht="15.75" customHeight="1" x14ac:dyDescent="0.25">
      <c r="D78" s="63"/>
      <c r="E78" s="63"/>
      <c r="L78" s="49"/>
    </row>
    <row r="79" spans="4:12" ht="15.75" customHeight="1" x14ac:dyDescent="0.25">
      <c r="D79" s="63"/>
      <c r="E79" s="63"/>
      <c r="L79" s="49"/>
    </row>
    <row r="80" spans="4:12" ht="15.75" customHeight="1" x14ac:dyDescent="0.25">
      <c r="D80" s="63"/>
      <c r="E80" s="63"/>
      <c r="L80" s="49"/>
    </row>
    <row r="81" spans="4:12" ht="15.75" customHeight="1" x14ac:dyDescent="0.25">
      <c r="D81" s="63"/>
      <c r="E81" s="63"/>
      <c r="L81" s="49"/>
    </row>
    <row r="82" spans="4:12" ht="15.75" customHeight="1" x14ac:dyDescent="0.25">
      <c r="D82" s="63"/>
      <c r="E82" s="63"/>
      <c r="L82" s="49"/>
    </row>
    <row r="83" spans="4:12" ht="15.75" customHeight="1" x14ac:dyDescent="0.25">
      <c r="D83" s="63"/>
      <c r="E83" s="63"/>
      <c r="L83" s="49"/>
    </row>
    <row r="84" spans="4:12" ht="15.75" customHeight="1" x14ac:dyDescent="0.25">
      <c r="D84" s="63"/>
      <c r="E84" s="63"/>
      <c r="L84" s="49"/>
    </row>
    <row r="85" spans="4:12" ht="15.75" customHeight="1" x14ac:dyDescent="0.25">
      <c r="D85" s="63"/>
      <c r="E85" s="63"/>
      <c r="L85" s="49"/>
    </row>
    <row r="86" spans="4:12" ht="15.75" customHeight="1" x14ac:dyDescent="0.25">
      <c r="D86" s="63"/>
      <c r="E86" s="63"/>
      <c r="L86" s="49"/>
    </row>
    <row r="87" spans="4:12" ht="15.75" customHeight="1" x14ac:dyDescent="0.25">
      <c r="D87" s="63"/>
      <c r="E87" s="63"/>
      <c r="L87" s="49"/>
    </row>
    <row r="88" spans="4:12" ht="15.75" customHeight="1" x14ac:dyDescent="0.25">
      <c r="D88" s="63"/>
      <c r="E88" s="63"/>
      <c r="L88" s="49"/>
    </row>
    <row r="89" spans="4:12" ht="15.75" customHeight="1" x14ac:dyDescent="0.25">
      <c r="D89" s="63"/>
      <c r="E89" s="63"/>
      <c r="L89" s="49"/>
    </row>
    <row r="90" spans="4:12" ht="15.75" customHeight="1" x14ac:dyDescent="0.25">
      <c r="D90" s="63"/>
      <c r="E90" s="63"/>
      <c r="L90" s="49"/>
    </row>
    <row r="91" spans="4:12" ht="15.75" customHeight="1" x14ac:dyDescent="0.25">
      <c r="D91" s="63"/>
      <c r="E91" s="63"/>
      <c r="L91" s="49"/>
    </row>
    <row r="92" spans="4:12" ht="15.75" customHeight="1" x14ac:dyDescent="0.25">
      <c r="D92" s="63"/>
      <c r="E92" s="63"/>
      <c r="L92" s="49"/>
    </row>
    <row r="93" spans="4:12" ht="15.75" customHeight="1" x14ac:dyDescent="0.25">
      <c r="D93" s="63"/>
      <c r="E93" s="63"/>
      <c r="L93" s="49"/>
    </row>
    <row r="94" spans="4:12" ht="15.75" customHeight="1" x14ac:dyDescent="0.25">
      <c r="D94" s="63"/>
      <c r="E94" s="63"/>
      <c r="L94" s="49"/>
    </row>
    <row r="95" spans="4:12" ht="15.75" customHeight="1" x14ac:dyDescent="0.25">
      <c r="D95" s="63"/>
      <c r="E95" s="63"/>
      <c r="L95" s="49"/>
    </row>
    <row r="96" spans="4:12" ht="15.75" customHeight="1" x14ac:dyDescent="0.25">
      <c r="D96" s="63"/>
      <c r="E96" s="63"/>
      <c r="L96" s="49"/>
    </row>
    <row r="97" spans="4:12" ht="15.75" customHeight="1" x14ac:dyDescent="0.25">
      <c r="D97" s="63"/>
      <c r="E97" s="63"/>
      <c r="L97" s="49"/>
    </row>
    <row r="98" spans="4:12" ht="15.75" customHeight="1" x14ac:dyDescent="0.25">
      <c r="D98" s="63"/>
      <c r="E98" s="63"/>
      <c r="L98" s="49"/>
    </row>
    <row r="99" spans="4:12" ht="15.75" customHeight="1" x14ac:dyDescent="0.25">
      <c r="D99" s="63"/>
      <c r="E99" s="63"/>
      <c r="L99" s="49"/>
    </row>
    <row r="100" spans="4:12" ht="15.75" customHeight="1" x14ac:dyDescent="0.25">
      <c r="D100" s="63"/>
      <c r="E100" s="63"/>
      <c r="L100" s="49"/>
    </row>
    <row r="101" spans="4:12" ht="15.75" customHeight="1" x14ac:dyDescent="0.25">
      <c r="D101" s="63"/>
      <c r="E101" s="63"/>
      <c r="L101" s="49"/>
    </row>
    <row r="102" spans="4:12" ht="15.75" customHeight="1" x14ac:dyDescent="0.25">
      <c r="D102" s="63"/>
      <c r="E102" s="63"/>
      <c r="L102" s="49"/>
    </row>
    <row r="103" spans="4:12" ht="15.75" customHeight="1" x14ac:dyDescent="0.25">
      <c r="D103" s="63"/>
      <c r="E103" s="63"/>
      <c r="L103" s="49"/>
    </row>
    <row r="104" spans="4:12" ht="15.75" customHeight="1" x14ac:dyDescent="0.25">
      <c r="D104" s="63"/>
      <c r="E104" s="63"/>
      <c r="L104" s="49"/>
    </row>
    <row r="105" spans="4:12" ht="15.75" customHeight="1" x14ac:dyDescent="0.25">
      <c r="D105" s="63"/>
      <c r="E105" s="63"/>
      <c r="L105" s="49"/>
    </row>
    <row r="106" spans="4:12" ht="15.75" customHeight="1" x14ac:dyDescent="0.25">
      <c r="D106" s="63"/>
      <c r="E106" s="63"/>
      <c r="L106" s="49"/>
    </row>
    <row r="107" spans="4:12" ht="15.75" customHeight="1" x14ac:dyDescent="0.25">
      <c r="D107" s="63"/>
      <c r="E107" s="63"/>
      <c r="L107" s="49"/>
    </row>
    <row r="108" spans="4:12" ht="15.75" customHeight="1" x14ac:dyDescent="0.25">
      <c r="D108" s="63"/>
      <c r="E108" s="63"/>
      <c r="L108" s="49"/>
    </row>
    <row r="109" spans="4:12" ht="15.75" customHeight="1" x14ac:dyDescent="0.25">
      <c r="D109" s="63"/>
      <c r="E109" s="63"/>
      <c r="L109" s="49"/>
    </row>
    <row r="110" spans="4:12" ht="15.75" customHeight="1" x14ac:dyDescent="0.25">
      <c r="D110" s="63"/>
      <c r="E110" s="63"/>
      <c r="L110" s="49"/>
    </row>
    <row r="111" spans="4:12" ht="15.75" customHeight="1" x14ac:dyDescent="0.25">
      <c r="D111" s="63"/>
      <c r="E111" s="63"/>
      <c r="L111" s="49"/>
    </row>
    <row r="112" spans="4:12" ht="15.75" customHeight="1" x14ac:dyDescent="0.25">
      <c r="D112" s="63"/>
      <c r="E112" s="63"/>
      <c r="L112" s="49"/>
    </row>
    <row r="113" spans="4:12" ht="15.75" customHeight="1" x14ac:dyDescent="0.25">
      <c r="D113" s="63"/>
      <c r="E113" s="63"/>
      <c r="L113" s="49"/>
    </row>
    <row r="114" spans="4:12" ht="15.75" customHeight="1" x14ac:dyDescent="0.25">
      <c r="D114" s="63"/>
      <c r="E114" s="63"/>
      <c r="L114" s="49"/>
    </row>
    <row r="115" spans="4:12" ht="15.75" customHeight="1" x14ac:dyDescent="0.25">
      <c r="D115" s="63"/>
      <c r="E115" s="63"/>
      <c r="L115" s="49"/>
    </row>
    <row r="116" spans="4:12" ht="15.75" customHeight="1" x14ac:dyDescent="0.25">
      <c r="D116" s="63"/>
      <c r="E116" s="63"/>
      <c r="L116" s="49"/>
    </row>
    <row r="117" spans="4:12" ht="15.75" customHeight="1" x14ac:dyDescent="0.25">
      <c r="D117" s="63"/>
      <c r="E117" s="63"/>
      <c r="L117" s="49"/>
    </row>
    <row r="118" spans="4:12" ht="15.75" customHeight="1" x14ac:dyDescent="0.25">
      <c r="D118" s="63"/>
      <c r="E118" s="63"/>
      <c r="L118" s="49"/>
    </row>
    <row r="119" spans="4:12" ht="15.75" customHeight="1" x14ac:dyDescent="0.25">
      <c r="D119" s="63"/>
      <c r="E119" s="63"/>
      <c r="L119" s="49"/>
    </row>
    <row r="120" spans="4:12" ht="15.75" customHeight="1" x14ac:dyDescent="0.25">
      <c r="D120" s="63"/>
      <c r="E120" s="63"/>
      <c r="L120" s="49"/>
    </row>
    <row r="121" spans="4:12" ht="15.75" customHeight="1" x14ac:dyDescent="0.25">
      <c r="D121" s="63"/>
      <c r="E121" s="63"/>
      <c r="L121" s="49"/>
    </row>
    <row r="122" spans="4:12" ht="15.75" customHeight="1" x14ac:dyDescent="0.25">
      <c r="D122" s="63"/>
      <c r="E122" s="63"/>
      <c r="L122" s="49"/>
    </row>
    <row r="123" spans="4:12" ht="15.75" customHeight="1" x14ac:dyDescent="0.25">
      <c r="D123" s="63"/>
      <c r="E123" s="63"/>
      <c r="L123" s="49"/>
    </row>
    <row r="124" spans="4:12" ht="15.75" customHeight="1" x14ac:dyDescent="0.25">
      <c r="D124" s="63"/>
      <c r="E124" s="63"/>
      <c r="L124" s="49"/>
    </row>
    <row r="125" spans="4:12" ht="15.75" customHeight="1" x14ac:dyDescent="0.25">
      <c r="D125" s="63"/>
      <c r="E125" s="63"/>
      <c r="L125" s="49"/>
    </row>
    <row r="126" spans="4:12" ht="15.75" customHeight="1" x14ac:dyDescent="0.25">
      <c r="D126" s="63"/>
      <c r="E126" s="63"/>
      <c r="L126" s="49"/>
    </row>
    <row r="127" spans="4:12" ht="15.75" customHeight="1" x14ac:dyDescent="0.25">
      <c r="D127" s="63"/>
      <c r="E127" s="63"/>
      <c r="L127" s="49"/>
    </row>
    <row r="128" spans="4:12" ht="15.75" customHeight="1" x14ac:dyDescent="0.25">
      <c r="D128" s="63"/>
      <c r="E128" s="63"/>
      <c r="L128" s="49"/>
    </row>
    <row r="129" spans="4:12" ht="15.75" customHeight="1" x14ac:dyDescent="0.25">
      <c r="D129" s="63"/>
      <c r="E129" s="63"/>
      <c r="L129" s="49"/>
    </row>
    <row r="130" spans="4:12" ht="15.75" customHeight="1" x14ac:dyDescent="0.25">
      <c r="D130" s="63"/>
      <c r="E130" s="63"/>
      <c r="L130" s="49"/>
    </row>
    <row r="131" spans="4:12" ht="15.75" customHeight="1" x14ac:dyDescent="0.25">
      <c r="D131" s="63"/>
      <c r="E131" s="63"/>
      <c r="L131" s="49"/>
    </row>
    <row r="132" spans="4:12" ht="15.75" customHeight="1" x14ac:dyDescent="0.25">
      <c r="D132" s="63"/>
      <c r="E132" s="63"/>
      <c r="L132" s="49"/>
    </row>
    <row r="133" spans="4:12" ht="15.75" customHeight="1" x14ac:dyDescent="0.25">
      <c r="D133" s="63"/>
      <c r="E133" s="63"/>
      <c r="L133" s="49"/>
    </row>
    <row r="134" spans="4:12" ht="15.75" customHeight="1" x14ac:dyDescent="0.25">
      <c r="D134" s="63"/>
      <c r="E134" s="63"/>
      <c r="L134" s="49"/>
    </row>
    <row r="135" spans="4:12" ht="15.75" customHeight="1" x14ac:dyDescent="0.25">
      <c r="D135" s="63"/>
      <c r="E135" s="63"/>
      <c r="L135" s="49"/>
    </row>
    <row r="136" spans="4:12" ht="15.75" customHeight="1" x14ac:dyDescent="0.25">
      <c r="D136" s="63"/>
      <c r="E136" s="63"/>
      <c r="L136" s="49"/>
    </row>
    <row r="137" spans="4:12" ht="15.75" customHeight="1" x14ac:dyDescent="0.25">
      <c r="D137" s="63"/>
      <c r="E137" s="63"/>
      <c r="L137" s="49"/>
    </row>
    <row r="138" spans="4:12" ht="15.75" customHeight="1" x14ac:dyDescent="0.25">
      <c r="D138" s="63"/>
      <c r="E138" s="63"/>
      <c r="L138" s="49"/>
    </row>
    <row r="139" spans="4:12" ht="15.75" customHeight="1" x14ac:dyDescent="0.25">
      <c r="D139" s="63"/>
      <c r="E139" s="63"/>
      <c r="L139" s="49"/>
    </row>
    <row r="140" spans="4:12" ht="15.75" customHeight="1" x14ac:dyDescent="0.25">
      <c r="D140" s="63"/>
      <c r="E140" s="63"/>
      <c r="L140" s="49"/>
    </row>
    <row r="141" spans="4:12" ht="15.75" customHeight="1" x14ac:dyDescent="0.25">
      <c r="D141" s="63"/>
      <c r="E141" s="63"/>
      <c r="L141" s="49"/>
    </row>
    <row r="142" spans="4:12" ht="15.75" customHeight="1" x14ac:dyDescent="0.25">
      <c r="D142" s="63"/>
      <c r="E142" s="63"/>
      <c r="L142" s="49"/>
    </row>
    <row r="143" spans="4:12" ht="15.75" customHeight="1" x14ac:dyDescent="0.25">
      <c r="D143" s="63"/>
      <c r="E143" s="63"/>
      <c r="L143" s="49"/>
    </row>
    <row r="144" spans="4:12" ht="15.75" customHeight="1" x14ac:dyDescent="0.25">
      <c r="D144" s="63"/>
      <c r="E144" s="63"/>
      <c r="L144" s="49"/>
    </row>
    <row r="145" spans="4:12" ht="15.75" customHeight="1" x14ac:dyDescent="0.25">
      <c r="D145" s="63"/>
      <c r="E145" s="63"/>
      <c r="L145" s="49"/>
    </row>
    <row r="146" spans="4:12" ht="15.75" customHeight="1" x14ac:dyDescent="0.25">
      <c r="D146" s="63"/>
      <c r="E146" s="63"/>
      <c r="L146" s="49"/>
    </row>
    <row r="147" spans="4:12" ht="15.75" customHeight="1" x14ac:dyDescent="0.25">
      <c r="D147" s="63"/>
      <c r="E147" s="63"/>
      <c r="L147" s="49"/>
    </row>
    <row r="148" spans="4:12" ht="15.75" customHeight="1" x14ac:dyDescent="0.25">
      <c r="D148" s="63"/>
      <c r="E148" s="63"/>
      <c r="L148" s="49"/>
    </row>
    <row r="149" spans="4:12" ht="15.75" customHeight="1" x14ac:dyDescent="0.25">
      <c r="D149" s="63"/>
      <c r="E149" s="63"/>
      <c r="L149" s="49"/>
    </row>
    <row r="150" spans="4:12" ht="15.75" customHeight="1" x14ac:dyDescent="0.25">
      <c r="D150" s="63"/>
      <c r="E150" s="63"/>
      <c r="L150" s="49"/>
    </row>
    <row r="151" spans="4:12" ht="15.75" customHeight="1" x14ac:dyDescent="0.25">
      <c r="D151" s="63"/>
      <c r="E151" s="63"/>
      <c r="L151" s="49"/>
    </row>
    <row r="152" spans="4:12" ht="15.75" customHeight="1" x14ac:dyDescent="0.25">
      <c r="D152" s="63"/>
      <c r="E152" s="63"/>
      <c r="L152" s="49"/>
    </row>
    <row r="153" spans="4:12" ht="15.75" customHeight="1" x14ac:dyDescent="0.25">
      <c r="D153" s="63"/>
      <c r="E153" s="63"/>
      <c r="L153" s="49"/>
    </row>
    <row r="154" spans="4:12" ht="15.75" customHeight="1" x14ac:dyDescent="0.25">
      <c r="D154" s="63"/>
      <c r="E154" s="63"/>
      <c r="L154" s="49"/>
    </row>
    <row r="155" spans="4:12" ht="15.75" customHeight="1" x14ac:dyDescent="0.25">
      <c r="D155" s="63"/>
      <c r="E155" s="63"/>
      <c r="L155" s="49"/>
    </row>
    <row r="156" spans="4:12" ht="15.75" customHeight="1" x14ac:dyDescent="0.25">
      <c r="D156" s="63"/>
      <c r="E156" s="63"/>
      <c r="L156" s="49"/>
    </row>
    <row r="157" spans="4:12" ht="15.75" customHeight="1" x14ac:dyDescent="0.25">
      <c r="D157" s="63"/>
      <c r="E157" s="63"/>
      <c r="L157" s="49"/>
    </row>
    <row r="158" spans="4:12" ht="15.75" customHeight="1" x14ac:dyDescent="0.25">
      <c r="D158" s="63"/>
      <c r="E158" s="63"/>
      <c r="L158" s="49"/>
    </row>
    <row r="159" spans="4:12" ht="15.75" customHeight="1" x14ac:dyDescent="0.25">
      <c r="D159" s="63"/>
      <c r="E159" s="63"/>
      <c r="L159" s="49"/>
    </row>
    <row r="160" spans="4:12" ht="15.75" customHeight="1" x14ac:dyDescent="0.25">
      <c r="D160" s="63"/>
      <c r="E160" s="63"/>
      <c r="L160" s="49"/>
    </row>
    <row r="161" spans="4:12" ht="15.75" customHeight="1" x14ac:dyDescent="0.25">
      <c r="D161" s="63"/>
      <c r="E161" s="63"/>
      <c r="L161" s="49"/>
    </row>
    <row r="162" spans="4:12" ht="15.75" customHeight="1" x14ac:dyDescent="0.25">
      <c r="D162" s="63"/>
      <c r="E162" s="63"/>
      <c r="L162" s="49"/>
    </row>
    <row r="163" spans="4:12" ht="15.75" customHeight="1" x14ac:dyDescent="0.25">
      <c r="D163" s="63"/>
      <c r="E163" s="63"/>
      <c r="L163" s="49"/>
    </row>
    <row r="164" spans="4:12" ht="15.75" customHeight="1" x14ac:dyDescent="0.25">
      <c r="D164" s="63"/>
      <c r="E164" s="63"/>
      <c r="L164" s="49"/>
    </row>
    <row r="165" spans="4:12" ht="15.75" customHeight="1" x14ac:dyDescent="0.25">
      <c r="D165" s="63"/>
      <c r="E165" s="63"/>
      <c r="L165" s="49"/>
    </row>
    <row r="166" spans="4:12" ht="15.75" customHeight="1" x14ac:dyDescent="0.25">
      <c r="D166" s="63"/>
      <c r="E166" s="63"/>
      <c r="L166" s="49"/>
    </row>
    <row r="167" spans="4:12" ht="15.75" customHeight="1" x14ac:dyDescent="0.25">
      <c r="D167" s="63"/>
      <c r="E167" s="63"/>
      <c r="L167" s="49"/>
    </row>
    <row r="168" spans="4:12" ht="15.75" customHeight="1" x14ac:dyDescent="0.25">
      <c r="D168" s="63"/>
      <c r="E168" s="63"/>
      <c r="L168" s="49"/>
    </row>
    <row r="169" spans="4:12" ht="15.75" customHeight="1" x14ac:dyDescent="0.25">
      <c r="D169" s="63"/>
      <c r="E169" s="63"/>
      <c r="L169" s="49"/>
    </row>
    <row r="170" spans="4:12" ht="15.75" customHeight="1" x14ac:dyDescent="0.25">
      <c r="D170" s="63"/>
      <c r="E170" s="63"/>
      <c r="L170" s="49"/>
    </row>
    <row r="171" spans="4:12" ht="15.75" customHeight="1" x14ac:dyDescent="0.25">
      <c r="D171" s="63"/>
      <c r="E171" s="63"/>
      <c r="L171" s="49"/>
    </row>
    <row r="172" spans="4:12" ht="15.75" customHeight="1" x14ac:dyDescent="0.25">
      <c r="D172" s="63"/>
      <c r="E172" s="63"/>
      <c r="L172" s="49"/>
    </row>
    <row r="173" spans="4:12" ht="15.75" customHeight="1" x14ac:dyDescent="0.25">
      <c r="D173" s="63"/>
      <c r="E173" s="63"/>
      <c r="L173" s="49"/>
    </row>
    <row r="174" spans="4:12" ht="15.75" customHeight="1" x14ac:dyDescent="0.25">
      <c r="D174" s="63"/>
      <c r="E174" s="63"/>
      <c r="L174" s="49"/>
    </row>
    <row r="175" spans="4:12" ht="15.75" customHeight="1" x14ac:dyDescent="0.25">
      <c r="D175" s="63"/>
      <c r="E175" s="63"/>
      <c r="L175" s="49"/>
    </row>
    <row r="176" spans="4:12" ht="15.75" customHeight="1" x14ac:dyDescent="0.25">
      <c r="D176" s="63"/>
      <c r="E176" s="63"/>
      <c r="L176" s="49"/>
    </row>
    <row r="177" spans="4:12" ht="15.75" customHeight="1" x14ac:dyDescent="0.25">
      <c r="D177" s="63"/>
      <c r="E177" s="63"/>
      <c r="L177" s="49"/>
    </row>
    <row r="178" spans="4:12" ht="15.75" customHeight="1" x14ac:dyDescent="0.25">
      <c r="D178" s="63"/>
      <c r="E178" s="63"/>
      <c r="L178" s="49"/>
    </row>
    <row r="179" spans="4:12" ht="15.75" customHeight="1" x14ac:dyDescent="0.25">
      <c r="D179" s="63"/>
      <c r="E179" s="63"/>
      <c r="L179" s="49"/>
    </row>
    <row r="180" spans="4:12" ht="15.75" customHeight="1" x14ac:dyDescent="0.25">
      <c r="D180" s="63"/>
      <c r="E180" s="63"/>
      <c r="L180" s="49"/>
    </row>
    <row r="181" spans="4:12" ht="15.75" customHeight="1" x14ac:dyDescent="0.25">
      <c r="D181" s="63"/>
      <c r="E181" s="63"/>
      <c r="L181" s="49"/>
    </row>
    <row r="182" spans="4:12" ht="15.75" customHeight="1" x14ac:dyDescent="0.25">
      <c r="D182" s="63"/>
      <c r="E182" s="63"/>
      <c r="L182" s="49"/>
    </row>
    <row r="183" spans="4:12" ht="15.75" customHeight="1" x14ac:dyDescent="0.25">
      <c r="D183" s="63"/>
      <c r="E183" s="63"/>
      <c r="L183" s="49"/>
    </row>
    <row r="184" spans="4:12" ht="15.75" customHeight="1" x14ac:dyDescent="0.25">
      <c r="D184" s="63"/>
      <c r="E184" s="63"/>
      <c r="L184" s="49"/>
    </row>
    <row r="185" spans="4:12" ht="15.75" customHeight="1" x14ac:dyDescent="0.25">
      <c r="D185" s="63"/>
      <c r="E185" s="63"/>
      <c r="L185" s="49"/>
    </row>
    <row r="186" spans="4:12" ht="15.75" customHeight="1" x14ac:dyDescent="0.25">
      <c r="D186" s="63"/>
      <c r="E186" s="63"/>
      <c r="L186" s="49"/>
    </row>
    <row r="187" spans="4:12" ht="15.75" customHeight="1" x14ac:dyDescent="0.25">
      <c r="D187" s="63"/>
      <c r="E187" s="63"/>
      <c r="L187" s="49"/>
    </row>
    <row r="188" spans="4:12" ht="15.75" customHeight="1" x14ac:dyDescent="0.25">
      <c r="D188" s="63"/>
      <c r="E188" s="63"/>
      <c r="L188" s="49"/>
    </row>
    <row r="189" spans="4:12" ht="15.75" customHeight="1" x14ac:dyDescent="0.25">
      <c r="D189" s="63"/>
      <c r="E189" s="63"/>
      <c r="L189" s="49"/>
    </row>
    <row r="190" spans="4:12" ht="15.75" customHeight="1" x14ac:dyDescent="0.25">
      <c r="D190" s="63"/>
      <c r="E190" s="63"/>
      <c r="L190" s="49"/>
    </row>
    <row r="191" spans="4:12" ht="15.75" customHeight="1" x14ac:dyDescent="0.25">
      <c r="D191" s="63"/>
      <c r="E191" s="63"/>
      <c r="L191" s="49"/>
    </row>
    <row r="192" spans="4:12" ht="15.75" customHeight="1" x14ac:dyDescent="0.25">
      <c r="D192" s="63"/>
      <c r="E192" s="63"/>
      <c r="L192" s="49"/>
    </row>
    <row r="193" spans="4:12" ht="15.75" customHeight="1" x14ac:dyDescent="0.25">
      <c r="D193" s="63"/>
      <c r="E193" s="63"/>
      <c r="L193" s="49"/>
    </row>
    <row r="194" spans="4:12" ht="15.75" customHeight="1" x14ac:dyDescent="0.25">
      <c r="D194" s="63"/>
      <c r="E194" s="63"/>
      <c r="L194" s="49"/>
    </row>
    <row r="195" spans="4:12" ht="15.75" customHeight="1" x14ac:dyDescent="0.25">
      <c r="D195" s="63"/>
      <c r="E195" s="63"/>
      <c r="L195" s="49"/>
    </row>
    <row r="196" spans="4:12" ht="15.75" customHeight="1" x14ac:dyDescent="0.25">
      <c r="D196" s="63"/>
      <c r="E196" s="63"/>
      <c r="L196" s="49"/>
    </row>
    <row r="197" spans="4:12" ht="15.75" customHeight="1" x14ac:dyDescent="0.25">
      <c r="D197" s="63"/>
      <c r="E197" s="63"/>
      <c r="L197" s="49"/>
    </row>
    <row r="198" spans="4:12" ht="15.75" customHeight="1" x14ac:dyDescent="0.25">
      <c r="D198" s="63"/>
      <c r="E198" s="63"/>
      <c r="L198" s="49"/>
    </row>
    <row r="199" spans="4:12" ht="15.75" customHeight="1" x14ac:dyDescent="0.25">
      <c r="D199" s="63"/>
      <c r="E199" s="63"/>
      <c r="L199" s="49"/>
    </row>
    <row r="200" spans="4:12" ht="15.75" customHeight="1" x14ac:dyDescent="0.25">
      <c r="D200" s="63"/>
      <c r="E200" s="63"/>
      <c r="L200" s="49"/>
    </row>
    <row r="201" spans="4:12" ht="15.75" customHeight="1" x14ac:dyDescent="0.25">
      <c r="D201" s="63"/>
      <c r="E201" s="63"/>
      <c r="L201" s="49"/>
    </row>
    <row r="202" spans="4:12" ht="15.75" customHeight="1" x14ac:dyDescent="0.25">
      <c r="D202" s="63"/>
      <c r="E202" s="63"/>
      <c r="L202" s="49"/>
    </row>
    <row r="203" spans="4:12" ht="15.75" customHeight="1" x14ac:dyDescent="0.25">
      <c r="D203" s="63"/>
      <c r="E203" s="63"/>
      <c r="L203" s="49"/>
    </row>
    <row r="204" spans="4:12" ht="15.75" customHeight="1" x14ac:dyDescent="0.25">
      <c r="D204" s="63"/>
      <c r="E204" s="63"/>
      <c r="L204" s="49"/>
    </row>
    <row r="205" spans="4:12" ht="15.75" customHeight="1" x14ac:dyDescent="0.25">
      <c r="D205" s="63"/>
      <c r="E205" s="63"/>
      <c r="L205" s="49"/>
    </row>
    <row r="206" spans="4:12" ht="15.75" customHeight="1" x14ac:dyDescent="0.25">
      <c r="D206" s="63"/>
      <c r="E206" s="63"/>
      <c r="L206" s="49"/>
    </row>
    <row r="207" spans="4:12" ht="15.75" customHeight="1" x14ac:dyDescent="0.25">
      <c r="D207" s="63"/>
      <c r="E207" s="63"/>
      <c r="L207" s="49"/>
    </row>
    <row r="208" spans="4:12" ht="15.75" customHeight="1" x14ac:dyDescent="0.25">
      <c r="D208" s="63"/>
      <c r="E208" s="63"/>
      <c r="L208" s="49"/>
    </row>
    <row r="209" spans="4:12" ht="15.75" customHeight="1" x14ac:dyDescent="0.25">
      <c r="D209" s="63"/>
      <c r="E209" s="63"/>
      <c r="L209" s="49"/>
    </row>
    <row r="210" spans="4:12" ht="15.75" customHeight="1" x14ac:dyDescent="0.25">
      <c r="D210" s="63"/>
      <c r="E210" s="63"/>
      <c r="L210" s="49"/>
    </row>
    <row r="211" spans="4:12" ht="15.75" customHeight="1" x14ac:dyDescent="0.25">
      <c r="D211" s="63"/>
      <c r="E211" s="63"/>
      <c r="L211" s="49"/>
    </row>
    <row r="212" spans="4:12" ht="15.75" customHeight="1" x14ac:dyDescent="0.25">
      <c r="D212" s="63"/>
      <c r="E212" s="63"/>
      <c r="L212" s="49"/>
    </row>
    <row r="213" spans="4:12" ht="15.75" customHeight="1" x14ac:dyDescent="0.25">
      <c r="D213" s="63"/>
      <c r="E213" s="63"/>
      <c r="L213" s="49"/>
    </row>
    <row r="214" spans="4:12" ht="15.75" customHeight="1" x14ac:dyDescent="0.25">
      <c r="D214" s="63"/>
      <c r="E214" s="63"/>
      <c r="L214" s="49"/>
    </row>
    <row r="215" spans="4:12" ht="15.75" customHeight="1" x14ac:dyDescent="0.25">
      <c r="D215" s="63"/>
      <c r="E215" s="63"/>
      <c r="L215" s="49"/>
    </row>
    <row r="216" spans="4:12" ht="15.75" customHeight="1" x14ac:dyDescent="0.25">
      <c r="D216" s="63"/>
      <c r="E216" s="63"/>
      <c r="L216" s="49"/>
    </row>
    <row r="217" spans="4:12" ht="15.75" customHeight="1" x14ac:dyDescent="0.25">
      <c r="D217" s="63"/>
      <c r="E217" s="63"/>
      <c r="L217" s="49"/>
    </row>
    <row r="218" spans="4:12" ht="15.75" customHeight="1" x14ac:dyDescent="0.25">
      <c r="D218" s="63"/>
      <c r="E218" s="63"/>
      <c r="L218" s="49"/>
    </row>
    <row r="219" spans="4:12" ht="15.75" customHeight="1" x14ac:dyDescent="0.25">
      <c r="D219" s="63"/>
      <c r="E219" s="63"/>
      <c r="L219" s="49"/>
    </row>
    <row r="220" spans="4:12" ht="15.75" customHeight="1" x14ac:dyDescent="0.25">
      <c r="D220" s="63"/>
      <c r="E220" s="63"/>
      <c r="L220" s="49"/>
    </row>
    <row r="221" spans="4:12" ht="15.75" customHeight="1" x14ac:dyDescent="0.25">
      <c r="D221" s="63"/>
      <c r="E221" s="63"/>
      <c r="L221" s="49"/>
    </row>
    <row r="222" spans="4:12" ht="15.75" customHeight="1" x14ac:dyDescent="0.25">
      <c r="D222" s="63"/>
      <c r="E222" s="63"/>
      <c r="L222" s="49"/>
    </row>
    <row r="223" spans="4:12" ht="15.75" customHeight="1" x14ac:dyDescent="0.25"/>
    <row r="224" spans="4:1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7">
    <mergeCell ref="M1:O1"/>
    <mergeCell ref="E2:E3"/>
    <mergeCell ref="G2:G3"/>
    <mergeCell ref="O2:O3"/>
    <mergeCell ref="B4:D4"/>
    <mergeCell ref="A16:D16"/>
    <mergeCell ref="A17:D17"/>
    <mergeCell ref="A18:D18"/>
    <mergeCell ref="A19:D19"/>
    <mergeCell ref="A1:A14"/>
    <mergeCell ref="B1:B3"/>
    <mergeCell ref="C1:C3"/>
    <mergeCell ref="I2:I3"/>
    <mergeCell ref="K2:K3"/>
    <mergeCell ref="M2:M3"/>
    <mergeCell ref="N2:N3"/>
    <mergeCell ref="D2:D3"/>
  </mergeCells>
  <hyperlinks>
    <hyperlink ref="E2" r:id="rId1"/>
    <hyperlink ref="G2" r:id="rId2"/>
    <hyperlink ref="I2" r:id="rId3"/>
    <hyperlink ref="K2" r:id="rId4"/>
    <hyperlink ref="M2" r:id="rId5"/>
    <hyperlink ref="N2" r:id="rId6"/>
    <hyperlink ref="O2" r:id="rId7"/>
  </hyperlinks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00"/>
  <sheetViews>
    <sheetView workbookViewId="0">
      <pane xSplit="4" topLeftCell="E1" activePane="topRight" state="frozen"/>
      <selection pane="topRight" activeCell="F2" sqref="F2"/>
    </sheetView>
  </sheetViews>
  <sheetFormatPr defaultColWidth="12.59765625" defaultRowHeight="15" customHeight="1" x14ac:dyDescent="0.25"/>
  <cols>
    <col min="1" max="1" width="8.69921875" customWidth="1"/>
    <col min="2" max="3" width="5" customWidth="1"/>
    <col min="4" max="4" width="46.19921875" customWidth="1"/>
    <col min="5" max="5" width="14.69921875" customWidth="1"/>
    <col min="6" max="11" width="8.3984375" customWidth="1"/>
    <col min="12" max="52" width="9.59765625" customWidth="1"/>
    <col min="53" max="53" width="11" customWidth="1"/>
    <col min="54" max="55" width="9.59765625" customWidth="1"/>
    <col min="56" max="56" width="10.69921875" customWidth="1"/>
    <col min="57" max="65" width="9.59765625" customWidth="1"/>
  </cols>
  <sheetData>
    <row r="1" spans="1:65" ht="15" customHeight="1" x14ac:dyDescent="0.25">
      <c r="A1" s="272" t="s">
        <v>136</v>
      </c>
      <c r="B1" s="269" t="s">
        <v>1</v>
      </c>
      <c r="C1" s="269" t="s">
        <v>3</v>
      </c>
      <c r="D1" s="2" t="s">
        <v>4</v>
      </c>
      <c r="E1" s="278">
        <v>43892</v>
      </c>
      <c r="F1" s="255"/>
      <c r="G1" s="255"/>
      <c r="H1" s="5"/>
      <c r="I1" s="273">
        <v>43893</v>
      </c>
      <c r="J1" s="255"/>
      <c r="K1" s="5"/>
      <c r="L1" s="265">
        <v>43894</v>
      </c>
      <c r="M1" s="255"/>
      <c r="N1" s="255"/>
      <c r="O1" s="255"/>
      <c r="P1" s="5"/>
      <c r="Q1" s="103">
        <v>43895</v>
      </c>
      <c r="R1" s="5"/>
      <c r="S1" s="265">
        <v>43900</v>
      </c>
      <c r="T1" s="255"/>
      <c r="U1" s="255"/>
      <c r="V1" s="255"/>
      <c r="W1" s="255"/>
      <c r="X1" s="255"/>
      <c r="Y1" s="5"/>
      <c r="Z1" s="103">
        <v>43901</v>
      </c>
      <c r="AA1" s="6"/>
      <c r="AB1" s="265">
        <v>43902</v>
      </c>
      <c r="AC1" s="255"/>
      <c r="AD1" s="255"/>
      <c r="AE1" s="6"/>
      <c r="AF1" s="265">
        <v>43903</v>
      </c>
      <c r="AG1" s="255"/>
      <c r="AH1" s="255"/>
      <c r="AI1" s="6"/>
      <c r="AJ1" s="266">
        <v>43906</v>
      </c>
      <c r="AK1" s="246"/>
      <c r="AL1" s="6"/>
      <c r="AM1" s="9">
        <v>43907</v>
      </c>
      <c r="AN1" s="6"/>
      <c r="AO1" s="11">
        <v>43908</v>
      </c>
      <c r="AP1" s="6"/>
      <c r="AQ1" s="273">
        <v>43909</v>
      </c>
      <c r="AR1" s="255"/>
      <c r="AS1" s="6"/>
      <c r="AT1" s="273">
        <v>43914</v>
      </c>
      <c r="AU1" s="255"/>
      <c r="AV1" s="255"/>
      <c r="AW1" s="255"/>
      <c r="AX1" s="255"/>
      <c r="AY1" s="255"/>
      <c r="AZ1" s="6"/>
      <c r="BA1" s="273">
        <v>43915</v>
      </c>
      <c r="BB1" s="255"/>
      <c r="BC1" s="6"/>
      <c r="BD1" s="11">
        <v>43917</v>
      </c>
      <c r="BE1" s="6"/>
      <c r="BF1" s="9"/>
      <c r="BG1" s="9"/>
      <c r="BH1" s="9"/>
      <c r="BI1" s="9"/>
      <c r="BJ1" s="9"/>
      <c r="BK1" s="9"/>
      <c r="BL1" s="9"/>
      <c r="BM1" s="9"/>
    </row>
    <row r="2" spans="1:65" ht="15" customHeight="1" x14ac:dyDescent="0.25">
      <c r="A2" s="253"/>
      <c r="B2" s="253"/>
      <c r="C2" s="253"/>
      <c r="D2" s="274" t="s">
        <v>6</v>
      </c>
      <c r="E2" s="257" t="s">
        <v>138</v>
      </c>
      <c r="F2" s="252" t="s">
        <v>139</v>
      </c>
      <c r="G2" s="252" t="s">
        <v>140</v>
      </c>
      <c r="H2" s="105"/>
      <c r="I2" s="252" t="s">
        <v>141</v>
      </c>
      <c r="J2" s="252" t="s">
        <v>142</v>
      </c>
      <c r="K2" s="6"/>
      <c r="L2" s="257" t="s">
        <v>143</v>
      </c>
      <c r="M2" s="257" t="s">
        <v>144</v>
      </c>
      <c r="N2" s="257" t="s">
        <v>145</v>
      </c>
      <c r="O2" s="257" t="s">
        <v>8</v>
      </c>
      <c r="P2" s="6"/>
      <c r="Q2" s="257" t="s">
        <v>147</v>
      </c>
      <c r="R2" s="6"/>
      <c r="S2" s="257" t="s">
        <v>140</v>
      </c>
      <c r="T2" s="257" t="s">
        <v>150</v>
      </c>
      <c r="U2" s="257" t="s">
        <v>151</v>
      </c>
      <c r="V2" s="257" t="s">
        <v>153</v>
      </c>
      <c r="W2" s="257" t="s">
        <v>143</v>
      </c>
      <c r="X2" s="257" t="s">
        <v>8</v>
      </c>
      <c r="Y2" s="6"/>
      <c r="Z2" s="257" t="s">
        <v>140</v>
      </c>
      <c r="AA2" s="6"/>
      <c r="AB2" s="257" t="s">
        <v>8</v>
      </c>
      <c r="AC2" s="257" t="s">
        <v>138</v>
      </c>
      <c r="AD2" s="286" t="s">
        <v>158</v>
      </c>
      <c r="AE2" s="6"/>
      <c r="AF2" s="257" t="s">
        <v>159</v>
      </c>
      <c r="AG2" s="257" t="s">
        <v>161</v>
      </c>
      <c r="AH2" s="257" t="s">
        <v>162</v>
      </c>
      <c r="AI2" s="6"/>
      <c r="AJ2" s="258" t="s">
        <v>163</v>
      </c>
      <c r="AK2" s="258" t="s">
        <v>143</v>
      </c>
      <c r="AL2" s="6"/>
      <c r="AM2" s="257" t="s">
        <v>8</v>
      </c>
      <c r="AN2" s="6"/>
      <c r="AO2" s="256" t="s">
        <v>164</v>
      </c>
      <c r="AP2" s="14"/>
      <c r="AQ2" s="256" t="s">
        <v>27</v>
      </c>
      <c r="AR2" s="256" t="s">
        <v>165</v>
      </c>
      <c r="AS2" s="14"/>
      <c r="AT2" s="279" t="s">
        <v>158</v>
      </c>
      <c r="AU2" s="256" t="s">
        <v>27</v>
      </c>
      <c r="AV2" s="256" t="s">
        <v>11</v>
      </c>
      <c r="AW2" s="256" t="s">
        <v>166</v>
      </c>
      <c r="AX2" s="256" t="s">
        <v>161</v>
      </c>
      <c r="AY2" s="256" t="s">
        <v>167</v>
      </c>
      <c r="AZ2" s="14"/>
      <c r="BA2" s="256" t="s">
        <v>166</v>
      </c>
      <c r="BB2" s="256" t="s">
        <v>164</v>
      </c>
      <c r="BC2" s="14"/>
      <c r="BD2" s="256" t="s">
        <v>165</v>
      </c>
      <c r="BE2" s="14"/>
      <c r="BF2" s="113"/>
      <c r="BG2" s="113"/>
      <c r="BH2" s="113"/>
      <c r="BI2" s="113"/>
      <c r="BJ2" s="113"/>
      <c r="BK2" s="113"/>
      <c r="BL2" s="282"/>
      <c r="BM2" s="284"/>
    </row>
    <row r="3" spans="1:65" ht="39" customHeight="1" x14ac:dyDescent="0.25">
      <c r="A3" s="253"/>
      <c r="B3" s="244"/>
      <c r="C3" s="244"/>
      <c r="D3" s="244"/>
      <c r="E3" s="244"/>
      <c r="F3" s="244"/>
      <c r="G3" s="244"/>
      <c r="H3" s="105"/>
      <c r="I3" s="244"/>
      <c r="J3" s="244"/>
      <c r="K3" s="6"/>
      <c r="L3" s="244"/>
      <c r="M3" s="244"/>
      <c r="N3" s="244"/>
      <c r="O3" s="244"/>
      <c r="P3" s="6"/>
      <c r="Q3" s="244"/>
      <c r="R3" s="6"/>
      <c r="S3" s="244"/>
      <c r="T3" s="244"/>
      <c r="U3" s="244"/>
      <c r="V3" s="244"/>
      <c r="W3" s="244"/>
      <c r="X3" s="244"/>
      <c r="Y3" s="6"/>
      <c r="Z3" s="244"/>
      <c r="AA3" s="6"/>
      <c r="AB3" s="244"/>
      <c r="AC3" s="244"/>
      <c r="AD3" s="244"/>
      <c r="AE3" s="6"/>
      <c r="AF3" s="244"/>
      <c r="AG3" s="244"/>
      <c r="AH3" s="244"/>
      <c r="AI3" s="6"/>
      <c r="AJ3" s="259"/>
      <c r="AK3" s="259"/>
      <c r="AL3" s="6"/>
      <c r="AM3" s="244"/>
      <c r="AN3" s="6"/>
      <c r="AO3" s="244"/>
      <c r="AP3" s="14"/>
      <c r="AQ3" s="244"/>
      <c r="AR3" s="244"/>
      <c r="AS3" s="14"/>
      <c r="AT3" s="244"/>
      <c r="AU3" s="244"/>
      <c r="AV3" s="244"/>
      <c r="AW3" s="244"/>
      <c r="AX3" s="244"/>
      <c r="AY3" s="244"/>
      <c r="AZ3" s="14"/>
      <c r="BA3" s="244"/>
      <c r="BB3" s="244"/>
      <c r="BC3" s="14"/>
      <c r="BD3" s="244"/>
      <c r="BE3" s="14"/>
      <c r="BF3" s="113"/>
      <c r="BG3" s="113"/>
      <c r="BH3" s="113"/>
      <c r="BI3" s="113"/>
      <c r="BJ3" s="113"/>
      <c r="BK3" s="113"/>
      <c r="BL3" s="283"/>
      <c r="BM3" s="285"/>
    </row>
    <row r="4" spans="1:65" ht="15" customHeight="1" x14ac:dyDescent="0.25">
      <c r="A4" s="253"/>
      <c r="B4" s="275" t="s">
        <v>14</v>
      </c>
      <c r="C4" s="249"/>
      <c r="D4" s="246"/>
      <c r="E4" s="1"/>
      <c r="F4" s="114"/>
      <c r="G4" s="114"/>
      <c r="H4" s="105"/>
      <c r="I4" s="115"/>
      <c r="J4" s="115"/>
      <c r="K4" s="6"/>
      <c r="L4" s="114"/>
      <c r="M4" s="114"/>
      <c r="N4" s="114"/>
      <c r="O4" s="114"/>
      <c r="P4" s="6"/>
      <c r="Q4" s="114"/>
      <c r="R4" s="6"/>
      <c r="S4" s="114"/>
      <c r="T4" s="114"/>
      <c r="U4" s="114"/>
      <c r="V4" s="114"/>
      <c r="W4" s="114"/>
      <c r="X4" s="114"/>
      <c r="Y4" s="6"/>
      <c r="Z4" s="114"/>
      <c r="AA4" s="6"/>
      <c r="AB4" s="33">
        <v>6.8287037037037036E-4</v>
      </c>
      <c r="AC4" s="33">
        <v>7.8703703703703705E-4</v>
      </c>
      <c r="AD4" s="33">
        <v>1.4930555555555556E-3</v>
      </c>
      <c r="AE4" s="6"/>
      <c r="AF4" s="33">
        <v>1.5509259259259259E-3</v>
      </c>
      <c r="AG4" s="33">
        <v>5.3240740740740744E-4</v>
      </c>
      <c r="AH4" s="33">
        <v>4.7453703703703704E-4</v>
      </c>
      <c r="AI4" s="6"/>
      <c r="AJ4" s="116">
        <v>3.8194444444444446E-4</v>
      </c>
      <c r="AK4" s="116">
        <v>4.6296296296296298E-4</v>
      </c>
      <c r="AL4" s="6"/>
      <c r="AM4" s="117">
        <v>1.0185185185185184E-3</v>
      </c>
      <c r="AN4" s="6"/>
      <c r="AO4" s="118">
        <v>4.5138888888888887E-4</v>
      </c>
      <c r="AP4" s="14"/>
      <c r="AQ4" s="118">
        <v>1.5393518518518519E-3</v>
      </c>
      <c r="AR4" s="118">
        <v>2.1527777777777778E-3</v>
      </c>
      <c r="AS4" s="14"/>
      <c r="AT4" s="118">
        <v>3.7037037037037035E-4</v>
      </c>
      <c r="AU4" s="118">
        <v>7.8703703703703705E-4</v>
      </c>
      <c r="AV4" s="118">
        <v>1.261574074074074E-3</v>
      </c>
      <c r="AW4" s="118">
        <v>1.5509259259259259E-3</v>
      </c>
      <c r="AX4" s="118">
        <v>4.2824074074074075E-4</v>
      </c>
      <c r="AY4" s="118">
        <v>9.0277777777777774E-4</v>
      </c>
      <c r="AZ4" s="14"/>
      <c r="BA4" s="118">
        <v>5.6712962962962967E-4</v>
      </c>
      <c r="BB4" s="118">
        <v>5.0925925925925921E-4</v>
      </c>
      <c r="BC4" s="14"/>
      <c r="BD4" s="118">
        <v>1.8749999999999999E-3</v>
      </c>
      <c r="BE4" s="14"/>
      <c r="BF4" s="120"/>
      <c r="BG4" s="120"/>
      <c r="BH4" s="120"/>
      <c r="BI4" s="120"/>
      <c r="BJ4" s="120"/>
      <c r="BK4" s="120"/>
      <c r="BL4" s="121"/>
      <c r="BM4" s="122"/>
    </row>
    <row r="5" spans="1:65" ht="15" customHeight="1" x14ac:dyDescent="0.3">
      <c r="A5" s="253"/>
      <c r="B5" s="27">
        <v>1</v>
      </c>
      <c r="C5" s="27">
        <v>1</v>
      </c>
      <c r="D5" s="29" t="s">
        <v>25</v>
      </c>
      <c r="E5" s="1">
        <v>1</v>
      </c>
      <c r="F5" s="22">
        <v>1</v>
      </c>
      <c r="G5" s="22">
        <v>1</v>
      </c>
      <c r="H5" s="105"/>
      <c r="I5" s="30">
        <v>1</v>
      </c>
      <c r="J5" s="30">
        <v>1</v>
      </c>
      <c r="K5" s="6"/>
      <c r="L5" s="22">
        <v>1</v>
      </c>
      <c r="M5" s="22">
        <v>1</v>
      </c>
      <c r="N5" s="22">
        <v>1</v>
      </c>
      <c r="O5" s="22">
        <v>1</v>
      </c>
      <c r="P5" s="6"/>
      <c r="Q5" s="22">
        <v>1</v>
      </c>
      <c r="R5" s="6"/>
      <c r="S5" s="22">
        <v>1</v>
      </c>
      <c r="T5" s="22">
        <v>1</v>
      </c>
      <c r="U5" s="22">
        <v>1</v>
      </c>
      <c r="V5" s="22">
        <v>1</v>
      </c>
      <c r="W5" s="22">
        <v>1</v>
      </c>
      <c r="X5" s="22">
        <v>1</v>
      </c>
      <c r="Y5" s="6"/>
      <c r="Z5" s="22">
        <v>1</v>
      </c>
      <c r="AA5" s="6"/>
      <c r="AB5" s="22">
        <v>1</v>
      </c>
      <c r="AC5" s="22">
        <v>1</v>
      </c>
      <c r="AD5" s="22">
        <v>1</v>
      </c>
      <c r="AE5" s="6"/>
      <c r="AF5" s="22">
        <v>1</v>
      </c>
      <c r="AG5" s="22">
        <v>1</v>
      </c>
      <c r="AH5" s="22">
        <v>1</v>
      </c>
      <c r="AI5" s="6"/>
      <c r="AJ5" s="22">
        <v>1</v>
      </c>
      <c r="AK5" s="22">
        <v>1</v>
      </c>
      <c r="AL5" s="6"/>
      <c r="AM5" s="123">
        <v>1</v>
      </c>
      <c r="AN5" s="6"/>
      <c r="AO5" s="80">
        <v>1</v>
      </c>
      <c r="AP5" s="14"/>
      <c r="AQ5" s="80">
        <v>1</v>
      </c>
      <c r="AR5" s="80">
        <v>1</v>
      </c>
      <c r="AS5" s="14"/>
      <c r="AT5" s="80">
        <v>1</v>
      </c>
      <c r="AU5" s="80">
        <v>1</v>
      </c>
      <c r="AV5" s="80">
        <v>1</v>
      </c>
      <c r="AW5" s="80">
        <v>1</v>
      </c>
      <c r="AX5" s="80">
        <v>1</v>
      </c>
      <c r="AY5" s="80">
        <v>1</v>
      </c>
      <c r="AZ5" s="14"/>
      <c r="BA5" s="80">
        <v>1</v>
      </c>
      <c r="BB5" s="80">
        <v>1</v>
      </c>
      <c r="BC5" s="14"/>
      <c r="BD5" s="80">
        <v>1</v>
      </c>
      <c r="BE5" s="14"/>
      <c r="BF5" s="124"/>
      <c r="BG5" s="124"/>
      <c r="BH5" s="124"/>
      <c r="BI5" s="124"/>
      <c r="BJ5" s="124"/>
      <c r="BK5" s="124"/>
      <c r="BL5" s="125"/>
      <c r="BM5" s="126"/>
    </row>
    <row r="6" spans="1:65" ht="15" customHeight="1" x14ac:dyDescent="0.3">
      <c r="A6" s="253"/>
      <c r="B6" s="27">
        <v>1</v>
      </c>
      <c r="C6" s="27">
        <v>2</v>
      </c>
      <c r="D6" s="29" t="s">
        <v>180</v>
      </c>
      <c r="E6" s="1">
        <v>1</v>
      </c>
      <c r="F6" s="22">
        <v>1</v>
      </c>
      <c r="G6" s="22">
        <v>1</v>
      </c>
      <c r="H6" s="105"/>
      <c r="I6" s="30">
        <v>1</v>
      </c>
      <c r="J6" s="30">
        <v>1</v>
      </c>
      <c r="K6" s="6"/>
      <c r="L6" s="22">
        <v>1</v>
      </c>
      <c r="M6" s="22">
        <v>1</v>
      </c>
      <c r="N6" s="22">
        <v>1</v>
      </c>
      <c r="O6" s="22">
        <v>1</v>
      </c>
      <c r="P6" s="6"/>
      <c r="Q6" s="22">
        <v>1</v>
      </c>
      <c r="R6" s="6"/>
      <c r="S6" s="22">
        <v>1</v>
      </c>
      <c r="T6" s="22">
        <v>1</v>
      </c>
      <c r="U6" s="22">
        <v>1</v>
      </c>
      <c r="V6" s="22">
        <v>1</v>
      </c>
      <c r="W6" s="22">
        <v>1</v>
      </c>
      <c r="X6" s="22">
        <v>1</v>
      </c>
      <c r="Y6" s="6"/>
      <c r="Z6" s="22">
        <v>1</v>
      </c>
      <c r="AA6" s="6"/>
      <c r="AB6" s="22">
        <v>1</v>
      </c>
      <c r="AC6" s="22">
        <v>1</v>
      </c>
      <c r="AD6" s="22">
        <v>1</v>
      </c>
      <c r="AE6" s="6"/>
      <c r="AF6" s="22">
        <v>1</v>
      </c>
      <c r="AG6" s="22">
        <v>1</v>
      </c>
      <c r="AH6" s="22">
        <v>1</v>
      </c>
      <c r="AI6" s="6"/>
      <c r="AJ6" s="22">
        <v>1</v>
      </c>
      <c r="AK6" s="22">
        <v>1</v>
      </c>
      <c r="AL6" s="6"/>
      <c r="AM6" s="123">
        <v>1</v>
      </c>
      <c r="AN6" s="6"/>
      <c r="AO6" s="80">
        <v>1</v>
      </c>
      <c r="AP6" s="14"/>
      <c r="AQ6" s="80">
        <v>1</v>
      </c>
      <c r="AR6" s="80">
        <v>1</v>
      </c>
      <c r="AS6" s="14"/>
      <c r="AT6" s="80">
        <v>1</v>
      </c>
      <c r="AU6" s="80">
        <v>1</v>
      </c>
      <c r="AV6" s="80">
        <v>1</v>
      </c>
      <c r="AW6" s="80">
        <v>1</v>
      </c>
      <c r="AX6" s="80">
        <v>1</v>
      </c>
      <c r="AY6" s="80">
        <v>1</v>
      </c>
      <c r="AZ6" s="14"/>
      <c r="BA6" s="80">
        <v>1</v>
      </c>
      <c r="BB6" s="80">
        <v>1</v>
      </c>
      <c r="BC6" s="14"/>
      <c r="BD6" s="80">
        <v>1</v>
      </c>
      <c r="BE6" s="14"/>
      <c r="BF6" s="124"/>
      <c r="BG6" s="124"/>
      <c r="BH6" s="124"/>
      <c r="BI6" s="124"/>
      <c r="BJ6" s="124"/>
      <c r="BK6" s="124"/>
      <c r="BL6" s="125"/>
      <c r="BM6" s="126"/>
    </row>
    <row r="7" spans="1:65" ht="15" customHeight="1" x14ac:dyDescent="0.3">
      <c r="A7" s="253"/>
      <c r="B7" s="27">
        <v>1</v>
      </c>
      <c r="C7" s="27">
        <v>3</v>
      </c>
      <c r="D7" s="29" t="s">
        <v>32</v>
      </c>
      <c r="E7" s="1">
        <v>1</v>
      </c>
      <c r="F7" s="22">
        <v>1</v>
      </c>
      <c r="G7" s="22">
        <v>1</v>
      </c>
      <c r="H7" s="105"/>
      <c r="I7" s="30">
        <v>1</v>
      </c>
      <c r="J7" s="30">
        <v>1</v>
      </c>
      <c r="K7" s="6"/>
      <c r="L7" s="22">
        <v>1</v>
      </c>
      <c r="M7" s="22">
        <v>1</v>
      </c>
      <c r="N7" s="22">
        <v>1</v>
      </c>
      <c r="O7" s="22">
        <v>1</v>
      </c>
      <c r="P7" s="6"/>
      <c r="Q7" s="22">
        <v>1</v>
      </c>
      <c r="R7" s="6"/>
      <c r="S7" s="22">
        <v>1</v>
      </c>
      <c r="T7" s="22">
        <v>1</v>
      </c>
      <c r="U7" s="22">
        <v>1</v>
      </c>
      <c r="V7" s="22">
        <v>1</v>
      </c>
      <c r="W7" s="22">
        <v>1</v>
      </c>
      <c r="X7" s="22">
        <v>1</v>
      </c>
      <c r="Y7" s="6"/>
      <c r="Z7" s="22">
        <v>1</v>
      </c>
      <c r="AA7" s="6"/>
      <c r="AB7" s="22">
        <v>1</v>
      </c>
      <c r="AC7" s="22">
        <v>1</v>
      </c>
      <c r="AD7" s="22">
        <v>1</v>
      </c>
      <c r="AE7" s="6"/>
      <c r="AF7" s="22">
        <v>1</v>
      </c>
      <c r="AG7" s="22">
        <v>1</v>
      </c>
      <c r="AH7" s="22">
        <v>1</v>
      </c>
      <c r="AI7" s="6"/>
      <c r="AJ7" s="22">
        <v>1</v>
      </c>
      <c r="AK7" s="22">
        <v>1</v>
      </c>
      <c r="AL7" s="6"/>
      <c r="AM7" s="123">
        <v>1</v>
      </c>
      <c r="AN7" s="6"/>
      <c r="AO7" s="80">
        <v>1</v>
      </c>
      <c r="AP7" s="14"/>
      <c r="AQ7" s="80">
        <v>1</v>
      </c>
      <c r="AR7" s="80">
        <v>1</v>
      </c>
      <c r="AS7" s="14"/>
      <c r="AT7" s="80">
        <v>1</v>
      </c>
      <c r="AU7" s="80">
        <v>1</v>
      </c>
      <c r="AV7" s="80">
        <v>1</v>
      </c>
      <c r="AW7" s="80">
        <v>1</v>
      </c>
      <c r="AX7" s="80">
        <v>1</v>
      </c>
      <c r="AY7" s="80">
        <v>1</v>
      </c>
      <c r="AZ7" s="14"/>
      <c r="BA7" s="80">
        <v>1</v>
      </c>
      <c r="BB7" s="80">
        <v>1</v>
      </c>
      <c r="BC7" s="14"/>
      <c r="BD7" s="80">
        <v>1</v>
      </c>
      <c r="BE7" s="14"/>
      <c r="BF7" s="124"/>
      <c r="BG7" s="124"/>
      <c r="BH7" s="124"/>
      <c r="BI7" s="124"/>
      <c r="BJ7" s="124"/>
      <c r="BK7" s="124"/>
      <c r="BL7" s="125"/>
      <c r="BM7" s="126"/>
    </row>
    <row r="8" spans="1:65" ht="15" customHeight="1" x14ac:dyDescent="0.3">
      <c r="A8" s="253"/>
      <c r="B8" s="27">
        <v>1</v>
      </c>
      <c r="C8" s="27">
        <v>4</v>
      </c>
      <c r="D8" s="29" t="s">
        <v>35</v>
      </c>
      <c r="E8" s="1">
        <v>1</v>
      </c>
      <c r="F8" s="22">
        <v>1</v>
      </c>
      <c r="G8" s="22">
        <v>1</v>
      </c>
      <c r="H8" s="105"/>
      <c r="I8" s="30">
        <v>1</v>
      </c>
      <c r="J8" s="30">
        <v>1</v>
      </c>
      <c r="K8" s="6"/>
      <c r="L8" s="22">
        <v>1</v>
      </c>
      <c r="M8" s="22">
        <v>1</v>
      </c>
      <c r="N8" s="22">
        <v>1</v>
      </c>
      <c r="O8" s="22">
        <v>1</v>
      </c>
      <c r="P8" s="6"/>
      <c r="Q8" s="22">
        <v>1</v>
      </c>
      <c r="R8" s="6"/>
      <c r="S8" s="22">
        <v>1</v>
      </c>
      <c r="T8" s="22">
        <v>1</v>
      </c>
      <c r="U8" s="22">
        <v>1</v>
      </c>
      <c r="V8" s="22">
        <v>1</v>
      </c>
      <c r="W8" s="22">
        <v>1</v>
      </c>
      <c r="X8" s="22">
        <v>1</v>
      </c>
      <c r="Y8" s="6"/>
      <c r="Z8" s="22">
        <v>1</v>
      </c>
      <c r="AA8" s="6"/>
      <c r="AB8" s="22">
        <v>1</v>
      </c>
      <c r="AC8" s="22">
        <v>1</v>
      </c>
      <c r="AD8" s="22">
        <v>1</v>
      </c>
      <c r="AE8" s="6"/>
      <c r="AF8" s="22">
        <v>1</v>
      </c>
      <c r="AG8" s="22">
        <v>1</v>
      </c>
      <c r="AH8" s="22">
        <v>1</v>
      </c>
      <c r="AI8" s="6"/>
      <c r="AJ8" s="22">
        <v>1</v>
      </c>
      <c r="AK8" s="22">
        <v>1</v>
      </c>
      <c r="AL8" s="6"/>
      <c r="AM8" s="123">
        <v>1</v>
      </c>
      <c r="AN8" s="6"/>
      <c r="AO8" s="80">
        <v>1</v>
      </c>
      <c r="AP8" s="14"/>
      <c r="AQ8" s="80">
        <v>1</v>
      </c>
      <c r="AR8" s="80">
        <v>1</v>
      </c>
      <c r="AS8" s="14"/>
      <c r="AT8" s="80">
        <v>1</v>
      </c>
      <c r="AU8" s="80">
        <v>1</v>
      </c>
      <c r="AV8" s="80">
        <v>1</v>
      </c>
      <c r="AW8" s="80">
        <v>1</v>
      </c>
      <c r="AX8" s="80">
        <v>1</v>
      </c>
      <c r="AY8" s="80">
        <v>1</v>
      </c>
      <c r="AZ8" s="14"/>
      <c r="BA8" s="80">
        <v>1</v>
      </c>
      <c r="BB8" s="80">
        <v>1</v>
      </c>
      <c r="BC8" s="14"/>
      <c r="BD8" s="80">
        <v>1</v>
      </c>
      <c r="BE8" s="14"/>
      <c r="BF8" s="124"/>
      <c r="BG8" s="124"/>
      <c r="BH8" s="124"/>
      <c r="BI8" s="124"/>
      <c r="BJ8" s="124"/>
      <c r="BK8" s="124"/>
      <c r="BL8" s="125"/>
      <c r="BM8" s="126"/>
    </row>
    <row r="9" spans="1:65" ht="13.5" customHeight="1" x14ac:dyDescent="0.3">
      <c r="A9" s="253"/>
      <c r="B9" s="27">
        <v>1</v>
      </c>
      <c r="C9" s="27">
        <v>5</v>
      </c>
      <c r="D9" s="29" t="s">
        <v>38</v>
      </c>
      <c r="E9" s="66">
        <v>1</v>
      </c>
      <c r="F9" s="22">
        <v>1</v>
      </c>
      <c r="G9" s="22">
        <v>1</v>
      </c>
      <c r="H9" s="105"/>
      <c r="I9" s="30"/>
      <c r="J9" s="30">
        <v>1</v>
      </c>
      <c r="K9" s="6"/>
      <c r="L9" s="22">
        <v>1</v>
      </c>
      <c r="M9" s="22">
        <v>1</v>
      </c>
      <c r="N9" s="22">
        <v>1</v>
      </c>
      <c r="O9" s="22">
        <v>1</v>
      </c>
      <c r="P9" s="6"/>
      <c r="Q9" s="22">
        <v>1</v>
      </c>
      <c r="R9" s="6"/>
      <c r="S9" s="22">
        <v>1</v>
      </c>
      <c r="T9" s="22">
        <v>1</v>
      </c>
      <c r="U9" s="22">
        <v>1</v>
      </c>
      <c r="V9" s="22">
        <v>1</v>
      </c>
      <c r="W9" s="48">
        <v>0</v>
      </c>
      <c r="X9" s="22">
        <v>1</v>
      </c>
      <c r="Y9" s="6"/>
      <c r="Z9" s="48">
        <v>0</v>
      </c>
      <c r="AA9" s="6"/>
      <c r="AB9" s="22">
        <v>1</v>
      </c>
      <c r="AC9" s="22">
        <v>1</v>
      </c>
      <c r="AD9" s="22">
        <v>1</v>
      </c>
      <c r="AE9" s="6"/>
      <c r="AF9" s="48">
        <v>0</v>
      </c>
      <c r="AG9" s="22">
        <v>1</v>
      </c>
      <c r="AH9" s="22">
        <v>1</v>
      </c>
      <c r="AI9" s="6"/>
      <c r="AJ9" s="48">
        <v>0</v>
      </c>
      <c r="AK9" s="22">
        <v>1</v>
      </c>
      <c r="AL9" s="6"/>
      <c r="AM9" s="123">
        <v>1</v>
      </c>
      <c r="AN9" s="6"/>
      <c r="AO9" s="80">
        <v>1</v>
      </c>
      <c r="AP9" s="14"/>
      <c r="AQ9" s="80">
        <v>1</v>
      </c>
      <c r="AR9" s="83">
        <v>0</v>
      </c>
      <c r="AS9" s="14"/>
      <c r="AT9" s="80">
        <v>1</v>
      </c>
      <c r="AU9" s="80">
        <v>1</v>
      </c>
      <c r="AV9" s="80">
        <v>1</v>
      </c>
      <c r="AW9" s="80">
        <v>1</v>
      </c>
      <c r="AX9" s="80">
        <v>1</v>
      </c>
      <c r="AY9" s="80">
        <v>1</v>
      </c>
      <c r="AZ9" s="14"/>
      <c r="BA9" s="80">
        <v>1</v>
      </c>
      <c r="BB9" s="80">
        <v>1</v>
      </c>
      <c r="BC9" s="14"/>
      <c r="BD9" s="80">
        <v>1</v>
      </c>
      <c r="BE9" s="14"/>
      <c r="BF9" s="124"/>
      <c r="BG9" s="124"/>
      <c r="BH9" s="124"/>
      <c r="BI9" s="124"/>
      <c r="BJ9" s="124"/>
      <c r="BK9" s="124"/>
      <c r="BL9" s="125"/>
      <c r="BM9" s="126"/>
    </row>
    <row r="10" spans="1:65" ht="15" customHeight="1" x14ac:dyDescent="0.3">
      <c r="A10" s="253"/>
      <c r="B10" s="27">
        <v>1</v>
      </c>
      <c r="C10" s="27">
        <v>6</v>
      </c>
      <c r="D10" s="29" t="s">
        <v>40</v>
      </c>
      <c r="E10" s="1">
        <v>1</v>
      </c>
      <c r="F10" s="22">
        <v>1</v>
      </c>
      <c r="G10" s="22">
        <v>1</v>
      </c>
      <c r="H10" s="105"/>
      <c r="I10" s="30">
        <v>1</v>
      </c>
      <c r="J10" s="30">
        <v>1</v>
      </c>
      <c r="K10" s="6"/>
      <c r="L10" s="22">
        <v>1</v>
      </c>
      <c r="M10" s="22">
        <v>1</v>
      </c>
      <c r="N10" s="22">
        <v>1</v>
      </c>
      <c r="O10" s="22">
        <v>1</v>
      </c>
      <c r="P10" s="6"/>
      <c r="Q10" s="22">
        <v>1</v>
      </c>
      <c r="R10" s="6"/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6"/>
      <c r="Z10" s="22">
        <v>1</v>
      </c>
      <c r="AA10" s="6"/>
      <c r="AB10" s="22">
        <v>1</v>
      </c>
      <c r="AC10" s="22">
        <v>1</v>
      </c>
      <c r="AD10" s="22">
        <v>1</v>
      </c>
      <c r="AE10" s="6"/>
      <c r="AF10" s="22">
        <v>1</v>
      </c>
      <c r="AG10" s="22">
        <v>1</v>
      </c>
      <c r="AH10" s="22">
        <v>1</v>
      </c>
      <c r="AI10" s="6"/>
      <c r="AJ10" s="22">
        <v>1</v>
      </c>
      <c r="AK10" s="22">
        <v>1</v>
      </c>
      <c r="AL10" s="6"/>
      <c r="AM10" s="123">
        <v>1</v>
      </c>
      <c r="AN10" s="6"/>
      <c r="AO10" s="80">
        <v>1</v>
      </c>
      <c r="AP10" s="14"/>
      <c r="AQ10" s="80">
        <v>1</v>
      </c>
      <c r="AR10" s="80">
        <v>1</v>
      </c>
      <c r="AS10" s="14"/>
      <c r="AT10" s="80">
        <v>1</v>
      </c>
      <c r="AU10" s="80">
        <v>1</v>
      </c>
      <c r="AV10" s="80">
        <v>1</v>
      </c>
      <c r="AW10" s="80">
        <v>1</v>
      </c>
      <c r="AX10" s="80">
        <v>1</v>
      </c>
      <c r="AY10" s="80">
        <v>1</v>
      </c>
      <c r="AZ10" s="14"/>
      <c r="BA10" s="80">
        <v>1</v>
      </c>
      <c r="BB10" s="80">
        <v>1</v>
      </c>
      <c r="BC10" s="14"/>
      <c r="BD10" s="80">
        <v>1</v>
      </c>
      <c r="BE10" s="14"/>
      <c r="BF10" s="124"/>
      <c r="BG10" s="124"/>
      <c r="BH10" s="124"/>
      <c r="BI10" s="124"/>
      <c r="BJ10" s="124"/>
      <c r="BK10" s="124"/>
      <c r="BL10" s="125"/>
      <c r="BM10" s="126"/>
    </row>
    <row r="11" spans="1:65" ht="24.75" customHeight="1" x14ac:dyDescent="0.3">
      <c r="A11" s="253"/>
      <c r="B11" s="27">
        <v>1</v>
      </c>
      <c r="C11" s="27">
        <v>7</v>
      </c>
      <c r="D11" s="29" t="s">
        <v>187</v>
      </c>
      <c r="E11" s="1">
        <v>1</v>
      </c>
      <c r="F11" s="22">
        <v>1</v>
      </c>
      <c r="G11" s="22">
        <v>1</v>
      </c>
      <c r="H11" s="105"/>
      <c r="I11" s="30">
        <v>1</v>
      </c>
      <c r="J11" s="30">
        <v>1</v>
      </c>
      <c r="K11" s="6"/>
      <c r="L11" s="22">
        <v>1</v>
      </c>
      <c r="M11" s="22">
        <v>1</v>
      </c>
      <c r="N11" s="22">
        <v>1</v>
      </c>
      <c r="O11" s="22">
        <v>1</v>
      </c>
      <c r="P11" s="6"/>
      <c r="Q11" s="22">
        <v>1</v>
      </c>
      <c r="R11" s="6"/>
      <c r="S11" s="22">
        <v>1</v>
      </c>
      <c r="T11" s="22">
        <v>1</v>
      </c>
      <c r="U11" s="22">
        <v>1</v>
      </c>
      <c r="V11" s="22">
        <v>1</v>
      </c>
      <c r="W11" s="22">
        <v>1</v>
      </c>
      <c r="X11" s="22">
        <v>1</v>
      </c>
      <c r="Y11" s="6"/>
      <c r="Z11" s="22">
        <v>1</v>
      </c>
      <c r="AA11" s="6"/>
      <c r="AB11" s="22">
        <v>1</v>
      </c>
      <c r="AC11" s="22">
        <v>1</v>
      </c>
      <c r="AD11" s="22">
        <v>1</v>
      </c>
      <c r="AE11" s="6"/>
      <c r="AF11" s="22">
        <v>1</v>
      </c>
      <c r="AG11" s="22">
        <v>1</v>
      </c>
      <c r="AH11" s="22">
        <v>1</v>
      </c>
      <c r="AI11" s="6"/>
      <c r="AJ11" s="22">
        <v>1</v>
      </c>
      <c r="AK11" s="22">
        <v>1</v>
      </c>
      <c r="AL11" s="6"/>
      <c r="AM11" s="123">
        <v>1</v>
      </c>
      <c r="AN11" s="6"/>
      <c r="AO11" s="80">
        <v>1</v>
      </c>
      <c r="AP11" s="14"/>
      <c r="AQ11" s="80">
        <v>1</v>
      </c>
      <c r="AR11" s="80">
        <v>1</v>
      </c>
      <c r="AS11" s="14"/>
      <c r="AT11" s="80">
        <v>1</v>
      </c>
      <c r="AU11" s="80">
        <v>1</v>
      </c>
      <c r="AV11" s="80">
        <v>1</v>
      </c>
      <c r="AW11" s="80">
        <v>1</v>
      </c>
      <c r="AX11" s="80">
        <v>1</v>
      </c>
      <c r="AY11" s="80">
        <v>1</v>
      </c>
      <c r="AZ11" s="14"/>
      <c r="BA11" s="80">
        <v>1</v>
      </c>
      <c r="BB11" s="80">
        <v>1</v>
      </c>
      <c r="BC11" s="14"/>
      <c r="BD11" s="80">
        <v>1</v>
      </c>
      <c r="BE11" s="14"/>
      <c r="BF11" s="124"/>
      <c r="BG11" s="124"/>
      <c r="BH11" s="124"/>
      <c r="BI11" s="124"/>
      <c r="BJ11" s="124"/>
      <c r="BK11" s="124"/>
      <c r="BL11" s="125"/>
      <c r="BM11" s="126"/>
    </row>
    <row r="12" spans="1:65" ht="23.25" customHeight="1" x14ac:dyDescent="0.3">
      <c r="A12" s="253"/>
      <c r="B12" s="27">
        <v>1</v>
      </c>
      <c r="C12" s="27">
        <v>8</v>
      </c>
      <c r="D12" s="29" t="s">
        <v>188</v>
      </c>
      <c r="E12" s="1">
        <v>1</v>
      </c>
      <c r="F12" s="22">
        <v>1</v>
      </c>
      <c r="G12" s="22">
        <v>1</v>
      </c>
      <c r="H12" s="105"/>
      <c r="I12" s="30">
        <v>1</v>
      </c>
      <c r="J12" s="30">
        <v>1</v>
      </c>
      <c r="K12" s="6"/>
      <c r="L12" s="22">
        <v>1</v>
      </c>
      <c r="M12" s="22">
        <v>1</v>
      </c>
      <c r="N12" s="22">
        <v>1</v>
      </c>
      <c r="O12" s="22">
        <v>1</v>
      </c>
      <c r="P12" s="6"/>
      <c r="Q12" s="22">
        <v>1</v>
      </c>
      <c r="R12" s="6"/>
      <c r="S12" s="22">
        <v>1</v>
      </c>
      <c r="T12" s="22">
        <v>1</v>
      </c>
      <c r="U12" s="22">
        <v>1</v>
      </c>
      <c r="V12" s="22">
        <v>1</v>
      </c>
      <c r="W12" s="22">
        <v>1</v>
      </c>
      <c r="X12" s="22">
        <v>1</v>
      </c>
      <c r="Y12" s="6"/>
      <c r="Z12" s="22">
        <v>1</v>
      </c>
      <c r="AA12" s="6"/>
      <c r="AB12" s="22">
        <v>1</v>
      </c>
      <c r="AC12" s="22">
        <v>1</v>
      </c>
      <c r="AD12" s="22">
        <v>1</v>
      </c>
      <c r="AE12" s="6"/>
      <c r="AF12" s="22">
        <v>1</v>
      </c>
      <c r="AG12" s="22">
        <v>1</v>
      </c>
      <c r="AH12" s="22">
        <v>1</v>
      </c>
      <c r="AI12" s="6"/>
      <c r="AJ12" s="22">
        <v>1</v>
      </c>
      <c r="AK12" s="22">
        <v>1</v>
      </c>
      <c r="AL12" s="6"/>
      <c r="AM12" s="123">
        <v>1</v>
      </c>
      <c r="AN12" s="6"/>
      <c r="AO12" s="80">
        <v>1</v>
      </c>
      <c r="AP12" s="14"/>
      <c r="AQ12" s="80">
        <v>1</v>
      </c>
      <c r="AR12" s="80">
        <v>1</v>
      </c>
      <c r="AS12" s="14"/>
      <c r="AT12" s="80">
        <v>1</v>
      </c>
      <c r="AU12" s="80">
        <v>1</v>
      </c>
      <c r="AV12" s="80">
        <v>1</v>
      </c>
      <c r="AW12" s="80">
        <v>1</v>
      </c>
      <c r="AX12" s="80">
        <v>1</v>
      </c>
      <c r="AY12" s="80">
        <v>1</v>
      </c>
      <c r="AZ12" s="14"/>
      <c r="BA12" s="80">
        <v>1</v>
      </c>
      <c r="BB12" s="80">
        <v>1</v>
      </c>
      <c r="BC12" s="14"/>
      <c r="BD12" s="80">
        <v>1</v>
      </c>
      <c r="BE12" s="14"/>
      <c r="BF12" s="124"/>
      <c r="BG12" s="124"/>
      <c r="BH12" s="124"/>
      <c r="BI12" s="124"/>
      <c r="BJ12" s="124"/>
      <c r="BK12" s="124"/>
      <c r="BL12" s="125"/>
      <c r="BM12" s="126"/>
    </row>
    <row r="13" spans="1:65" ht="24.75" customHeight="1" x14ac:dyDescent="0.3">
      <c r="A13" s="253"/>
      <c r="B13" s="27">
        <v>1</v>
      </c>
      <c r="C13" s="27">
        <v>9</v>
      </c>
      <c r="D13" s="29" t="s">
        <v>190</v>
      </c>
      <c r="E13" s="1">
        <v>1</v>
      </c>
      <c r="F13" s="22">
        <v>1</v>
      </c>
      <c r="G13" s="22">
        <v>1</v>
      </c>
      <c r="H13" s="105"/>
      <c r="I13" s="30">
        <v>1</v>
      </c>
      <c r="J13" s="30">
        <v>1</v>
      </c>
      <c r="K13" s="6"/>
      <c r="L13" s="22">
        <v>1</v>
      </c>
      <c r="M13" s="22">
        <v>1</v>
      </c>
      <c r="N13" s="22">
        <v>1</v>
      </c>
      <c r="O13" s="22">
        <v>1</v>
      </c>
      <c r="P13" s="6"/>
      <c r="Q13" s="22">
        <v>1</v>
      </c>
      <c r="R13" s="6"/>
      <c r="S13" s="22">
        <v>1</v>
      </c>
      <c r="T13" s="22">
        <v>1</v>
      </c>
      <c r="U13" s="22">
        <v>1</v>
      </c>
      <c r="V13" s="22">
        <v>1</v>
      </c>
      <c r="W13" s="22">
        <v>1</v>
      </c>
      <c r="X13" s="22">
        <v>1</v>
      </c>
      <c r="Y13" s="6"/>
      <c r="Z13" s="22">
        <v>1</v>
      </c>
      <c r="AA13" s="6"/>
      <c r="AB13" s="22">
        <v>1</v>
      </c>
      <c r="AC13" s="22">
        <v>1</v>
      </c>
      <c r="AD13" s="22">
        <v>1</v>
      </c>
      <c r="AE13" s="6"/>
      <c r="AF13" s="22">
        <v>1</v>
      </c>
      <c r="AG13" s="22">
        <v>1</v>
      </c>
      <c r="AH13" s="22">
        <v>1</v>
      </c>
      <c r="AI13" s="6"/>
      <c r="AJ13" s="22">
        <v>1</v>
      </c>
      <c r="AK13" s="22">
        <v>1</v>
      </c>
      <c r="AL13" s="6"/>
      <c r="AM13" s="123">
        <v>1</v>
      </c>
      <c r="AN13" s="6"/>
      <c r="AO13" s="80">
        <v>1</v>
      </c>
      <c r="AP13" s="14"/>
      <c r="AQ13" s="80">
        <v>1</v>
      </c>
      <c r="AR13" s="80">
        <v>1</v>
      </c>
      <c r="AS13" s="14"/>
      <c r="AT13" s="80">
        <v>1</v>
      </c>
      <c r="AU13" s="80">
        <v>1</v>
      </c>
      <c r="AV13" s="80">
        <v>1</v>
      </c>
      <c r="AW13" s="80">
        <v>1</v>
      </c>
      <c r="AX13" s="80">
        <v>1</v>
      </c>
      <c r="AY13" s="80">
        <v>1</v>
      </c>
      <c r="AZ13" s="14"/>
      <c r="BA13" s="80">
        <v>1</v>
      </c>
      <c r="BB13" s="80">
        <v>1</v>
      </c>
      <c r="BC13" s="14"/>
      <c r="BD13" s="80">
        <v>1</v>
      </c>
      <c r="BE13" s="14"/>
      <c r="BF13" s="124"/>
      <c r="BG13" s="124"/>
      <c r="BH13" s="124"/>
      <c r="BI13" s="124"/>
      <c r="BJ13" s="124"/>
      <c r="BK13" s="124"/>
      <c r="BL13" s="125"/>
      <c r="BM13" s="126"/>
    </row>
    <row r="14" spans="1:65" ht="16.5" customHeight="1" x14ac:dyDescent="0.3">
      <c r="A14" s="253"/>
      <c r="B14" s="27">
        <v>1</v>
      </c>
      <c r="C14" s="27">
        <v>10</v>
      </c>
      <c r="D14" s="29" t="s">
        <v>47</v>
      </c>
      <c r="E14" s="1">
        <v>1</v>
      </c>
      <c r="F14" s="22">
        <v>1</v>
      </c>
      <c r="G14" s="22">
        <v>1</v>
      </c>
      <c r="H14" s="105"/>
      <c r="I14" s="30">
        <v>1</v>
      </c>
      <c r="J14" s="30">
        <v>1</v>
      </c>
      <c r="K14" s="6"/>
      <c r="L14" s="22">
        <v>1</v>
      </c>
      <c r="M14" s="22">
        <v>1</v>
      </c>
      <c r="N14" s="22">
        <v>1</v>
      </c>
      <c r="O14" s="22">
        <v>1</v>
      </c>
      <c r="P14" s="6"/>
      <c r="Q14" s="48">
        <v>0</v>
      </c>
      <c r="R14" s="6"/>
      <c r="S14" s="22">
        <v>1</v>
      </c>
      <c r="T14" s="22">
        <v>1</v>
      </c>
      <c r="U14" s="22">
        <v>1</v>
      </c>
      <c r="V14" s="22">
        <v>1</v>
      </c>
      <c r="W14" s="22">
        <v>1</v>
      </c>
      <c r="X14" s="22">
        <v>1</v>
      </c>
      <c r="Y14" s="6"/>
      <c r="Z14" s="22">
        <v>1</v>
      </c>
      <c r="AA14" s="6"/>
      <c r="AB14" s="22">
        <v>1</v>
      </c>
      <c r="AC14" s="22">
        <v>1</v>
      </c>
      <c r="AD14" s="22">
        <v>1</v>
      </c>
      <c r="AE14" s="6"/>
      <c r="AF14" s="22">
        <v>1</v>
      </c>
      <c r="AG14" s="22">
        <v>1</v>
      </c>
      <c r="AH14" s="22">
        <v>1</v>
      </c>
      <c r="AI14" s="6"/>
      <c r="AJ14" s="22">
        <v>1</v>
      </c>
      <c r="AK14" s="22">
        <v>1</v>
      </c>
      <c r="AL14" s="6"/>
      <c r="AM14" s="123">
        <v>1</v>
      </c>
      <c r="AN14" s="6"/>
      <c r="AO14" s="80">
        <v>1</v>
      </c>
      <c r="AP14" s="14"/>
      <c r="AQ14" s="80">
        <v>1</v>
      </c>
      <c r="AR14" s="80">
        <v>1</v>
      </c>
      <c r="AS14" s="14"/>
      <c r="AT14" s="80">
        <v>1</v>
      </c>
      <c r="AU14" s="80">
        <v>1</v>
      </c>
      <c r="AV14" s="80">
        <v>1</v>
      </c>
      <c r="AW14" s="80">
        <v>1</v>
      </c>
      <c r="AX14" s="80">
        <v>1</v>
      </c>
      <c r="AY14" s="80">
        <v>1</v>
      </c>
      <c r="AZ14" s="14"/>
      <c r="BA14" s="80">
        <v>1</v>
      </c>
      <c r="BB14" s="80">
        <v>1</v>
      </c>
      <c r="BC14" s="14"/>
      <c r="BD14" s="83">
        <v>0</v>
      </c>
      <c r="BE14" s="14"/>
      <c r="BF14" s="124"/>
      <c r="BG14" s="124"/>
      <c r="BH14" s="124"/>
      <c r="BI14" s="124"/>
      <c r="BJ14" s="124"/>
      <c r="BK14" s="124"/>
      <c r="BL14" s="125"/>
      <c r="BM14" s="126"/>
    </row>
    <row r="15" spans="1:65" ht="14.25" customHeight="1" x14ac:dyDescent="0.3">
      <c r="A15" s="253"/>
      <c r="B15" s="27">
        <v>1</v>
      </c>
      <c r="C15" s="27">
        <v>11</v>
      </c>
      <c r="D15" s="29" t="s">
        <v>193</v>
      </c>
      <c r="E15" s="1">
        <v>1</v>
      </c>
      <c r="F15" s="22">
        <v>1</v>
      </c>
      <c r="G15" s="22">
        <v>1</v>
      </c>
      <c r="H15" s="105"/>
      <c r="I15" s="30">
        <v>1</v>
      </c>
      <c r="J15" s="30">
        <v>1</v>
      </c>
      <c r="K15" s="6"/>
      <c r="L15" s="22">
        <v>1</v>
      </c>
      <c r="M15" s="22">
        <v>1</v>
      </c>
      <c r="N15" s="22">
        <v>1</v>
      </c>
      <c r="O15" s="22">
        <v>1</v>
      </c>
      <c r="P15" s="6"/>
      <c r="Q15" s="22">
        <v>1</v>
      </c>
      <c r="R15" s="6"/>
      <c r="S15" s="22">
        <v>1</v>
      </c>
      <c r="T15" s="22">
        <v>1</v>
      </c>
      <c r="U15" s="22">
        <v>1</v>
      </c>
      <c r="V15" s="22">
        <v>1</v>
      </c>
      <c r="W15" s="22">
        <v>1</v>
      </c>
      <c r="X15" s="22">
        <v>1</v>
      </c>
      <c r="Y15" s="6"/>
      <c r="Z15" s="22">
        <v>1</v>
      </c>
      <c r="AA15" s="6"/>
      <c r="AB15" s="22">
        <v>1</v>
      </c>
      <c r="AC15" s="22">
        <v>1</v>
      </c>
      <c r="AD15" s="22">
        <v>1</v>
      </c>
      <c r="AE15" s="6"/>
      <c r="AF15" s="22">
        <v>1</v>
      </c>
      <c r="AG15" s="22">
        <v>1</v>
      </c>
      <c r="AH15" s="22">
        <v>1</v>
      </c>
      <c r="AI15" s="6"/>
      <c r="AJ15" s="22">
        <v>1</v>
      </c>
      <c r="AK15" s="22">
        <v>1</v>
      </c>
      <c r="AL15" s="6"/>
      <c r="AM15" s="123">
        <v>1</v>
      </c>
      <c r="AN15" s="6"/>
      <c r="AO15" s="80">
        <v>1</v>
      </c>
      <c r="AP15" s="14"/>
      <c r="AQ15" s="80">
        <v>1</v>
      </c>
      <c r="AR15" s="80">
        <v>1</v>
      </c>
      <c r="AS15" s="14"/>
      <c r="AT15" s="80">
        <v>1</v>
      </c>
      <c r="AU15" s="80">
        <v>1</v>
      </c>
      <c r="AV15" s="80">
        <v>1</v>
      </c>
      <c r="AW15" s="80">
        <v>1</v>
      </c>
      <c r="AX15" s="80">
        <v>1</v>
      </c>
      <c r="AY15" s="80">
        <v>1</v>
      </c>
      <c r="AZ15" s="14"/>
      <c r="BA15" s="80">
        <v>1</v>
      </c>
      <c r="BB15" s="80">
        <v>1</v>
      </c>
      <c r="BC15" s="14"/>
      <c r="BD15" s="80">
        <v>1</v>
      </c>
      <c r="BE15" s="14"/>
      <c r="BF15" s="124"/>
      <c r="BG15" s="124"/>
      <c r="BH15" s="124"/>
      <c r="BI15" s="124"/>
      <c r="BJ15" s="124"/>
      <c r="BK15" s="124"/>
      <c r="BL15" s="125"/>
      <c r="BM15" s="126"/>
    </row>
    <row r="16" spans="1:65" ht="15" customHeight="1" x14ac:dyDescent="0.3">
      <c r="A16" s="253"/>
      <c r="B16" s="27">
        <v>1</v>
      </c>
      <c r="C16" s="27">
        <v>12</v>
      </c>
      <c r="D16" s="45" t="s">
        <v>62</v>
      </c>
      <c r="E16" s="1">
        <v>1</v>
      </c>
      <c r="F16" s="22">
        <v>1</v>
      </c>
      <c r="G16" s="22">
        <v>1</v>
      </c>
      <c r="H16" s="105"/>
      <c r="I16" s="30">
        <v>1</v>
      </c>
      <c r="J16" s="30">
        <v>1</v>
      </c>
      <c r="K16" s="6"/>
      <c r="L16" s="22">
        <v>1</v>
      </c>
      <c r="M16" s="22">
        <v>1</v>
      </c>
      <c r="N16" s="22">
        <v>1</v>
      </c>
      <c r="O16" s="22">
        <v>1</v>
      </c>
      <c r="P16" s="6"/>
      <c r="Q16" s="22">
        <v>1</v>
      </c>
      <c r="R16" s="6"/>
      <c r="S16" s="22">
        <v>1</v>
      </c>
      <c r="T16" s="22">
        <v>1</v>
      </c>
      <c r="U16" s="22">
        <v>1</v>
      </c>
      <c r="V16" s="22">
        <v>1</v>
      </c>
      <c r="W16" s="22">
        <v>1</v>
      </c>
      <c r="X16" s="22">
        <v>1</v>
      </c>
      <c r="Y16" s="6"/>
      <c r="Z16" s="22">
        <v>1</v>
      </c>
      <c r="AA16" s="6"/>
      <c r="AB16" s="22">
        <v>1</v>
      </c>
      <c r="AC16" s="22">
        <v>1</v>
      </c>
      <c r="AD16" s="22">
        <v>1</v>
      </c>
      <c r="AE16" s="6"/>
      <c r="AF16" s="22">
        <v>1</v>
      </c>
      <c r="AG16" s="22">
        <v>1</v>
      </c>
      <c r="AH16" s="22">
        <v>1</v>
      </c>
      <c r="AI16" s="6"/>
      <c r="AJ16" s="22">
        <v>1</v>
      </c>
      <c r="AK16" s="22">
        <v>1</v>
      </c>
      <c r="AL16" s="6"/>
      <c r="AM16" s="123">
        <v>1</v>
      </c>
      <c r="AN16" s="6"/>
      <c r="AO16" s="80">
        <v>1</v>
      </c>
      <c r="AP16" s="14"/>
      <c r="AQ16" s="80">
        <v>1</v>
      </c>
      <c r="AR16" s="80">
        <v>1</v>
      </c>
      <c r="AS16" s="14"/>
      <c r="AT16" s="80">
        <v>1</v>
      </c>
      <c r="AU16" s="80">
        <v>1</v>
      </c>
      <c r="AV16" s="80">
        <v>1</v>
      </c>
      <c r="AW16" s="80">
        <v>1</v>
      </c>
      <c r="AX16" s="80">
        <v>1</v>
      </c>
      <c r="AY16" s="80">
        <v>1</v>
      </c>
      <c r="AZ16" s="14"/>
      <c r="BA16" s="80">
        <v>1</v>
      </c>
      <c r="BB16" s="80">
        <v>1</v>
      </c>
      <c r="BC16" s="14"/>
      <c r="BD16" s="80">
        <v>1</v>
      </c>
      <c r="BE16" s="14"/>
      <c r="BF16" s="124"/>
      <c r="BG16" s="124"/>
      <c r="BH16" s="124"/>
      <c r="BI16" s="124"/>
      <c r="BJ16" s="124"/>
      <c r="BK16" s="124"/>
      <c r="BL16" s="125"/>
      <c r="BM16" s="126"/>
    </row>
    <row r="17" spans="1:65" ht="15" customHeight="1" x14ac:dyDescent="0.3">
      <c r="A17" s="253"/>
      <c r="B17" s="27">
        <v>1</v>
      </c>
      <c r="C17" s="27">
        <v>13</v>
      </c>
      <c r="D17" s="45" t="s">
        <v>64</v>
      </c>
      <c r="E17" s="1">
        <v>1</v>
      </c>
      <c r="F17" s="22">
        <v>1</v>
      </c>
      <c r="G17" s="22">
        <v>1</v>
      </c>
      <c r="H17" s="105"/>
      <c r="I17" s="30">
        <v>1</v>
      </c>
      <c r="J17" s="30">
        <v>1</v>
      </c>
      <c r="K17" s="6"/>
      <c r="L17" s="22">
        <v>1</v>
      </c>
      <c r="M17" s="22">
        <v>1</v>
      </c>
      <c r="N17" s="22">
        <v>1</v>
      </c>
      <c r="O17" s="22">
        <v>1</v>
      </c>
      <c r="P17" s="6"/>
      <c r="Q17" s="22">
        <v>1</v>
      </c>
      <c r="R17" s="6"/>
      <c r="S17" s="22">
        <v>1</v>
      </c>
      <c r="T17" s="22">
        <v>1</v>
      </c>
      <c r="U17" s="22">
        <v>1</v>
      </c>
      <c r="V17" s="22">
        <v>1</v>
      </c>
      <c r="W17" s="22">
        <v>1</v>
      </c>
      <c r="X17" s="22">
        <v>1</v>
      </c>
      <c r="Y17" s="6"/>
      <c r="Z17" s="22">
        <v>1</v>
      </c>
      <c r="AA17" s="6"/>
      <c r="AB17" s="22">
        <v>1</v>
      </c>
      <c r="AC17" s="22">
        <v>1</v>
      </c>
      <c r="AD17" s="22">
        <v>1</v>
      </c>
      <c r="AE17" s="6"/>
      <c r="AF17" s="22">
        <v>1</v>
      </c>
      <c r="AG17" s="22">
        <v>1</v>
      </c>
      <c r="AH17" s="22">
        <v>1</v>
      </c>
      <c r="AI17" s="6"/>
      <c r="AJ17" s="22">
        <v>1</v>
      </c>
      <c r="AK17" s="22">
        <v>1</v>
      </c>
      <c r="AL17" s="6"/>
      <c r="AM17" s="123">
        <v>1</v>
      </c>
      <c r="AN17" s="6"/>
      <c r="AO17" s="80">
        <v>1</v>
      </c>
      <c r="AP17" s="14"/>
      <c r="AQ17" s="80">
        <v>1</v>
      </c>
      <c r="AR17" s="80">
        <v>1</v>
      </c>
      <c r="AS17" s="14"/>
      <c r="AT17" s="80">
        <v>1</v>
      </c>
      <c r="AU17" s="80">
        <v>1</v>
      </c>
      <c r="AV17" s="80">
        <v>1</v>
      </c>
      <c r="AW17" s="80">
        <v>1</v>
      </c>
      <c r="AX17" s="80">
        <v>1</v>
      </c>
      <c r="AY17" s="80">
        <v>1</v>
      </c>
      <c r="AZ17" s="14"/>
      <c r="BA17" s="80">
        <v>1</v>
      </c>
      <c r="BB17" s="80">
        <v>1</v>
      </c>
      <c r="BC17" s="14"/>
      <c r="BD17" s="80">
        <v>1</v>
      </c>
      <c r="BE17" s="14"/>
      <c r="BF17" s="124"/>
      <c r="BG17" s="124"/>
      <c r="BH17" s="124"/>
      <c r="BI17" s="124"/>
      <c r="BJ17" s="124"/>
      <c r="BK17" s="124"/>
      <c r="BL17" s="125"/>
      <c r="BM17" s="126"/>
    </row>
    <row r="18" spans="1:65" ht="15" customHeight="1" x14ac:dyDescent="0.3">
      <c r="A18" s="253"/>
      <c r="B18" s="27">
        <v>1</v>
      </c>
      <c r="C18" s="27">
        <v>14</v>
      </c>
      <c r="D18" s="45" t="s">
        <v>66</v>
      </c>
      <c r="E18" s="1">
        <v>1</v>
      </c>
      <c r="F18" s="22">
        <v>1</v>
      </c>
      <c r="G18" s="48">
        <v>0</v>
      </c>
      <c r="H18" s="105"/>
      <c r="I18" s="30">
        <v>1</v>
      </c>
      <c r="J18" s="30">
        <v>1</v>
      </c>
      <c r="K18" s="6"/>
      <c r="L18" s="22">
        <v>1</v>
      </c>
      <c r="M18" s="22">
        <v>1</v>
      </c>
      <c r="N18" s="22">
        <v>1</v>
      </c>
      <c r="O18" s="22">
        <v>1</v>
      </c>
      <c r="P18" s="6"/>
      <c r="Q18" s="22">
        <v>1</v>
      </c>
      <c r="R18" s="6"/>
      <c r="S18" s="48">
        <v>0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6"/>
      <c r="Z18" s="48">
        <v>0</v>
      </c>
      <c r="AA18" s="6"/>
      <c r="AB18" s="22">
        <v>1</v>
      </c>
      <c r="AC18" s="22">
        <v>1</v>
      </c>
      <c r="AD18" s="22">
        <v>1</v>
      </c>
      <c r="AE18" s="6"/>
      <c r="AF18" s="22">
        <v>1</v>
      </c>
      <c r="AG18" s="22">
        <v>1</v>
      </c>
      <c r="AH18" s="22">
        <v>1</v>
      </c>
      <c r="AI18" s="6"/>
      <c r="AJ18" s="22">
        <v>1</v>
      </c>
      <c r="AK18" s="22">
        <v>1</v>
      </c>
      <c r="AL18" s="6"/>
      <c r="AM18" s="123">
        <v>1</v>
      </c>
      <c r="AN18" s="6"/>
      <c r="AO18" s="80">
        <v>1</v>
      </c>
      <c r="AP18" s="14"/>
      <c r="AQ18" s="80">
        <v>1</v>
      </c>
      <c r="AR18" s="80">
        <v>1</v>
      </c>
      <c r="AS18" s="14"/>
      <c r="AT18" s="80">
        <v>1</v>
      </c>
      <c r="AU18" s="80">
        <v>1</v>
      </c>
      <c r="AV18" s="80">
        <v>1</v>
      </c>
      <c r="AW18" s="80">
        <v>1</v>
      </c>
      <c r="AX18" s="80">
        <v>1</v>
      </c>
      <c r="AY18" s="80">
        <v>1</v>
      </c>
      <c r="AZ18" s="14"/>
      <c r="BA18" s="80">
        <v>1</v>
      </c>
      <c r="BB18" s="80">
        <v>1</v>
      </c>
      <c r="BC18" s="14"/>
      <c r="BD18" s="80">
        <v>1</v>
      </c>
      <c r="BE18" s="14"/>
      <c r="BF18" s="124"/>
      <c r="BG18" s="124"/>
      <c r="BH18" s="124"/>
      <c r="BI18" s="124"/>
      <c r="BJ18" s="124"/>
      <c r="BK18" s="124"/>
      <c r="BL18" s="125"/>
      <c r="BM18" s="126"/>
    </row>
    <row r="19" spans="1:65" ht="15" customHeight="1" x14ac:dyDescent="0.3">
      <c r="A19" s="253"/>
      <c r="B19" s="27">
        <v>1</v>
      </c>
      <c r="C19" s="27">
        <v>15</v>
      </c>
      <c r="D19" s="45" t="s">
        <v>69</v>
      </c>
      <c r="E19" s="1">
        <v>1</v>
      </c>
      <c r="F19" s="48">
        <v>0</v>
      </c>
      <c r="G19" s="48">
        <v>0</v>
      </c>
      <c r="H19" s="105"/>
      <c r="I19" s="30">
        <v>1</v>
      </c>
      <c r="J19" s="30">
        <v>1</v>
      </c>
      <c r="K19" s="6"/>
      <c r="L19" s="22">
        <v>1</v>
      </c>
      <c r="M19" s="48">
        <v>0</v>
      </c>
      <c r="N19" s="22">
        <v>1</v>
      </c>
      <c r="O19" s="22">
        <v>1</v>
      </c>
      <c r="P19" s="6"/>
      <c r="Q19" s="22">
        <v>1</v>
      </c>
      <c r="R19" s="6"/>
      <c r="S19" s="48">
        <v>0</v>
      </c>
      <c r="T19" s="22">
        <v>1</v>
      </c>
      <c r="U19" s="22">
        <v>1</v>
      </c>
      <c r="V19" s="22">
        <v>1</v>
      </c>
      <c r="W19" s="22">
        <v>1</v>
      </c>
      <c r="X19" s="22">
        <v>1</v>
      </c>
      <c r="Y19" s="6"/>
      <c r="Z19" s="48">
        <v>0</v>
      </c>
      <c r="AA19" s="6"/>
      <c r="AB19" s="22">
        <v>1</v>
      </c>
      <c r="AC19" s="22">
        <v>1</v>
      </c>
      <c r="AD19" s="48">
        <v>0</v>
      </c>
      <c r="AE19" s="6"/>
      <c r="AF19" s="22">
        <v>1</v>
      </c>
      <c r="AG19" s="22">
        <v>1</v>
      </c>
      <c r="AH19" s="22">
        <v>1</v>
      </c>
      <c r="AI19" s="6"/>
      <c r="AJ19" s="22">
        <v>1</v>
      </c>
      <c r="AK19" s="22">
        <v>1</v>
      </c>
      <c r="AL19" s="6"/>
      <c r="AM19" s="123">
        <v>1</v>
      </c>
      <c r="AN19" s="6"/>
      <c r="AO19" s="80">
        <v>1</v>
      </c>
      <c r="AP19" s="14"/>
      <c r="AQ19" s="80">
        <v>1</v>
      </c>
      <c r="AR19" s="80">
        <v>1</v>
      </c>
      <c r="AS19" s="14"/>
      <c r="AT19" s="83">
        <v>0</v>
      </c>
      <c r="AU19" s="80">
        <v>1</v>
      </c>
      <c r="AV19" s="83">
        <v>0</v>
      </c>
      <c r="AW19" s="83">
        <v>0</v>
      </c>
      <c r="AX19" s="80">
        <v>1</v>
      </c>
      <c r="AY19" s="80">
        <v>1</v>
      </c>
      <c r="AZ19" s="14"/>
      <c r="BA19" s="83">
        <v>0</v>
      </c>
      <c r="BB19" s="80">
        <v>1</v>
      </c>
      <c r="BC19" s="14"/>
      <c r="BD19" s="80">
        <v>1</v>
      </c>
      <c r="BE19" s="14"/>
      <c r="BF19" s="124"/>
      <c r="BG19" s="124"/>
      <c r="BH19" s="124"/>
      <c r="BI19" s="124"/>
      <c r="BJ19" s="124"/>
      <c r="BK19" s="124"/>
      <c r="BL19" s="125"/>
      <c r="BM19" s="126"/>
    </row>
    <row r="20" spans="1:65" ht="15" customHeight="1" x14ac:dyDescent="0.3">
      <c r="A20" s="253"/>
      <c r="B20" s="27">
        <v>4</v>
      </c>
      <c r="C20" s="27">
        <v>16</v>
      </c>
      <c r="D20" s="29" t="s">
        <v>212</v>
      </c>
      <c r="E20" s="1">
        <v>4</v>
      </c>
      <c r="F20" s="48">
        <v>0</v>
      </c>
      <c r="G20" s="48">
        <v>0</v>
      </c>
      <c r="H20" s="105"/>
      <c r="I20" s="30">
        <v>4</v>
      </c>
      <c r="J20" s="30">
        <v>4</v>
      </c>
      <c r="K20" s="6"/>
      <c r="L20" s="22">
        <v>4</v>
      </c>
      <c r="M20" s="48">
        <v>0</v>
      </c>
      <c r="N20" s="22">
        <v>4</v>
      </c>
      <c r="O20" s="22">
        <v>4</v>
      </c>
      <c r="P20" s="6"/>
      <c r="Q20" s="22">
        <v>4</v>
      </c>
      <c r="R20" s="6"/>
      <c r="S20" s="48">
        <v>0</v>
      </c>
      <c r="T20" s="22">
        <v>4</v>
      </c>
      <c r="U20" s="22">
        <v>4</v>
      </c>
      <c r="V20" s="22">
        <v>4</v>
      </c>
      <c r="W20" s="22">
        <v>4</v>
      </c>
      <c r="X20" s="22">
        <v>4</v>
      </c>
      <c r="Y20" s="6"/>
      <c r="Z20" s="48">
        <v>0</v>
      </c>
      <c r="AA20" s="6"/>
      <c r="AB20" s="22">
        <v>4</v>
      </c>
      <c r="AC20" s="22">
        <v>4</v>
      </c>
      <c r="AD20" s="48">
        <v>0</v>
      </c>
      <c r="AE20" s="6"/>
      <c r="AF20" s="22">
        <v>4</v>
      </c>
      <c r="AG20" s="22">
        <v>4</v>
      </c>
      <c r="AH20" s="22">
        <v>4</v>
      </c>
      <c r="AI20" s="6"/>
      <c r="AJ20" s="22">
        <v>4</v>
      </c>
      <c r="AK20" s="22">
        <v>4</v>
      </c>
      <c r="AL20" s="6"/>
      <c r="AM20" s="123">
        <v>4</v>
      </c>
      <c r="AN20" s="6"/>
      <c r="AO20" s="80">
        <v>4</v>
      </c>
      <c r="AP20" s="14"/>
      <c r="AQ20" s="80">
        <v>4</v>
      </c>
      <c r="AR20" s="80">
        <v>4</v>
      </c>
      <c r="AS20" s="14"/>
      <c r="AT20" s="83">
        <v>0</v>
      </c>
      <c r="AU20" s="80">
        <v>4</v>
      </c>
      <c r="AV20" s="83">
        <v>0</v>
      </c>
      <c r="AW20" s="83">
        <v>0</v>
      </c>
      <c r="AX20" s="80">
        <v>4</v>
      </c>
      <c r="AY20" s="80">
        <v>4</v>
      </c>
      <c r="AZ20" s="14"/>
      <c r="BA20" s="83">
        <v>0</v>
      </c>
      <c r="BB20" s="80">
        <v>4</v>
      </c>
      <c r="BC20" s="14"/>
      <c r="BD20" s="80">
        <v>4</v>
      </c>
      <c r="BE20" s="14"/>
      <c r="BF20" s="124"/>
      <c r="BG20" s="124"/>
      <c r="BH20" s="124"/>
      <c r="BI20" s="124"/>
      <c r="BJ20" s="124"/>
      <c r="BK20" s="124"/>
      <c r="BL20" s="125"/>
      <c r="BM20" s="126"/>
    </row>
    <row r="21" spans="1:65" ht="24" customHeight="1" x14ac:dyDescent="0.3">
      <c r="A21" s="253"/>
      <c r="B21" s="27">
        <v>5</v>
      </c>
      <c r="C21" s="27">
        <v>17</v>
      </c>
      <c r="D21" s="45" t="s">
        <v>213</v>
      </c>
      <c r="E21" s="1">
        <v>5</v>
      </c>
      <c r="F21" s="22">
        <v>5</v>
      </c>
      <c r="G21" s="48">
        <v>0</v>
      </c>
      <c r="H21" s="105"/>
      <c r="I21" s="62">
        <v>0</v>
      </c>
      <c r="J21" s="62">
        <v>0</v>
      </c>
      <c r="K21" s="6"/>
      <c r="L21" s="48">
        <v>0</v>
      </c>
      <c r="M21" s="48">
        <v>0</v>
      </c>
      <c r="N21" s="48">
        <v>0</v>
      </c>
      <c r="O21" s="22">
        <v>5</v>
      </c>
      <c r="P21" s="6"/>
      <c r="Q21" s="48">
        <v>0</v>
      </c>
      <c r="R21" s="6"/>
      <c r="S21" s="48">
        <v>0</v>
      </c>
      <c r="T21" s="22">
        <v>5</v>
      </c>
      <c r="U21" s="22">
        <v>5</v>
      </c>
      <c r="V21" s="22">
        <v>5</v>
      </c>
      <c r="W21" s="48">
        <v>0</v>
      </c>
      <c r="X21" s="22">
        <v>5</v>
      </c>
      <c r="Y21" s="6"/>
      <c r="Z21" s="48">
        <v>0</v>
      </c>
      <c r="AA21" s="6"/>
      <c r="AB21" s="22">
        <v>5</v>
      </c>
      <c r="AC21" s="48">
        <v>0</v>
      </c>
      <c r="AD21" s="48">
        <v>0</v>
      </c>
      <c r="AE21" s="6"/>
      <c r="AF21" s="22">
        <v>5</v>
      </c>
      <c r="AG21" s="22">
        <v>5</v>
      </c>
      <c r="AH21" s="48">
        <v>0</v>
      </c>
      <c r="AI21" s="6"/>
      <c r="AJ21" s="48">
        <v>0</v>
      </c>
      <c r="AK21" s="48">
        <v>0</v>
      </c>
      <c r="AL21" s="6"/>
      <c r="AM21" s="123">
        <v>5</v>
      </c>
      <c r="AN21" s="6"/>
      <c r="AO21" s="80">
        <v>5</v>
      </c>
      <c r="AP21" s="14"/>
      <c r="AQ21" s="80">
        <v>5</v>
      </c>
      <c r="AR21" s="80">
        <v>5</v>
      </c>
      <c r="AS21" s="14"/>
      <c r="AT21" s="83">
        <v>0</v>
      </c>
      <c r="AU21" s="80">
        <v>5</v>
      </c>
      <c r="AV21" s="80">
        <v>5</v>
      </c>
      <c r="AW21" s="80">
        <v>5</v>
      </c>
      <c r="AX21" s="80">
        <v>5</v>
      </c>
      <c r="AY21" s="80">
        <v>5</v>
      </c>
      <c r="AZ21" s="14"/>
      <c r="BA21" s="80">
        <v>5</v>
      </c>
      <c r="BB21" s="80">
        <v>5</v>
      </c>
      <c r="BC21" s="14"/>
      <c r="BD21" s="80">
        <v>5</v>
      </c>
      <c r="BE21" s="14"/>
      <c r="BF21" s="124"/>
      <c r="BG21" s="124"/>
      <c r="BH21" s="124"/>
      <c r="BI21" s="124"/>
      <c r="BJ21" s="124"/>
      <c r="BK21" s="124"/>
      <c r="BL21" s="125"/>
      <c r="BM21" s="126"/>
    </row>
    <row r="22" spans="1:65" ht="15.75" customHeight="1" x14ac:dyDescent="0.3">
      <c r="A22" s="253"/>
      <c r="B22" s="27">
        <v>1</v>
      </c>
      <c r="C22" s="27">
        <v>18</v>
      </c>
      <c r="D22" s="45" t="s">
        <v>49</v>
      </c>
      <c r="E22" s="1">
        <v>1</v>
      </c>
      <c r="F22" s="22">
        <v>1</v>
      </c>
      <c r="G22" s="22">
        <v>1</v>
      </c>
      <c r="H22" s="105"/>
      <c r="I22" s="30">
        <v>1</v>
      </c>
      <c r="J22" s="30">
        <v>1</v>
      </c>
      <c r="K22" s="6"/>
      <c r="L22" s="22">
        <v>1</v>
      </c>
      <c r="M22" s="22">
        <v>1</v>
      </c>
      <c r="N22" s="22">
        <v>1</v>
      </c>
      <c r="O22" s="22">
        <v>1</v>
      </c>
      <c r="P22" s="6"/>
      <c r="Q22" s="22">
        <v>1</v>
      </c>
      <c r="R22" s="6"/>
      <c r="S22" s="22">
        <v>1</v>
      </c>
      <c r="T22" s="22">
        <v>1</v>
      </c>
      <c r="U22" s="22">
        <v>1</v>
      </c>
      <c r="V22" s="22">
        <v>1</v>
      </c>
      <c r="W22" s="22">
        <v>1</v>
      </c>
      <c r="X22" s="22">
        <v>1</v>
      </c>
      <c r="Y22" s="6"/>
      <c r="Z22" s="22">
        <v>1</v>
      </c>
      <c r="AA22" s="6"/>
      <c r="AB22" s="22">
        <v>1</v>
      </c>
      <c r="AC22" s="22">
        <v>1</v>
      </c>
      <c r="AD22" s="22">
        <v>1</v>
      </c>
      <c r="AE22" s="6"/>
      <c r="AF22" s="22">
        <v>1</v>
      </c>
      <c r="AG22" s="22">
        <v>1</v>
      </c>
      <c r="AH22" s="22">
        <v>1</v>
      </c>
      <c r="AI22" s="6"/>
      <c r="AJ22" s="22">
        <v>1</v>
      </c>
      <c r="AK22" s="22">
        <v>1</v>
      </c>
      <c r="AL22" s="6"/>
      <c r="AM22" s="123">
        <v>1</v>
      </c>
      <c r="AN22" s="6"/>
      <c r="AO22" s="80">
        <v>1</v>
      </c>
      <c r="AP22" s="14"/>
      <c r="AQ22" s="80">
        <v>1</v>
      </c>
      <c r="AR22" s="80">
        <v>1</v>
      </c>
      <c r="AS22" s="14"/>
      <c r="AT22" s="80">
        <v>1</v>
      </c>
      <c r="AU22" s="80">
        <v>1</v>
      </c>
      <c r="AV22" s="80">
        <v>1</v>
      </c>
      <c r="AW22" s="80">
        <v>1</v>
      </c>
      <c r="AX22" s="80">
        <v>1</v>
      </c>
      <c r="AY22" s="80">
        <v>1</v>
      </c>
      <c r="AZ22" s="14"/>
      <c r="BA22" s="80">
        <v>1</v>
      </c>
      <c r="BB22" s="80">
        <v>1</v>
      </c>
      <c r="BC22" s="14"/>
      <c r="BD22" s="80">
        <v>1</v>
      </c>
      <c r="BE22" s="14"/>
      <c r="BF22" s="124"/>
      <c r="BG22" s="124"/>
      <c r="BH22" s="124"/>
      <c r="BI22" s="124"/>
      <c r="BJ22" s="124"/>
      <c r="BK22" s="124"/>
      <c r="BL22" s="125"/>
      <c r="BM22" s="126"/>
    </row>
    <row r="23" spans="1:65" ht="15.75" customHeight="1" x14ac:dyDescent="0.3">
      <c r="A23" s="253"/>
      <c r="B23" s="27">
        <v>1</v>
      </c>
      <c r="C23" s="27">
        <v>19</v>
      </c>
      <c r="D23" s="45" t="s">
        <v>50</v>
      </c>
      <c r="E23" s="1">
        <v>1</v>
      </c>
      <c r="F23" s="22">
        <v>1</v>
      </c>
      <c r="G23" s="22">
        <v>1</v>
      </c>
      <c r="H23" s="105"/>
      <c r="I23" s="30">
        <v>1</v>
      </c>
      <c r="J23" s="30">
        <v>1</v>
      </c>
      <c r="K23" s="6"/>
      <c r="L23" s="22">
        <v>1</v>
      </c>
      <c r="M23" s="22">
        <v>1</v>
      </c>
      <c r="N23" s="22">
        <v>1</v>
      </c>
      <c r="O23" s="22">
        <v>1</v>
      </c>
      <c r="P23" s="6"/>
      <c r="Q23" s="22">
        <v>1</v>
      </c>
      <c r="R23" s="6"/>
      <c r="S23" s="22">
        <v>1</v>
      </c>
      <c r="T23" s="48">
        <v>0</v>
      </c>
      <c r="U23" s="22">
        <v>1</v>
      </c>
      <c r="V23" s="22">
        <v>1</v>
      </c>
      <c r="W23" s="22">
        <v>1</v>
      </c>
      <c r="X23" s="22">
        <v>1</v>
      </c>
      <c r="Y23" s="6"/>
      <c r="Z23" s="22">
        <v>1</v>
      </c>
      <c r="AA23" s="6"/>
      <c r="AB23" s="22">
        <v>1</v>
      </c>
      <c r="AC23" s="22">
        <v>1</v>
      </c>
      <c r="AD23" s="22">
        <v>1</v>
      </c>
      <c r="AE23" s="6"/>
      <c r="AF23" s="22">
        <v>1</v>
      </c>
      <c r="AG23" s="22">
        <v>1</v>
      </c>
      <c r="AH23" s="22">
        <v>1</v>
      </c>
      <c r="AI23" s="6"/>
      <c r="AJ23" s="22">
        <v>1</v>
      </c>
      <c r="AK23" s="22">
        <v>1</v>
      </c>
      <c r="AL23" s="6"/>
      <c r="AM23" s="123">
        <v>1</v>
      </c>
      <c r="AN23" s="6"/>
      <c r="AO23" s="80">
        <v>1</v>
      </c>
      <c r="AP23" s="14"/>
      <c r="AQ23" s="83">
        <v>0</v>
      </c>
      <c r="AR23" s="80">
        <v>1</v>
      </c>
      <c r="AS23" s="14"/>
      <c r="AT23" s="80">
        <v>1</v>
      </c>
      <c r="AU23" s="80">
        <v>1</v>
      </c>
      <c r="AV23" s="80">
        <v>1</v>
      </c>
      <c r="AW23" s="80">
        <v>1</v>
      </c>
      <c r="AX23" s="80">
        <v>1</v>
      </c>
      <c r="AY23" s="80">
        <v>1</v>
      </c>
      <c r="AZ23" s="14"/>
      <c r="BA23" s="80">
        <v>1</v>
      </c>
      <c r="BB23" s="80">
        <v>1</v>
      </c>
      <c r="BC23" s="14"/>
      <c r="BD23" s="80">
        <v>1</v>
      </c>
      <c r="BE23" s="14"/>
      <c r="BF23" s="124"/>
      <c r="BG23" s="124"/>
      <c r="BH23" s="124"/>
      <c r="BI23" s="124"/>
      <c r="BJ23" s="124"/>
      <c r="BK23" s="124"/>
      <c r="BL23" s="125"/>
      <c r="BM23" s="126"/>
    </row>
    <row r="24" spans="1:65" ht="15.75" customHeight="1" x14ac:dyDescent="0.3">
      <c r="A24" s="253"/>
      <c r="B24" s="27">
        <v>1</v>
      </c>
      <c r="C24" s="27">
        <v>20</v>
      </c>
      <c r="D24" s="45" t="s">
        <v>51</v>
      </c>
      <c r="E24" s="1">
        <v>1</v>
      </c>
      <c r="F24" s="22">
        <v>1</v>
      </c>
      <c r="G24" s="22">
        <v>1</v>
      </c>
      <c r="H24" s="105"/>
      <c r="I24" s="30">
        <v>1</v>
      </c>
      <c r="J24" s="30">
        <v>1</v>
      </c>
      <c r="K24" s="6"/>
      <c r="L24" s="22">
        <v>1</v>
      </c>
      <c r="M24" s="22">
        <v>1</v>
      </c>
      <c r="N24" s="22">
        <v>1</v>
      </c>
      <c r="O24" s="22">
        <v>1</v>
      </c>
      <c r="P24" s="6"/>
      <c r="Q24" s="22">
        <v>1</v>
      </c>
      <c r="R24" s="6"/>
      <c r="S24" s="22">
        <v>1</v>
      </c>
      <c r="T24" s="48">
        <v>0</v>
      </c>
      <c r="U24" s="22">
        <v>1</v>
      </c>
      <c r="V24" s="22">
        <v>1</v>
      </c>
      <c r="W24" s="22">
        <v>1</v>
      </c>
      <c r="X24" s="22">
        <v>1</v>
      </c>
      <c r="Y24" s="6"/>
      <c r="Z24" s="22">
        <v>1</v>
      </c>
      <c r="AA24" s="6"/>
      <c r="AB24" s="22">
        <v>1</v>
      </c>
      <c r="AC24" s="22">
        <v>1</v>
      </c>
      <c r="AD24" s="22">
        <v>1</v>
      </c>
      <c r="AE24" s="6"/>
      <c r="AF24" s="22">
        <v>1</v>
      </c>
      <c r="AG24" s="22">
        <v>1</v>
      </c>
      <c r="AH24" s="22">
        <v>1</v>
      </c>
      <c r="AI24" s="6"/>
      <c r="AJ24" s="22">
        <v>1</v>
      </c>
      <c r="AK24" s="22">
        <v>1</v>
      </c>
      <c r="AL24" s="6"/>
      <c r="AM24" s="123">
        <v>1</v>
      </c>
      <c r="AN24" s="6"/>
      <c r="AO24" s="80">
        <v>1</v>
      </c>
      <c r="AP24" s="14"/>
      <c r="AQ24" s="83">
        <v>0</v>
      </c>
      <c r="AR24" s="80">
        <v>1</v>
      </c>
      <c r="AS24" s="14"/>
      <c r="AT24" s="80">
        <v>1</v>
      </c>
      <c r="AU24" s="80">
        <v>1</v>
      </c>
      <c r="AV24" s="80">
        <v>1</v>
      </c>
      <c r="AW24" s="80">
        <v>1</v>
      </c>
      <c r="AX24" s="80">
        <v>1</v>
      </c>
      <c r="AY24" s="80">
        <v>1</v>
      </c>
      <c r="AZ24" s="14"/>
      <c r="BA24" s="80">
        <v>1</v>
      </c>
      <c r="BB24" s="80">
        <v>1</v>
      </c>
      <c r="BC24" s="14"/>
      <c r="BD24" s="80">
        <v>1</v>
      </c>
      <c r="BE24" s="14"/>
      <c r="BF24" s="124"/>
      <c r="BG24" s="124"/>
      <c r="BH24" s="124"/>
      <c r="BI24" s="124"/>
      <c r="BJ24" s="124"/>
      <c r="BK24" s="124"/>
      <c r="BL24" s="125"/>
      <c r="BM24" s="126"/>
    </row>
    <row r="25" spans="1:65" ht="15.75" customHeight="1" x14ac:dyDescent="0.3">
      <c r="A25" s="253"/>
      <c r="B25" s="27">
        <v>1</v>
      </c>
      <c r="C25" s="27">
        <v>21</v>
      </c>
      <c r="D25" s="45" t="s">
        <v>52</v>
      </c>
      <c r="E25" s="1">
        <v>1</v>
      </c>
      <c r="F25" s="48">
        <v>0</v>
      </c>
      <c r="G25" s="22">
        <v>1</v>
      </c>
      <c r="H25" s="105"/>
      <c r="I25" s="30">
        <v>1</v>
      </c>
      <c r="J25" s="30">
        <v>1</v>
      </c>
      <c r="K25" s="6"/>
      <c r="L25" s="22">
        <v>1</v>
      </c>
      <c r="M25" s="48">
        <v>0</v>
      </c>
      <c r="N25" s="22">
        <v>1</v>
      </c>
      <c r="O25" s="48">
        <v>0</v>
      </c>
      <c r="P25" s="6"/>
      <c r="Q25" s="22">
        <v>1</v>
      </c>
      <c r="R25" s="6"/>
      <c r="S25" s="22">
        <v>1</v>
      </c>
      <c r="T25" s="48">
        <v>0</v>
      </c>
      <c r="U25" s="22">
        <v>1</v>
      </c>
      <c r="V25" s="22">
        <v>1</v>
      </c>
      <c r="W25" s="22">
        <v>1</v>
      </c>
      <c r="X25" s="48">
        <v>0</v>
      </c>
      <c r="Y25" s="6"/>
      <c r="Z25" s="22">
        <v>1</v>
      </c>
      <c r="AA25" s="6"/>
      <c r="AB25" s="48">
        <v>0</v>
      </c>
      <c r="AC25" s="22">
        <v>1</v>
      </c>
      <c r="AD25" s="48">
        <v>0</v>
      </c>
      <c r="AE25" s="6"/>
      <c r="AF25" s="48">
        <v>0</v>
      </c>
      <c r="AG25" s="22">
        <v>1</v>
      </c>
      <c r="AH25" s="22">
        <v>1</v>
      </c>
      <c r="AI25" s="6"/>
      <c r="AJ25" s="48">
        <v>0</v>
      </c>
      <c r="AK25" s="22">
        <v>1</v>
      </c>
      <c r="AL25" s="6"/>
      <c r="AM25" s="48">
        <v>0</v>
      </c>
      <c r="AN25" s="6"/>
      <c r="AO25" s="80">
        <v>1</v>
      </c>
      <c r="AP25" s="14"/>
      <c r="AQ25" s="83">
        <v>0</v>
      </c>
      <c r="AR25" s="80">
        <v>1</v>
      </c>
      <c r="AS25" s="14"/>
      <c r="AT25" s="83">
        <v>0</v>
      </c>
      <c r="AU25" s="80">
        <v>1</v>
      </c>
      <c r="AV25" s="80">
        <v>1</v>
      </c>
      <c r="AW25" s="80">
        <v>1</v>
      </c>
      <c r="AX25" s="80">
        <v>1</v>
      </c>
      <c r="AY25" s="80">
        <v>1</v>
      </c>
      <c r="AZ25" s="14"/>
      <c r="BA25" s="80">
        <v>1</v>
      </c>
      <c r="BB25" s="80">
        <v>1</v>
      </c>
      <c r="BC25" s="14"/>
      <c r="BD25" s="80">
        <v>1</v>
      </c>
      <c r="BE25" s="14"/>
      <c r="BF25" s="124"/>
      <c r="BG25" s="124"/>
      <c r="BH25" s="124"/>
      <c r="BI25" s="124"/>
      <c r="BJ25" s="124"/>
      <c r="BK25" s="124"/>
      <c r="BL25" s="125"/>
      <c r="BM25" s="126"/>
    </row>
    <row r="26" spans="1:65" ht="19.5" customHeight="1" x14ac:dyDescent="0.3">
      <c r="A26" s="253"/>
      <c r="B26" s="27">
        <v>4</v>
      </c>
      <c r="C26" s="27">
        <v>22</v>
      </c>
      <c r="D26" s="45" t="s">
        <v>226</v>
      </c>
      <c r="E26" s="1">
        <v>4</v>
      </c>
      <c r="F26" s="48">
        <v>0</v>
      </c>
      <c r="G26" s="22">
        <v>4</v>
      </c>
      <c r="H26" s="105"/>
      <c r="I26" s="30">
        <v>4</v>
      </c>
      <c r="J26" s="30">
        <v>4</v>
      </c>
      <c r="K26" s="6"/>
      <c r="L26" s="22">
        <v>4</v>
      </c>
      <c r="M26" s="48">
        <v>0</v>
      </c>
      <c r="N26" s="22">
        <v>4</v>
      </c>
      <c r="O26" s="48">
        <v>0</v>
      </c>
      <c r="P26" s="6"/>
      <c r="Q26" s="22">
        <v>4</v>
      </c>
      <c r="R26" s="6"/>
      <c r="S26" s="22">
        <v>4</v>
      </c>
      <c r="T26" s="48">
        <v>0</v>
      </c>
      <c r="U26" s="22">
        <v>4</v>
      </c>
      <c r="V26" s="22">
        <v>4</v>
      </c>
      <c r="W26" s="22">
        <v>4</v>
      </c>
      <c r="X26" s="48">
        <v>0</v>
      </c>
      <c r="Y26" s="6"/>
      <c r="Z26" s="22">
        <v>4</v>
      </c>
      <c r="AA26" s="6"/>
      <c r="AB26" s="48">
        <v>0</v>
      </c>
      <c r="AC26" s="22">
        <v>4</v>
      </c>
      <c r="AD26" s="48">
        <v>0</v>
      </c>
      <c r="AE26" s="6"/>
      <c r="AF26" s="48">
        <v>0</v>
      </c>
      <c r="AG26" s="22">
        <v>4</v>
      </c>
      <c r="AH26" s="22">
        <v>4</v>
      </c>
      <c r="AI26" s="6"/>
      <c r="AJ26" s="48">
        <v>0</v>
      </c>
      <c r="AK26" s="22">
        <v>4</v>
      </c>
      <c r="AL26" s="6"/>
      <c r="AM26" s="48">
        <v>0</v>
      </c>
      <c r="AN26" s="6"/>
      <c r="AO26" s="80">
        <v>4</v>
      </c>
      <c r="AP26" s="14"/>
      <c r="AQ26" s="83">
        <v>0</v>
      </c>
      <c r="AR26" s="80">
        <v>4</v>
      </c>
      <c r="AS26" s="14"/>
      <c r="AT26" s="83">
        <v>0</v>
      </c>
      <c r="AU26" s="80">
        <v>4</v>
      </c>
      <c r="AV26" s="80">
        <v>4</v>
      </c>
      <c r="AW26" s="80">
        <v>4</v>
      </c>
      <c r="AX26" s="80">
        <v>4</v>
      </c>
      <c r="AY26" s="80">
        <v>4</v>
      </c>
      <c r="AZ26" s="14"/>
      <c r="BA26" s="80">
        <v>4</v>
      </c>
      <c r="BB26" s="80">
        <v>4</v>
      </c>
      <c r="BC26" s="14"/>
      <c r="BD26" s="80">
        <v>4</v>
      </c>
      <c r="BE26" s="14"/>
      <c r="BF26" s="124"/>
      <c r="BG26" s="124"/>
      <c r="BH26" s="124"/>
      <c r="BI26" s="124"/>
      <c r="BJ26" s="124"/>
      <c r="BK26" s="124"/>
      <c r="BL26" s="125"/>
      <c r="BM26" s="126"/>
    </row>
    <row r="27" spans="1:65" ht="15.75" customHeight="1" x14ac:dyDescent="0.3">
      <c r="A27" s="253"/>
      <c r="B27" s="27">
        <v>5</v>
      </c>
      <c r="C27" s="27">
        <v>23</v>
      </c>
      <c r="D27" s="29" t="s">
        <v>229</v>
      </c>
      <c r="E27" s="1">
        <v>5</v>
      </c>
      <c r="F27" s="22">
        <v>5</v>
      </c>
      <c r="G27" s="22">
        <v>5</v>
      </c>
      <c r="H27" s="105"/>
      <c r="I27" s="62">
        <v>0</v>
      </c>
      <c r="J27" s="30">
        <v>5</v>
      </c>
      <c r="K27" s="6"/>
      <c r="L27" s="22">
        <v>5</v>
      </c>
      <c r="M27" s="22">
        <v>5</v>
      </c>
      <c r="N27" s="22">
        <v>5</v>
      </c>
      <c r="O27" s="22">
        <v>5</v>
      </c>
      <c r="P27" s="6"/>
      <c r="Q27" s="22">
        <v>5</v>
      </c>
      <c r="R27" s="6"/>
      <c r="S27" s="48">
        <v>0</v>
      </c>
      <c r="T27" s="48">
        <v>0</v>
      </c>
      <c r="U27" s="22">
        <v>5</v>
      </c>
      <c r="V27" s="48">
        <v>0</v>
      </c>
      <c r="W27" s="22">
        <v>5</v>
      </c>
      <c r="X27" s="22">
        <v>5</v>
      </c>
      <c r="Y27" s="6"/>
      <c r="Z27" s="48">
        <v>0</v>
      </c>
      <c r="AA27" s="6"/>
      <c r="AB27" s="22">
        <v>5</v>
      </c>
      <c r="AC27" s="22">
        <v>5</v>
      </c>
      <c r="AD27" s="22">
        <v>5</v>
      </c>
      <c r="AE27" s="6"/>
      <c r="AF27" s="48">
        <v>0</v>
      </c>
      <c r="AG27" s="48">
        <v>0</v>
      </c>
      <c r="AH27" s="22">
        <v>5</v>
      </c>
      <c r="AI27" s="6"/>
      <c r="AJ27" s="48">
        <v>0</v>
      </c>
      <c r="AK27" s="48">
        <v>0</v>
      </c>
      <c r="AL27" s="6"/>
      <c r="AM27" s="123">
        <v>5</v>
      </c>
      <c r="AN27" s="6"/>
      <c r="AO27" s="80">
        <v>5</v>
      </c>
      <c r="AP27" s="14"/>
      <c r="AQ27" s="80">
        <v>5</v>
      </c>
      <c r="AR27" s="80">
        <v>5</v>
      </c>
      <c r="AS27" s="14"/>
      <c r="AT27" s="80">
        <v>5</v>
      </c>
      <c r="AU27" s="80">
        <v>5</v>
      </c>
      <c r="AV27" s="80">
        <v>5</v>
      </c>
      <c r="AW27" s="80">
        <v>5</v>
      </c>
      <c r="AX27" s="80">
        <v>5</v>
      </c>
      <c r="AY27" s="80">
        <v>5</v>
      </c>
      <c r="AZ27" s="14"/>
      <c r="BA27" s="80">
        <v>5</v>
      </c>
      <c r="BB27" s="80">
        <v>5</v>
      </c>
      <c r="BC27" s="14"/>
      <c r="BD27" s="80">
        <v>5</v>
      </c>
      <c r="BE27" s="14"/>
      <c r="BF27" s="124"/>
      <c r="BG27" s="124"/>
      <c r="BH27" s="124"/>
      <c r="BI27" s="124"/>
      <c r="BJ27" s="124"/>
      <c r="BK27" s="124"/>
      <c r="BL27" s="125"/>
      <c r="BM27" s="126"/>
    </row>
    <row r="28" spans="1:65" ht="15.75" customHeight="1" x14ac:dyDescent="0.3">
      <c r="A28" s="244"/>
      <c r="B28" s="27">
        <v>5</v>
      </c>
      <c r="C28" s="27">
        <v>24</v>
      </c>
      <c r="D28" s="45" t="s">
        <v>232</v>
      </c>
      <c r="E28" s="1">
        <v>5</v>
      </c>
      <c r="F28" s="123">
        <v>5</v>
      </c>
      <c r="G28" s="123">
        <v>5</v>
      </c>
      <c r="H28" s="105"/>
      <c r="I28" s="170">
        <v>5</v>
      </c>
      <c r="J28" s="170">
        <v>5</v>
      </c>
      <c r="K28" s="6"/>
      <c r="L28" s="123">
        <v>5</v>
      </c>
      <c r="M28" s="123">
        <v>5</v>
      </c>
      <c r="N28" s="123">
        <v>5</v>
      </c>
      <c r="O28" s="48">
        <v>0</v>
      </c>
      <c r="P28" s="6"/>
      <c r="Q28" s="48">
        <v>0</v>
      </c>
      <c r="R28" s="6"/>
      <c r="S28" s="48">
        <v>0</v>
      </c>
      <c r="T28" s="48">
        <v>0</v>
      </c>
      <c r="U28" s="48">
        <v>0</v>
      </c>
      <c r="V28" s="22">
        <v>5</v>
      </c>
      <c r="W28" s="48">
        <v>0</v>
      </c>
      <c r="X28" s="48">
        <v>0</v>
      </c>
      <c r="Y28" s="6"/>
      <c r="Z28" s="48">
        <v>0</v>
      </c>
      <c r="AA28" s="6"/>
      <c r="AB28" s="48">
        <v>0</v>
      </c>
      <c r="AC28" s="22">
        <v>5</v>
      </c>
      <c r="AD28" s="48">
        <v>0</v>
      </c>
      <c r="AE28" s="6"/>
      <c r="AF28" s="123">
        <v>5</v>
      </c>
      <c r="AG28" s="123">
        <v>5</v>
      </c>
      <c r="AH28" s="123">
        <v>5</v>
      </c>
      <c r="AI28" s="6"/>
      <c r="AJ28" s="22">
        <v>5</v>
      </c>
      <c r="AK28" s="22">
        <v>5</v>
      </c>
      <c r="AL28" s="6"/>
      <c r="AM28" s="123">
        <v>5</v>
      </c>
      <c r="AN28" s="6"/>
      <c r="AO28" s="80">
        <v>5</v>
      </c>
      <c r="AP28" s="14"/>
      <c r="AQ28" s="80">
        <v>5</v>
      </c>
      <c r="AR28" s="80">
        <v>5</v>
      </c>
      <c r="AS28" s="14"/>
      <c r="AT28" s="80">
        <v>5</v>
      </c>
      <c r="AU28" s="80">
        <v>5</v>
      </c>
      <c r="AV28" s="80">
        <v>5</v>
      </c>
      <c r="AW28" s="80">
        <v>5</v>
      </c>
      <c r="AX28" s="80">
        <v>5</v>
      </c>
      <c r="AY28" s="80">
        <v>5</v>
      </c>
      <c r="AZ28" s="14"/>
      <c r="BA28" s="80">
        <v>5</v>
      </c>
      <c r="BB28" s="80">
        <v>5</v>
      </c>
      <c r="BC28" s="14"/>
      <c r="BD28" s="80">
        <v>5</v>
      </c>
      <c r="BE28" s="14"/>
      <c r="BF28" s="124"/>
      <c r="BG28" s="124"/>
      <c r="BH28" s="124"/>
      <c r="BI28" s="124"/>
      <c r="BJ28" s="124"/>
      <c r="BK28" s="124"/>
      <c r="BL28" s="125"/>
      <c r="BM28" s="126"/>
    </row>
    <row r="29" spans="1:65" ht="15.75" customHeight="1" x14ac:dyDescent="0.3">
      <c r="B29" s="270">
        <f>SUM(B5:B28)</f>
        <v>42</v>
      </c>
      <c r="C29" s="246"/>
      <c r="D29" s="61" t="s">
        <v>115</v>
      </c>
      <c r="E29" s="22">
        <f t="shared" ref="E29:G29" si="0">SUM(E5:E28)</f>
        <v>42</v>
      </c>
      <c r="F29" s="22">
        <f t="shared" si="0"/>
        <v>32</v>
      </c>
      <c r="G29" s="22">
        <f t="shared" si="0"/>
        <v>31</v>
      </c>
      <c r="H29" s="105"/>
      <c r="I29" s="30">
        <f t="shared" ref="I29:J29" si="1">SUM(I5:I28)</f>
        <v>31</v>
      </c>
      <c r="J29" s="30">
        <f t="shared" si="1"/>
        <v>37</v>
      </c>
      <c r="K29" s="6"/>
      <c r="L29" s="22">
        <f t="shared" ref="L29:O29" si="2">SUM(L5:L28)</f>
        <v>37</v>
      </c>
      <c r="M29" s="22">
        <f t="shared" si="2"/>
        <v>27</v>
      </c>
      <c r="N29" s="22">
        <f t="shared" si="2"/>
        <v>37</v>
      </c>
      <c r="O29" s="22">
        <f t="shared" si="2"/>
        <v>32</v>
      </c>
      <c r="P29" s="6"/>
      <c r="Q29" s="22">
        <f>SUM(Q5:Q28)</f>
        <v>31</v>
      </c>
      <c r="R29" s="6"/>
      <c r="S29" s="22">
        <f t="shared" ref="S29:X29" si="3">SUM(S5:S28)</f>
        <v>21</v>
      </c>
      <c r="T29" s="22">
        <f t="shared" si="3"/>
        <v>25</v>
      </c>
      <c r="U29" s="22">
        <f t="shared" si="3"/>
        <v>37</v>
      </c>
      <c r="V29" s="22">
        <f t="shared" si="3"/>
        <v>37</v>
      </c>
      <c r="W29" s="22">
        <f t="shared" si="3"/>
        <v>31</v>
      </c>
      <c r="X29" s="22">
        <f t="shared" si="3"/>
        <v>32</v>
      </c>
      <c r="Y29" s="6"/>
      <c r="Z29" s="22">
        <f>SUM(Z5:Z28)</f>
        <v>20</v>
      </c>
      <c r="AA29" s="6"/>
      <c r="AB29" s="22">
        <f t="shared" ref="AB29:AD29" si="4">SUM(AB5:AB28)</f>
        <v>32</v>
      </c>
      <c r="AC29" s="22">
        <f t="shared" si="4"/>
        <v>37</v>
      </c>
      <c r="AD29" s="22">
        <f t="shared" si="4"/>
        <v>22</v>
      </c>
      <c r="AE29" s="6"/>
      <c r="AF29" s="22">
        <f t="shared" ref="AF29:AH29" si="5">SUM(AF5:AF28)</f>
        <v>31</v>
      </c>
      <c r="AG29" s="22">
        <f t="shared" si="5"/>
        <v>37</v>
      </c>
      <c r="AH29" s="22">
        <f t="shared" si="5"/>
        <v>37</v>
      </c>
      <c r="AI29" s="6"/>
      <c r="AJ29" s="22">
        <f t="shared" ref="AJ29:AK29" si="6">SUM(AJ5:AJ28)</f>
        <v>26</v>
      </c>
      <c r="AK29" s="22">
        <f t="shared" si="6"/>
        <v>32</v>
      </c>
      <c r="AL29" s="6"/>
      <c r="AM29" s="123">
        <f>SUM(AM5:AM28)</f>
        <v>37</v>
      </c>
      <c r="AN29" s="6"/>
      <c r="AO29" s="123">
        <f>SUM(AO5:AO28)</f>
        <v>42</v>
      </c>
      <c r="AP29" s="14"/>
      <c r="AQ29" s="123">
        <f t="shared" ref="AQ29:AR29" si="7">SUM(AQ5:AQ28)</f>
        <v>35</v>
      </c>
      <c r="AR29" s="123">
        <f t="shared" si="7"/>
        <v>41</v>
      </c>
      <c r="AS29" s="14"/>
      <c r="AT29" s="123">
        <f t="shared" ref="AT29:AY29" si="8">SUM(AT5:AT28)</f>
        <v>27</v>
      </c>
      <c r="AU29" s="123">
        <f t="shared" si="8"/>
        <v>42</v>
      </c>
      <c r="AV29" s="123">
        <f t="shared" si="8"/>
        <v>37</v>
      </c>
      <c r="AW29" s="123">
        <f t="shared" si="8"/>
        <v>37</v>
      </c>
      <c r="AX29" s="123">
        <f t="shared" si="8"/>
        <v>42</v>
      </c>
      <c r="AY29" s="123">
        <f t="shared" si="8"/>
        <v>42</v>
      </c>
      <c r="AZ29" s="14"/>
      <c r="BA29" s="123">
        <f t="shared" ref="BA29:BB29" si="9">SUM(BA5:BA28)</f>
        <v>37</v>
      </c>
      <c r="BB29" s="123">
        <f t="shared" si="9"/>
        <v>42</v>
      </c>
      <c r="BC29" s="14"/>
      <c r="BD29" s="123">
        <f>SUM(BD5:BD28)</f>
        <v>41</v>
      </c>
      <c r="BE29" s="14"/>
      <c r="BF29" s="124"/>
      <c r="BG29" s="124"/>
      <c r="BH29" s="124"/>
      <c r="BI29" s="124"/>
      <c r="BJ29" s="124"/>
      <c r="BK29" s="124"/>
      <c r="BL29" s="125"/>
      <c r="BM29" s="126"/>
    </row>
    <row r="30" spans="1:65" ht="15.75" customHeight="1" x14ac:dyDescent="0.3">
      <c r="A30" s="271" t="s">
        <v>60</v>
      </c>
      <c r="B30" s="249"/>
      <c r="C30" s="249"/>
      <c r="D30" s="246"/>
      <c r="E30" s="22">
        <v>42</v>
      </c>
      <c r="F30" s="22">
        <v>42</v>
      </c>
      <c r="G30" s="22">
        <v>42</v>
      </c>
      <c r="H30" s="105"/>
      <c r="I30" s="30">
        <v>42</v>
      </c>
      <c r="J30" s="30">
        <v>42</v>
      </c>
      <c r="K30" s="6"/>
      <c r="L30" s="22">
        <v>42</v>
      </c>
      <c r="M30" s="22">
        <v>42</v>
      </c>
      <c r="N30" s="22">
        <v>42</v>
      </c>
      <c r="O30" s="22">
        <v>42</v>
      </c>
      <c r="P30" s="6"/>
      <c r="Q30" s="22">
        <v>42</v>
      </c>
      <c r="R30" s="6"/>
      <c r="S30" s="22">
        <v>42</v>
      </c>
      <c r="T30" s="22">
        <v>42</v>
      </c>
      <c r="U30" s="22">
        <v>42</v>
      </c>
      <c r="V30" s="22">
        <v>42</v>
      </c>
      <c r="W30" s="22">
        <v>42</v>
      </c>
      <c r="X30" s="22">
        <v>42</v>
      </c>
      <c r="Y30" s="6"/>
      <c r="Z30" s="22">
        <v>42</v>
      </c>
      <c r="AA30" s="6"/>
      <c r="AB30" s="22">
        <v>42</v>
      </c>
      <c r="AC30" s="22">
        <v>42</v>
      </c>
      <c r="AD30" s="22">
        <v>42</v>
      </c>
      <c r="AE30" s="6"/>
      <c r="AF30" s="22">
        <v>42</v>
      </c>
      <c r="AG30" s="22">
        <v>42</v>
      </c>
      <c r="AH30" s="22">
        <v>42</v>
      </c>
      <c r="AI30" s="6"/>
      <c r="AJ30" s="22">
        <v>42</v>
      </c>
      <c r="AK30" s="22">
        <v>42</v>
      </c>
      <c r="AL30" s="6"/>
      <c r="AM30" s="123">
        <v>42</v>
      </c>
      <c r="AN30" s="6"/>
      <c r="AO30" s="80">
        <v>42</v>
      </c>
      <c r="AP30" s="14"/>
      <c r="AQ30" s="80">
        <v>42</v>
      </c>
      <c r="AR30" s="80">
        <v>42</v>
      </c>
      <c r="AS30" s="14"/>
      <c r="AT30" s="80">
        <v>42</v>
      </c>
      <c r="AU30" s="80">
        <v>42</v>
      </c>
      <c r="AV30" s="80">
        <v>42</v>
      </c>
      <c r="AW30" s="80">
        <v>42</v>
      </c>
      <c r="AX30" s="80">
        <v>42</v>
      </c>
      <c r="AY30" s="80">
        <v>42</v>
      </c>
      <c r="AZ30" s="14"/>
      <c r="BA30" s="80">
        <v>42</v>
      </c>
      <c r="BB30" s="80">
        <v>42</v>
      </c>
      <c r="BC30" s="14"/>
      <c r="BD30" s="80">
        <v>42</v>
      </c>
      <c r="BE30" s="14"/>
      <c r="BF30" s="124"/>
      <c r="BG30" s="124"/>
      <c r="BH30" s="124"/>
      <c r="BI30" s="124"/>
      <c r="BJ30" s="124"/>
      <c r="BK30" s="124"/>
      <c r="BL30" s="125"/>
      <c r="BM30" s="126"/>
    </row>
    <row r="31" spans="1:65" ht="23.25" customHeight="1" x14ac:dyDescent="0.3">
      <c r="A31" s="271" t="s">
        <v>63</v>
      </c>
      <c r="B31" s="249"/>
      <c r="C31" s="249"/>
      <c r="D31" s="246"/>
      <c r="E31" s="65">
        <f t="shared" ref="E31:G31" si="10">E29/E30</f>
        <v>1</v>
      </c>
      <c r="F31" s="65">
        <f t="shared" si="10"/>
        <v>0.76190476190476186</v>
      </c>
      <c r="G31" s="65">
        <f t="shared" si="10"/>
        <v>0.73809523809523814</v>
      </c>
      <c r="H31" s="105"/>
      <c r="I31" s="91">
        <f t="shared" ref="I31:J31" si="11">I29/I30</f>
        <v>0.73809523809523814</v>
      </c>
      <c r="J31" s="91">
        <f t="shared" si="11"/>
        <v>0.88095238095238093</v>
      </c>
      <c r="K31" s="6"/>
      <c r="L31" s="65">
        <f t="shared" ref="L31:O31" si="12">L29/L30</f>
        <v>0.88095238095238093</v>
      </c>
      <c r="M31" s="65">
        <f t="shared" si="12"/>
        <v>0.6428571428571429</v>
      </c>
      <c r="N31" s="65">
        <f t="shared" si="12"/>
        <v>0.88095238095238093</v>
      </c>
      <c r="O31" s="65">
        <f t="shared" si="12"/>
        <v>0.76190476190476186</v>
      </c>
      <c r="P31" s="6"/>
      <c r="Q31" s="65">
        <f>Q29/Q30</f>
        <v>0.73809523809523814</v>
      </c>
      <c r="R31" s="6"/>
      <c r="S31" s="65">
        <f t="shared" ref="S31:X31" si="13">S29/S30</f>
        <v>0.5</v>
      </c>
      <c r="T31" s="65">
        <f t="shared" si="13"/>
        <v>0.59523809523809523</v>
      </c>
      <c r="U31" s="65">
        <f t="shared" si="13"/>
        <v>0.88095238095238093</v>
      </c>
      <c r="V31" s="65">
        <f t="shared" si="13"/>
        <v>0.88095238095238093</v>
      </c>
      <c r="W31" s="65">
        <f t="shared" si="13"/>
        <v>0.73809523809523814</v>
      </c>
      <c r="X31" s="65">
        <f t="shared" si="13"/>
        <v>0.76190476190476186</v>
      </c>
      <c r="Y31" s="6"/>
      <c r="Z31" s="65">
        <f>Z29/Z30</f>
        <v>0.47619047619047616</v>
      </c>
      <c r="AA31" s="6"/>
      <c r="AB31" s="65">
        <f t="shared" ref="AB31:AD31" si="14">AB29/AB30</f>
        <v>0.76190476190476186</v>
      </c>
      <c r="AC31" s="65">
        <f t="shared" si="14"/>
        <v>0.88095238095238093</v>
      </c>
      <c r="AD31" s="65">
        <f t="shared" si="14"/>
        <v>0.52380952380952384</v>
      </c>
      <c r="AE31" s="6"/>
      <c r="AF31" s="65">
        <f t="shared" ref="AF31:AH31" si="15">AF29/AF30</f>
        <v>0.73809523809523814</v>
      </c>
      <c r="AG31" s="65">
        <f t="shared" si="15"/>
        <v>0.88095238095238093</v>
      </c>
      <c r="AH31" s="65">
        <f t="shared" si="15"/>
        <v>0.88095238095238093</v>
      </c>
      <c r="AI31" s="6"/>
      <c r="AJ31" s="65">
        <f t="shared" ref="AJ31:AK31" si="16">AJ29/AJ30</f>
        <v>0.61904761904761907</v>
      </c>
      <c r="AK31" s="65">
        <f t="shared" si="16"/>
        <v>0.76190476190476186</v>
      </c>
      <c r="AL31" s="6"/>
      <c r="AM31" s="209">
        <f>AM29/AM30</f>
        <v>0.88095238095238093</v>
      </c>
      <c r="AN31" s="6"/>
      <c r="AO31" s="209">
        <f>AO29/AO30</f>
        <v>1</v>
      </c>
      <c r="AP31" s="14"/>
      <c r="AQ31" s="209">
        <f t="shared" ref="AQ31:AR31" si="17">AQ29/AQ30</f>
        <v>0.83333333333333337</v>
      </c>
      <c r="AR31" s="209">
        <f t="shared" si="17"/>
        <v>0.97619047619047616</v>
      </c>
      <c r="AS31" s="14"/>
      <c r="AT31" s="209">
        <f t="shared" ref="AT31:AY31" si="18">AT29/AT30</f>
        <v>0.6428571428571429</v>
      </c>
      <c r="AU31" s="209">
        <f t="shared" si="18"/>
        <v>1</v>
      </c>
      <c r="AV31" s="209">
        <f t="shared" si="18"/>
        <v>0.88095238095238093</v>
      </c>
      <c r="AW31" s="209">
        <f t="shared" si="18"/>
        <v>0.88095238095238093</v>
      </c>
      <c r="AX31" s="209">
        <f t="shared" si="18"/>
        <v>1</v>
      </c>
      <c r="AY31" s="209">
        <f t="shared" si="18"/>
        <v>1</v>
      </c>
      <c r="AZ31" s="14"/>
      <c r="BA31" s="209">
        <f t="shared" ref="BA31:BB31" si="19">BA29/BA30</f>
        <v>0.88095238095238093</v>
      </c>
      <c r="BB31" s="209">
        <f t="shared" si="19"/>
        <v>1</v>
      </c>
      <c r="BC31" s="14"/>
      <c r="BD31" s="209">
        <f>BD29/BD30</f>
        <v>0.97619047619047616</v>
      </c>
      <c r="BE31" s="14"/>
      <c r="BF31" s="212"/>
      <c r="BG31" s="212"/>
      <c r="BH31" s="212"/>
      <c r="BI31" s="212"/>
      <c r="BJ31" s="212"/>
      <c r="BK31" s="212"/>
      <c r="BL31" s="214"/>
      <c r="BM31" s="215"/>
    </row>
    <row r="32" spans="1:65" ht="26.25" customHeight="1" x14ac:dyDescent="0.3">
      <c r="A32" s="271" t="s">
        <v>65</v>
      </c>
      <c r="B32" s="249"/>
      <c r="C32" s="249"/>
      <c r="D32" s="246"/>
      <c r="E32" s="22">
        <f t="shared" ref="E32:G32" si="20">E30-E29</f>
        <v>0</v>
      </c>
      <c r="F32" s="22">
        <f t="shared" si="20"/>
        <v>10</v>
      </c>
      <c r="G32" s="22">
        <f t="shared" si="20"/>
        <v>11</v>
      </c>
      <c r="H32" s="105"/>
      <c r="I32" s="30">
        <f t="shared" ref="I32:J32" si="21">I30-I29</f>
        <v>11</v>
      </c>
      <c r="J32" s="30">
        <f t="shared" si="21"/>
        <v>5</v>
      </c>
      <c r="K32" s="6"/>
      <c r="L32" s="22">
        <f t="shared" ref="L32:O32" si="22">L30-L29</f>
        <v>5</v>
      </c>
      <c r="M32" s="22">
        <f t="shared" si="22"/>
        <v>15</v>
      </c>
      <c r="N32" s="22">
        <f t="shared" si="22"/>
        <v>5</v>
      </c>
      <c r="O32" s="22">
        <f t="shared" si="22"/>
        <v>10</v>
      </c>
      <c r="P32" s="6"/>
      <c r="Q32" s="22">
        <f>Q30-Q29</f>
        <v>11</v>
      </c>
      <c r="R32" s="6"/>
      <c r="S32" s="22">
        <f t="shared" ref="S32:X32" si="23">S30-S29</f>
        <v>21</v>
      </c>
      <c r="T32" s="22">
        <f t="shared" si="23"/>
        <v>17</v>
      </c>
      <c r="U32" s="22">
        <f t="shared" si="23"/>
        <v>5</v>
      </c>
      <c r="V32" s="22">
        <f t="shared" si="23"/>
        <v>5</v>
      </c>
      <c r="W32" s="22">
        <f t="shared" si="23"/>
        <v>11</v>
      </c>
      <c r="X32" s="22">
        <f t="shared" si="23"/>
        <v>10</v>
      </c>
      <c r="Y32" s="6"/>
      <c r="Z32" s="22">
        <f>Z30-Z29</f>
        <v>22</v>
      </c>
      <c r="AA32" s="6"/>
      <c r="AB32" s="22">
        <f t="shared" ref="AB32:AD32" si="24">AB30-AB29</f>
        <v>10</v>
      </c>
      <c r="AC32" s="22">
        <f t="shared" si="24"/>
        <v>5</v>
      </c>
      <c r="AD32" s="22">
        <f t="shared" si="24"/>
        <v>20</v>
      </c>
      <c r="AE32" s="6"/>
      <c r="AF32" s="22">
        <f t="shared" ref="AF32:AH32" si="25">AF30-AF29</f>
        <v>11</v>
      </c>
      <c r="AG32" s="22">
        <f t="shared" si="25"/>
        <v>5</v>
      </c>
      <c r="AH32" s="22">
        <f t="shared" si="25"/>
        <v>5</v>
      </c>
      <c r="AI32" s="6"/>
      <c r="AJ32" s="22">
        <f t="shared" ref="AJ32:AK32" si="26">AJ30-AJ29</f>
        <v>16</v>
      </c>
      <c r="AK32" s="22">
        <f t="shared" si="26"/>
        <v>10</v>
      </c>
      <c r="AL32" s="6"/>
      <c r="AM32" s="123">
        <f>AM30-AM29</f>
        <v>5</v>
      </c>
      <c r="AN32" s="6"/>
      <c r="AO32" s="123">
        <f>AO30-AO29</f>
        <v>0</v>
      </c>
      <c r="AP32" s="14"/>
      <c r="AQ32" s="123">
        <f t="shared" ref="AQ32:AR32" si="27">AQ30-AQ29</f>
        <v>7</v>
      </c>
      <c r="AR32" s="123">
        <f t="shared" si="27"/>
        <v>1</v>
      </c>
      <c r="AS32" s="14"/>
      <c r="AT32" s="123">
        <f t="shared" ref="AT32:AY32" si="28">AT30-AT29</f>
        <v>15</v>
      </c>
      <c r="AU32" s="123">
        <f t="shared" si="28"/>
        <v>0</v>
      </c>
      <c r="AV32" s="123">
        <f t="shared" si="28"/>
        <v>5</v>
      </c>
      <c r="AW32" s="123">
        <f t="shared" si="28"/>
        <v>5</v>
      </c>
      <c r="AX32" s="123">
        <f t="shared" si="28"/>
        <v>0</v>
      </c>
      <c r="AY32" s="123">
        <f t="shared" si="28"/>
        <v>0</v>
      </c>
      <c r="AZ32" s="14"/>
      <c r="BA32" s="123">
        <f t="shared" ref="BA32:BB32" si="29">BA30-BA29</f>
        <v>5</v>
      </c>
      <c r="BB32" s="123">
        <f t="shared" si="29"/>
        <v>0</v>
      </c>
      <c r="BC32" s="14"/>
      <c r="BD32" s="123">
        <f>BD30-BD29</f>
        <v>1</v>
      </c>
      <c r="BE32" s="14"/>
      <c r="BF32" s="124"/>
      <c r="BG32" s="124"/>
      <c r="BH32" s="124"/>
      <c r="BI32" s="124"/>
      <c r="BJ32" s="124"/>
      <c r="BK32" s="124"/>
      <c r="BL32" s="125"/>
      <c r="BM32" s="126"/>
    </row>
    <row r="33" spans="1:65" ht="49.5" customHeight="1" x14ac:dyDescent="0.3">
      <c r="A33" s="271" t="s">
        <v>67</v>
      </c>
      <c r="B33" s="249"/>
      <c r="C33" s="249"/>
      <c r="D33" s="246"/>
      <c r="E33" s="22" t="s">
        <v>244</v>
      </c>
      <c r="F33" s="22" t="s">
        <v>245</v>
      </c>
      <c r="G33" s="22" t="s">
        <v>246</v>
      </c>
      <c r="H33" s="105"/>
      <c r="I33" s="20" t="s">
        <v>247</v>
      </c>
      <c r="J33" s="20" t="s">
        <v>248</v>
      </c>
      <c r="K33" s="6"/>
      <c r="L33" s="94" t="s">
        <v>249</v>
      </c>
      <c r="M33" s="94" t="s">
        <v>249</v>
      </c>
      <c r="N33" s="22" t="s">
        <v>250</v>
      </c>
      <c r="O33" s="94" t="s">
        <v>251</v>
      </c>
      <c r="P33" s="6"/>
      <c r="Q33" s="22" t="s">
        <v>252</v>
      </c>
      <c r="R33" s="6"/>
      <c r="S33" s="94" t="s">
        <v>253</v>
      </c>
      <c r="T33" s="94" t="s">
        <v>254</v>
      </c>
      <c r="U33" s="94" t="s">
        <v>255</v>
      </c>
      <c r="V33" s="22" t="s">
        <v>256</v>
      </c>
      <c r="W33" s="22" t="s">
        <v>257</v>
      </c>
      <c r="X33" s="94" t="s">
        <v>258</v>
      </c>
      <c r="Y33" s="6"/>
      <c r="Z33" s="22" t="s">
        <v>259</v>
      </c>
      <c r="AA33" s="6"/>
      <c r="AB33" s="94" t="s">
        <v>260</v>
      </c>
      <c r="AC33" s="94" t="s">
        <v>261</v>
      </c>
      <c r="AD33" s="94" t="s">
        <v>262</v>
      </c>
      <c r="AE33" s="6"/>
      <c r="AF33" s="22" t="s">
        <v>263</v>
      </c>
      <c r="AG33" s="94" t="s">
        <v>264</v>
      </c>
      <c r="AH33" s="22" t="s">
        <v>265</v>
      </c>
      <c r="AI33" s="6"/>
      <c r="AJ33" s="22" t="s">
        <v>266</v>
      </c>
      <c r="AK33" s="22" t="s">
        <v>267</v>
      </c>
      <c r="AL33" s="6"/>
      <c r="AM33" s="94" t="s">
        <v>268</v>
      </c>
      <c r="AN33" s="6"/>
      <c r="AO33" s="80" t="s">
        <v>269</v>
      </c>
      <c r="AP33" s="14"/>
      <c r="AQ33" s="135" t="s">
        <v>270</v>
      </c>
      <c r="AR33" s="135" t="s">
        <v>271</v>
      </c>
      <c r="AS33" s="14"/>
      <c r="AT33" s="80" t="s">
        <v>272</v>
      </c>
      <c r="AU33" s="135" t="s">
        <v>273</v>
      </c>
      <c r="AV33" s="80" t="s">
        <v>274</v>
      </c>
      <c r="AW33" s="80" t="s">
        <v>275</v>
      </c>
      <c r="AX33" s="135" t="s">
        <v>276</v>
      </c>
      <c r="AY33" s="135" t="s">
        <v>277</v>
      </c>
      <c r="AZ33" s="14"/>
      <c r="BA33" s="135" t="s">
        <v>278</v>
      </c>
      <c r="BB33" s="135" t="s">
        <v>279</v>
      </c>
      <c r="BC33" s="14"/>
      <c r="BD33" s="135" t="s">
        <v>280</v>
      </c>
      <c r="BE33" s="14"/>
      <c r="BF33" s="124"/>
      <c r="BG33" s="124"/>
      <c r="BH33" s="124"/>
      <c r="BI33" s="124"/>
      <c r="BJ33" s="124"/>
      <c r="BK33" s="124"/>
      <c r="BL33" s="125"/>
      <c r="BM33" s="126"/>
    </row>
    <row r="34" spans="1:65" ht="27" customHeight="1" x14ac:dyDescent="0.3">
      <c r="A34" s="71"/>
      <c r="B34" s="71"/>
      <c r="C34" s="71"/>
      <c r="D34" s="72"/>
      <c r="F34" s="75"/>
      <c r="G34" s="222"/>
      <c r="H34" s="78"/>
      <c r="I34" s="75"/>
      <c r="J34" s="222"/>
      <c r="K34" s="6"/>
      <c r="L34" s="75"/>
      <c r="M34" s="73" t="s">
        <v>86</v>
      </c>
      <c r="N34" s="96">
        <f>AVERAGE(L31:O31)</f>
        <v>0.79166666666666663</v>
      </c>
      <c r="P34" s="6"/>
      <c r="Q34" s="73" t="s">
        <v>86</v>
      </c>
      <c r="R34" s="96">
        <f>AVERAGE(Q31)</f>
        <v>0.73809523809523814</v>
      </c>
      <c r="T34" s="260" t="s">
        <v>86</v>
      </c>
      <c r="U34" s="246"/>
      <c r="V34" s="96">
        <f>AVERAGE(S31:X31)</f>
        <v>0.72619047619047628</v>
      </c>
      <c r="Y34" s="6"/>
      <c r="Z34" s="73" t="s">
        <v>86</v>
      </c>
      <c r="AA34" s="96">
        <f>AVERAGE(Z31)</f>
        <v>0.47619047619047616</v>
      </c>
      <c r="AC34" s="73" t="s">
        <v>86</v>
      </c>
      <c r="AD34" s="96">
        <f>AVERAGE(AB31:AD31)</f>
        <v>0.72222222222222221</v>
      </c>
      <c r="AE34" s="6"/>
      <c r="AF34" s="73" t="s">
        <v>86</v>
      </c>
      <c r="AG34" s="96">
        <f>AVERAGE(AF31:AH31)</f>
        <v>0.83333333333333337</v>
      </c>
      <c r="AI34" s="6"/>
      <c r="AJ34" s="73" t="s">
        <v>86</v>
      </c>
      <c r="AK34" s="97">
        <f>AVERAGE(AJ31:AK31)</f>
        <v>0.69047619047619047</v>
      </c>
      <c r="AL34" s="6"/>
      <c r="AM34" s="73" t="s">
        <v>86</v>
      </c>
      <c r="AN34" s="97">
        <f>AVERAGE(AM31)</f>
        <v>0.88095238095238093</v>
      </c>
      <c r="AO34" s="73" t="s">
        <v>86</v>
      </c>
      <c r="AP34" s="97">
        <f>AVERAGE(AO31)</f>
        <v>1</v>
      </c>
      <c r="AQ34" s="73" t="s">
        <v>86</v>
      </c>
      <c r="AR34" s="97">
        <f>AVERAGE(AQ31:AR31)</f>
        <v>0.90476190476190477</v>
      </c>
      <c r="AS34" s="14"/>
      <c r="AU34" s="260" t="s">
        <v>86</v>
      </c>
      <c r="AV34" s="249"/>
      <c r="AW34" s="246"/>
      <c r="AX34" s="97">
        <f>AVERAGE(AT31:AY31)</f>
        <v>0.90079365079365081</v>
      </c>
      <c r="AZ34" s="14"/>
      <c r="BA34" s="73" t="s">
        <v>86</v>
      </c>
      <c r="BB34" s="97">
        <f>AVERAGE(BA31:BB31)</f>
        <v>0.94047619047619047</v>
      </c>
      <c r="BC34" s="14"/>
      <c r="BD34" s="73" t="s">
        <v>86</v>
      </c>
      <c r="BE34" s="97">
        <f>AVERAGE(BD31)</f>
        <v>0.97619047619047616</v>
      </c>
    </row>
    <row r="35" spans="1:65" ht="15.75" customHeight="1" x14ac:dyDescent="0.3">
      <c r="D35" s="50"/>
      <c r="E35" s="73" t="s">
        <v>86</v>
      </c>
      <c r="F35" s="96">
        <f>AVERAGE(E31:G31)</f>
        <v>0.83333333333333337</v>
      </c>
      <c r="G35" s="78"/>
      <c r="H35" s="78"/>
      <c r="I35" s="73" t="s">
        <v>86</v>
      </c>
      <c r="J35" s="96">
        <f>AVERAGE(I31:J31)</f>
        <v>0.80952380952380953</v>
      </c>
      <c r="K35" s="6"/>
      <c r="L35" s="75"/>
      <c r="M35" s="98" t="s">
        <v>87</v>
      </c>
      <c r="N35" s="99">
        <f>COUNTA(L2:O3)</f>
        <v>4</v>
      </c>
      <c r="P35" s="6"/>
      <c r="Q35" s="98" t="s">
        <v>87</v>
      </c>
      <c r="R35" s="99">
        <f>COUNTA(Q2)</f>
        <v>1</v>
      </c>
      <c r="T35" s="261" t="s">
        <v>87</v>
      </c>
      <c r="U35" s="246"/>
      <c r="V35" s="99">
        <f>COUNTA(S2:X3)</f>
        <v>6</v>
      </c>
      <c r="Y35" s="6"/>
      <c r="Z35" s="98" t="s">
        <v>87</v>
      </c>
      <c r="AA35" s="99">
        <f>COUNTA(Z2)</f>
        <v>1</v>
      </c>
      <c r="AC35" s="98" t="s">
        <v>87</v>
      </c>
      <c r="AD35" s="99">
        <f>COUNTA(AB2:AD3)</f>
        <v>3</v>
      </c>
      <c r="AE35" s="6"/>
      <c r="AF35" s="98" t="s">
        <v>87</v>
      </c>
      <c r="AG35" s="99">
        <f>COUNTA(AF2:AH3)</f>
        <v>3</v>
      </c>
      <c r="AI35" s="6"/>
      <c r="AJ35" s="100" t="s">
        <v>87</v>
      </c>
      <c r="AK35" s="101">
        <v>2</v>
      </c>
      <c r="AL35" s="6"/>
      <c r="AM35" s="100" t="s">
        <v>87</v>
      </c>
      <c r="AN35" s="101">
        <f>COUNTA(AM2)</f>
        <v>1</v>
      </c>
      <c r="AO35" s="100" t="s">
        <v>87</v>
      </c>
      <c r="AP35" s="101">
        <f>COUNTA(AO2)</f>
        <v>1</v>
      </c>
      <c r="AQ35" s="100" t="s">
        <v>87</v>
      </c>
      <c r="AR35" s="101">
        <f>COUNTA(AQ2:AR3)</f>
        <v>2</v>
      </c>
      <c r="AS35" s="14"/>
      <c r="AU35" s="280" t="s">
        <v>87</v>
      </c>
      <c r="AV35" s="249"/>
      <c r="AW35" s="246"/>
      <c r="AX35" s="101">
        <f>COUNTA(AT2:AY3)</f>
        <v>6</v>
      </c>
      <c r="AZ35" s="14"/>
      <c r="BA35" s="100" t="s">
        <v>87</v>
      </c>
      <c r="BB35" s="101">
        <f>COUNTA(BA2:BB3)</f>
        <v>2</v>
      </c>
      <c r="BC35" s="14"/>
      <c r="BD35" s="100" t="s">
        <v>87</v>
      </c>
      <c r="BE35" s="101">
        <f>COUNTA(BD2)</f>
        <v>1</v>
      </c>
    </row>
    <row r="36" spans="1:65" ht="15.75" customHeight="1" x14ac:dyDescent="0.3">
      <c r="D36" s="50"/>
      <c r="E36" s="99" t="s">
        <v>87</v>
      </c>
      <c r="F36" s="99">
        <v>3</v>
      </c>
      <c r="G36" s="75"/>
      <c r="H36" s="78"/>
      <c r="I36" s="98" t="s">
        <v>87</v>
      </c>
      <c r="J36" s="99">
        <v>2</v>
      </c>
      <c r="K36" s="75"/>
      <c r="L36" s="75"/>
      <c r="M36" s="75"/>
      <c r="AC36" s="59" t="s">
        <v>74</v>
      </c>
      <c r="AD36" s="227">
        <f>SUM(AB4:AD4)</f>
        <v>2.9629629629629632E-3</v>
      </c>
      <c r="AF36" s="59" t="s">
        <v>74</v>
      </c>
      <c r="AG36" s="227">
        <f>SUM(AF4:AH4)</f>
        <v>2.5578703703703705E-3</v>
      </c>
      <c r="AJ36" s="59" t="s">
        <v>74</v>
      </c>
      <c r="AK36" s="60">
        <f>SUM(AJ4:AK4)</f>
        <v>8.449074074074075E-4</v>
      </c>
      <c r="AM36" s="59" t="s">
        <v>74</v>
      </c>
      <c r="AN36" s="60">
        <f>SUM(AM4)</f>
        <v>1.0185185185185184E-3</v>
      </c>
      <c r="AO36" s="59" t="s">
        <v>74</v>
      </c>
      <c r="AP36" s="60">
        <f>SUM(AO4)</f>
        <v>4.5138888888888887E-4</v>
      </c>
      <c r="AQ36" s="59" t="s">
        <v>74</v>
      </c>
      <c r="AR36" s="60">
        <f>SUM(AQ4:AR4)</f>
        <v>3.6921296296296294E-3</v>
      </c>
      <c r="AU36" s="281" t="s">
        <v>74</v>
      </c>
      <c r="AV36" s="249"/>
      <c r="AW36" s="246"/>
      <c r="AX36" s="60">
        <f>SUM(AT4:AY4)</f>
        <v>5.3009259259259251E-3</v>
      </c>
      <c r="BA36" s="59" t="s">
        <v>74</v>
      </c>
      <c r="BB36" s="60">
        <f>SUM(BA4:BB4)</f>
        <v>1.0763888888888889E-3</v>
      </c>
      <c r="BD36" s="59" t="s">
        <v>74</v>
      </c>
      <c r="BE36" s="60">
        <f>SUM(BD4)</f>
        <v>1.8749999999999999E-3</v>
      </c>
    </row>
    <row r="37" spans="1:65" ht="15.75" customHeight="1" x14ac:dyDescent="0.3">
      <c r="D37" s="50"/>
      <c r="F37" s="75"/>
      <c r="G37" s="75"/>
      <c r="H37" s="78"/>
      <c r="I37" s="75"/>
      <c r="J37" s="75"/>
      <c r="K37" s="75"/>
      <c r="L37" s="75"/>
      <c r="M37" s="75"/>
      <c r="AT37" s="229" t="s">
        <v>283</v>
      </c>
    </row>
    <row r="38" spans="1:65" ht="15.75" customHeight="1" x14ac:dyDescent="0.3">
      <c r="D38" s="50"/>
      <c r="F38" s="75"/>
      <c r="G38" s="75"/>
      <c r="H38" s="78"/>
      <c r="I38" s="75"/>
      <c r="J38" s="75"/>
      <c r="K38" s="75"/>
      <c r="L38" s="75"/>
      <c r="M38" s="75"/>
    </row>
    <row r="39" spans="1:65" ht="15.75" customHeight="1" x14ac:dyDescent="0.3">
      <c r="D39" s="50"/>
      <c r="F39" s="75"/>
      <c r="G39" s="75"/>
      <c r="H39" s="78"/>
      <c r="I39" s="75"/>
      <c r="J39" s="75"/>
      <c r="K39" s="75"/>
      <c r="L39" s="75"/>
      <c r="M39" s="75"/>
    </row>
    <row r="40" spans="1:65" ht="15.75" customHeight="1" x14ac:dyDescent="0.25">
      <c r="D40" s="50"/>
      <c r="H40" s="49"/>
    </row>
    <row r="41" spans="1:65" ht="15.75" customHeight="1" x14ac:dyDescent="0.25">
      <c r="D41" s="50"/>
      <c r="H41" s="49"/>
    </row>
    <row r="42" spans="1:65" ht="15.75" customHeight="1" x14ac:dyDescent="0.25">
      <c r="D42" s="50"/>
      <c r="H42" s="49"/>
    </row>
    <row r="43" spans="1:65" ht="15.75" customHeight="1" x14ac:dyDescent="0.25">
      <c r="D43" s="50"/>
      <c r="H43" s="49"/>
    </row>
    <row r="44" spans="1:65" ht="15.75" customHeight="1" x14ac:dyDescent="0.25">
      <c r="D44" s="50"/>
      <c r="H44" s="49"/>
    </row>
    <row r="45" spans="1:65" ht="15.75" customHeight="1" x14ac:dyDescent="0.25">
      <c r="D45" s="50"/>
      <c r="H45" s="49"/>
    </row>
    <row r="46" spans="1:65" ht="15.75" customHeight="1" x14ac:dyDescent="0.25">
      <c r="D46" s="50"/>
      <c r="H46" s="49"/>
    </row>
    <row r="47" spans="1:65" ht="15.75" customHeight="1" x14ac:dyDescent="0.25">
      <c r="D47" s="50"/>
      <c r="H47" s="49"/>
    </row>
    <row r="48" spans="1:65" ht="15.75" customHeight="1" x14ac:dyDescent="0.25">
      <c r="D48" s="50"/>
      <c r="H48" s="49"/>
    </row>
    <row r="49" spans="4:8" ht="15.75" customHeight="1" x14ac:dyDescent="0.25">
      <c r="D49" s="50"/>
      <c r="H49" s="49"/>
    </row>
    <row r="50" spans="4:8" ht="15.75" customHeight="1" x14ac:dyDescent="0.25">
      <c r="D50" s="50"/>
      <c r="H50" s="49"/>
    </row>
    <row r="51" spans="4:8" ht="15.75" customHeight="1" x14ac:dyDescent="0.25">
      <c r="D51" s="50"/>
      <c r="H51" s="49"/>
    </row>
    <row r="52" spans="4:8" ht="15.75" customHeight="1" x14ac:dyDescent="0.25">
      <c r="D52" s="50"/>
      <c r="H52" s="49"/>
    </row>
    <row r="53" spans="4:8" ht="15.75" customHeight="1" x14ac:dyDescent="0.25">
      <c r="D53" s="50"/>
      <c r="H53" s="49"/>
    </row>
    <row r="54" spans="4:8" ht="15.75" customHeight="1" x14ac:dyDescent="0.25">
      <c r="D54" s="50"/>
      <c r="H54" s="49"/>
    </row>
    <row r="55" spans="4:8" ht="15.75" customHeight="1" x14ac:dyDescent="0.25">
      <c r="D55" s="50"/>
      <c r="H55" s="49"/>
    </row>
    <row r="56" spans="4:8" ht="15.75" customHeight="1" x14ac:dyDescent="0.25">
      <c r="D56" s="50"/>
      <c r="H56" s="49"/>
    </row>
    <row r="57" spans="4:8" ht="15.75" customHeight="1" x14ac:dyDescent="0.25">
      <c r="D57" s="50"/>
      <c r="H57" s="49"/>
    </row>
    <row r="58" spans="4:8" ht="15.75" customHeight="1" x14ac:dyDescent="0.25">
      <c r="D58" s="50"/>
      <c r="H58" s="49"/>
    </row>
    <row r="59" spans="4:8" ht="15.75" customHeight="1" x14ac:dyDescent="0.25">
      <c r="D59" s="50"/>
      <c r="H59" s="49"/>
    </row>
    <row r="60" spans="4:8" ht="15.75" customHeight="1" x14ac:dyDescent="0.25">
      <c r="D60" s="50"/>
      <c r="H60" s="49"/>
    </row>
    <row r="61" spans="4:8" ht="15.75" customHeight="1" x14ac:dyDescent="0.25">
      <c r="D61" s="50"/>
      <c r="H61" s="49"/>
    </row>
    <row r="62" spans="4:8" ht="15.75" customHeight="1" x14ac:dyDescent="0.25">
      <c r="D62" s="50"/>
      <c r="H62" s="49"/>
    </row>
    <row r="63" spans="4:8" ht="15.75" customHeight="1" x14ac:dyDescent="0.25">
      <c r="D63" s="63"/>
      <c r="H63" s="49"/>
    </row>
    <row r="64" spans="4:8" ht="15.75" customHeight="1" x14ac:dyDescent="0.25">
      <c r="D64" s="63"/>
      <c r="H64" s="49"/>
    </row>
    <row r="65" spans="4:8" ht="15.75" customHeight="1" x14ac:dyDescent="0.25">
      <c r="D65" s="63"/>
      <c r="H65" s="49"/>
    </row>
    <row r="66" spans="4:8" ht="15.75" customHeight="1" x14ac:dyDescent="0.25">
      <c r="D66" s="63"/>
      <c r="H66" s="49"/>
    </row>
    <row r="67" spans="4:8" ht="15.75" customHeight="1" x14ac:dyDescent="0.25">
      <c r="D67" s="63"/>
      <c r="H67" s="49"/>
    </row>
    <row r="68" spans="4:8" ht="15.75" customHeight="1" x14ac:dyDescent="0.25">
      <c r="D68" s="63"/>
      <c r="H68" s="49"/>
    </row>
    <row r="69" spans="4:8" ht="15.75" customHeight="1" x14ac:dyDescent="0.25">
      <c r="D69" s="63"/>
      <c r="H69" s="49"/>
    </row>
    <row r="70" spans="4:8" ht="15.75" customHeight="1" x14ac:dyDescent="0.25">
      <c r="D70" s="63"/>
      <c r="H70" s="49"/>
    </row>
    <row r="71" spans="4:8" ht="15.75" customHeight="1" x14ac:dyDescent="0.25">
      <c r="D71" s="63"/>
      <c r="H71" s="49"/>
    </row>
    <row r="72" spans="4:8" ht="15.75" customHeight="1" x14ac:dyDescent="0.25">
      <c r="D72" s="63"/>
      <c r="H72" s="49"/>
    </row>
    <row r="73" spans="4:8" ht="15.75" customHeight="1" x14ac:dyDescent="0.25">
      <c r="D73" s="63"/>
      <c r="H73" s="49"/>
    </row>
    <row r="74" spans="4:8" ht="15.75" customHeight="1" x14ac:dyDescent="0.25">
      <c r="D74" s="63"/>
      <c r="H74" s="49"/>
    </row>
    <row r="75" spans="4:8" ht="15.75" customHeight="1" x14ac:dyDescent="0.25">
      <c r="D75" s="63"/>
      <c r="H75" s="49"/>
    </row>
    <row r="76" spans="4:8" ht="15.75" customHeight="1" x14ac:dyDescent="0.25">
      <c r="D76" s="63"/>
      <c r="H76" s="49"/>
    </row>
    <row r="77" spans="4:8" ht="15.75" customHeight="1" x14ac:dyDescent="0.25">
      <c r="D77" s="63"/>
      <c r="H77" s="49"/>
    </row>
    <row r="78" spans="4:8" ht="15.75" customHeight="1" x14ac:dyDescent="0.25">
      <c r="D78" s="63"/>
      <c r="H78" s="49"/>
    </row>
    <row r="79" spans="4:8" ht="15.75" customHeight="1" x14ac:dyDescent="0.25">
      <c r="D79" s="63"/>
      <c r="H79" s="49"/>
    </row>
    <row r="80" spans="4:8" ht="15.75" customHeight="1" x14ac:dyDescent="0.25">
      <c r="D80" s="63"/>
      <c r="H80" s="49"/>
    </row>
    <row r="81" spans="4:8" ht="15.75" customHeight="1" x14ac:dyDescent="0.25">
      <c r="D81" s="63"/>
      <c r="H81" s="49"/>
    </row>
    <row r="82" spans="4:8" ht="15.75" customHeight="1" x14ac:dyDescent="0.25">
      <c r="D82" s="63"/>
      <c r="H82" s="49"/>
    </row>
    <row r="83" spans="4:8" ht="15.75" customHeight="1" x14ac:dyDescent="0.25">
      <c r="D83" s="63"/>
      <c r="H83" s="49"/>
    </row>
    <row r="84" spans="4:8" ht="15.75" customHeight="1" x14ac:dyDescent="0.25">
      <c r="D84" s="63"/>
      <c r="H84" s="49"/>
    </row>
    <row r="85" spans="4:8" ht="15.75" customHeight="1" x14ac:dyDescent="0.25">
      <c r="D85" s="63"/>
      <c r="H85" s="49"/>
    </row>
    <row r="86" spans="4:8" ht="15.75" customHeight="1" x14ac:dyDescent="0.25">
      <c r="D86" s="63"/>
      <c r="H86" s="49"/>
    </row>
    <row r="87" spans="4:8" ht="15.75" customHeight="1" x14ac:dyDescent="0.25">
      <c r="D87" s="63"/>
      <c r="H87" s="49"/>
    </row>
    <row r="88" spans="4:8" ht="15.75" customHeight="1" x14ac:dyDescent="0.25">
      <c r="D88" s="63"/>
      <c r="H88" s="49"/>
    </row>
    <row r="89" spans="4:8" ht="15.75" customHeight="1" x14ac:dyDescent="0.25">
      <c r="D89" s="63"/>
      <c r="H89" s="49"/>
    </row>
    <row r="90" spans="4:8" ht="15.75" customHeight="1" x14ac:dyDescent="0.25">
      <c r="D90" s="63"/>
      <c r="H90" s="49"/>
    </row>
    <row r="91" spans="4:8" ht="15.75" customHeight="1" x14ac:dyDescent="0.25">
      <c r="D91" s="63"/>
      <c r="H91" s="49"/>
    </row>
    <row r="92" spans="4:8" ht="15.75" customHeight="1" x14ac:dyDescent="0.25">
      <c r="D92" s="63"/>
      <c r="H92" s="49"/>
    </row>
    <row r="93" spans="4:8" ht="15.75" customHeight="1" x14ac:dyDescent="0.25">
      <c r="D93" s="63"/>
      <c r="H93" s="49"/>
    </row>
    <row r="94" spans="4:8" ht="15.75" customHeight="1" x14ac:dyDescent="0.25">
      <c r="D94" s="63"/>
      <c r="H94" s="49"/>
    </row>
    <row r="95" spans="4:8" ht="15.75" customHeight="1" x14ac:dyDescent="0.25">
      <c r="D95" s="63"/>
      <c r="H95" s="49"/>
    </row>
    <row r="96" spans="4:8" ht="15.75" customHeight="1" x14ac:dyDescent="0.25">
      <c r="D96" s="63"/>
      <c r="H96" s="49"/>
    </row>
    <row r="97" spans="4:8" ht="15.75" customHeight="1" x14ac:dyDescent="0.25">
      <c r="D97" s="63"/>
      <c r="H97" s="49"/>
    </row>
    <row r="98" spans="4:8" ht="15.75" customHeight="1" x14ac:dyDescent="0.25">
      <c r="D98" s="63"/>
      <c r="H98" s="49"/>
    </row>
    <row r="99" spans="4:8" ht="15.75" customHeight="1" x14ac:dyDescent="0.25">
      <c r="D99" s="63"/>
      <c r="H99" s="49"/>
    </row>
    <row r="100" spans="4:8" ht="15.75" customHeight="1" x14ac:dyDescent="0.25">
      <c r="D100" s="63"/>
      <c r="H100" s="49"/>
    </row>
    <row r="101" spans="4:8" ht="15.75" customHeight="1" x14ac:dyDescent="0.25">
      <c r="D101" s="63"/>
      <c r="H101" s="49"/>
    </row>
    <row r="102" spans="4:8" ht="15.75" customHeight="1" x14ac:dyDescent="0.25">
      <c r="D102" s="63"/>
      <c r="H102" s="49"/>
    </row>
    <row r="103" spans="4:8" ht="15.75" customHeight="1" x14ac:dyDescent="0.25">
      <c r="D103" s="63"/>
      <c r="H103" s="49"/>
    </row>
    <row r="104" spans="4:8" ht="15.75" customHeight="1" x14ac:dyDescent="0.25">
      <c r="D104" s="63"/>
      <c r="H104" s="49"/>
    </row>
    <row r="105" spans="4:8" ht="15.75" customHeight="1" x14ac:dyDescent="0.25">
      <c r="D105" s="63"/>
      <c r="H105" s="49"/>
    </row>
    <row r="106" spans="4:8" ht="15.75" customHeight="1" x14ac:dyDescent="0.25">
      <c r="D106" s="63"/>
      <c r="H106" s="49"/>
    </row>
    <row r="107" spans="4:8" ht="15.75" customHeight="1" x14ac:dyDescent="0.25">
      <c r="D107" s="63"/>
      <c r="H107" s="49"/>
    </row>
    <row r="108" spans="4:8" ht="15.75" customHeight="1" x14ac:dyDescent="0.25">
      <c r="D108" s="63"/>
      <c r="H108" s="49"/>
    </row>
    <row r="109" spans="4:8" ht="15.75" customHeight="1" x14ac:dyDescent="0.25">
      <c r="D109" s="63"/>
      <c r="H109" s="49"/>
    </row>
    <row r="110" spans="4:8" ht="15.75" customHeight="1" x14ac:dyDescent="0.25">
      <c r="D110" s="63"/>
      <c r="H110" s="49"/>
    </row>
    <row r="111" spans="4:8" ht="15.75" customHeight="1" x14ac:dyDescent="0.25">
      <c r="D111" s="63"/>
      <c r="H111" s="49"/>
    </row>
    <row r="112" spans="4:8" ht="15.75" customHeight="1" x14ac:dyDescent="0.25">
      <c r="D112" s="63"/>
      <c r="H112" s="49"/>
    </row>
    <row r="113" spans="4:8" ht="15.75" customHeight="1" x14ac:dyDescent="0.25">
      <c r="D113" s="63"/>
      <c r="H113" s="49"/>
    </row>
    <row r="114" spans="4:8" ht="15.75" customHeight="1" x14ac:dyDescent="0.25">
      <c r="D114" s="63"/>
      <c r="H114" s="49"/>
    </row>
    <row r="115" spans="4:8" ht="15.75" customHeight="1" x14ac:dyDescent="0.25">
      <c r="D115" s="63"/>
      <c r="H115" s="49"/>
    </row>
    <row r="116" spans="4:8" ht="15.75" customHeight="1" x14ac:dyDescent="0.25">
      <c r="D116" s="63"/>
      <c r="H116" s="49"/>
    </row>
    <row r="117" spans="4:8" ht="15.75" customHeight="1" x14ac:dyDescent="0.25">
      <c r="D117" s="63"/>
      <c r="H117" s="49"/>
    </row>
    <row r="118" spans="4:8" ht="15.75" customHeight="1" x14ac:dyDescent="0.25">
      <c r="D118" s="63"/>
      <c r="H118" s="49"/>
    </row>
    <row r="119" spans="4:8" ht="15.75" customHeight="1" x14ac:dyDescent="0.25">
      <c r="D119" s="63"/>
      <c r="H119" s="49"/>
    </row>
    <row r="120" spans="4:8" ht="15.75" customHeight="1" x14ac:dyDescent="0.25">
      <c r="D120" s="63"/>
      <c r="H120" s="49"/>
    </row>
    <row r="121" spans="4:8" ht="15.75" customHeight="1" x14ac:dyDescent="0.25">
      <c r="D121" s="63"/>
      <c r="H121" s="49"/>
    </row>
    <row r="122" spans="4:8" ht="15.75" customHeight="1" x14ac:dyDescent="0.25">
      <c r="D122" s="63"/>
      <c r="H122" s="49"/>
    </row>
    <row r="123" spans="4:8" ht="15.75" customHeight="1" x14ac:dyDescent="0.25">
      <c r="D123" s="63"/>
      <c r="H123" s="49"/>
    </row>
    <row r="124" spans="4:8" ht="15.75" customHeight="1" x14ac:dyDescent="0.25">
      <c r="D124" s="63"/>
      <c r="H124" s="49"/>
    </row>
    <row r="125" spans="4:8" ht="15.75" customHeight="1" x14ac:dyDescent="0.25">
      <c r="D125" s="63"/>
      <c r="H125" s="49"/>
    </row>
    <row r="126" spans="4:8" ht="15.75" customHeight="1" x14ac:dyDescent="0.25">
      <c r="D126" s="63"/>
      <c r="H126" s="49"/>
    </row>
    <row r="127" spans="4:8" ht="15.75" customHeight="1" x14ac:dyDescent="0.25">
      <c r="D127" s="63"/>
      <c r="H127" s="49"/>
    </row>
    <row r="128" spans="4:8" ht="15.75" customHeight="1" x14ac:dyDescent="0.25">
      <c r="D128" s="63"/>
      <c r="H128" s="49"/>
    </row>
    <row r="129" spans="4:8" ht="15.75" customHeight="1" x14ac:dyDescent="0.25">
      <c r="D129" s="63"/>
      <c r="H129" s="49"/>
    </row>
    <row r="130" spans="4:8" ht="15.75" customHeight="1" x14ac:dyDescent="0.25">
      <c r="D130" s="63"/>
      <c r="H130" s="49"/>
    </row>
    <row r="131" spans="4:8" ht="15.75" customHeight="1" x14ac:dyDescent="0.25">
      <c r="D131" s="63"/>
      <c r="H131" s="49"/>
    </row>
    <row r="132" spans="4:8" ht="15.75" customHeight="1" x14ac:dyDescent="0.25">
      <c r="D132" s="63"/>
      <c r="H132" s="49"/>
    </row>
    <row r="133" spans="4:8" ht="15.75" customHeight="1" x14ac:dyDescent="0.25">
      <c r="D133" s="63"/>
      <c r="H133" s="49"/>
    </row>
    <row r="134" spans="4:8" ht="15.75" customHeight="1" x14ac:dyDescent="0.25">
      <c r="D134" s="63"/>
      <c r="H134" s="49"/>
    </row>
    <row r="135" spans="4:8" ht="15.75" customHeight="1" x14ac:dyDescent="0.25">
      <c r="D135" s="63"/>
      <c r="H135" s="49"/>
    </row>
    <row r="136" spans="4:8" ht="15.75" customHeight="1" x14ac:dyDescent="0.25">
      <c r="D136" s="63"/>
      <c r="H136" s="49"/>
    </row>
    <row r="137" spans="4:8" ht="15.75" customHeight="1" x14ac:dyDescent="0.25">
      <c r="D137" s="63"/>
      <c r="H137" s="49"/>
    </row>
    <row r="138" spans="4:8" ht="15.75" customHeight="1" x14ac:dyDescent="0.25">
      <c r="D138" s="63"/>
      <c r="H138" s="49"/>
    </row>
    <row r="139" spans="4:8" ht="15.75" customHeight="1" x14ac:dyDescent="0.25">
      <c r="D139" s="63"/>
      <c r="H139" s="49"/>
    </row>
    <row r="140" spans="4:8" ht="15.75" customHeight="1" x14ac:dyDescent="0.25">
      <c r="D140" s="63"/>
      <c r="H140" s="49"/>
    </row>
    <row r="141" spans="4:8" ht="15.75" customHeight="1" x14ac:dyDescent="0.25">
      <c r="D141" s="63"/>
      <c r="H141" s="49"/>
    </row>
    <row r="142" spans="4:8" ht="15.75" customHeight="1" x14ac:dyDescent="0.25">
      <c r="D142" s="63"/>
      <c r="H142" s="49"/>
    </row>
    <row r="143" spans="4:8" ht="15.75" customHeight="1" x14ac:dyDescent="0.25">
      <c r="D143" s="63"/>
      <c r="H143" s="49"/>
    </row>
    <row r="144" spans="4:8" ht="15.75" customHeight="1" x14ac:dyDescent="0.25">
      <c r="D144" s="63"/>
      <c r="H144" s="49"/>
    </row>
    <row r="145" spans="4:8" ht="15.75" customHeight="1" x14ac:dyDescent="0.25">
      <c r="D145" s="63"/>
      <c r="H145" s="49"/>
    </row>
    <row r="146" spans="4:8" ht="15.75" customHeight="1" x14ac:dyDescent="0.25">
      <c r="D146" s="63"/>
      <c r="H146" s="49"/>
    </row>
    <row r="147" spans="4:8" ht="15.75" customHeight="1" x14ac:dyDescent="0.25">
      <c r="D147" s="63"/>
      <c r="H147" s="49"/>
    </row>
    <row r="148" spans="4:8" ht="15.75" customHeight="1" x14ac:dyDescent="0.25">
      <c r="D148" s="63"/>
      <c r="H148" s="49"/>
    </row>
    <row r="149" spans="4:8" ht="15.75" customHeight="1" x14ac:dyDescent="0.25">
      <c r="D149" s="63"/>
      <c r="H149" s="49"/>
    </row>
    <row r="150" spans="4:8" ht="15.75" customHeight="1" x14ac:dyDescent="0.25">
      <c r="D150" s="63"/>
      <c r="H150" s="49"/>
    </row>
    <row r="151" spans="4:8" ht="15.75" customHeight="1" x14ac:dyDescent="0.25">
      <c r="D151" s="63"/>
      <c r="H151" s="49"/>
    </row>
    <row r="152" spans="4:8" ht="15.75" customHeight="1" x14ac:dyDescent="0.25">
      <c r="D152" s="63"/>
      <c r="H152" s="49"/>
    </row>
    <row r="153" spans="4:8" ht="15.75" customHeight="1" x14ac:dyDescent="0.25">
      <c r="D153" s="63"/>
      <c r="H153" s="49"/>
    </row>
    <row r="154" spans="4:8" ht="15.75" customHeight="1" x14ac:dyDescent="0.25">
      <c r="D154" s="63"/>
      <c r="H154" s="49"/>
    </row>
    <row r="155" spans="4:8" ht="15.75" customHeight="1" x14ac:dyDescent="0.25">
      <c r="D155" s="63"/>
      <c r="H155" s="49"/>
    </row>
    <row r="156" spans="4:8" ht="15.75" customHeight="1" x14ac:dyDescent="0.25">
      <c r="D156" s="63"/>
      <c r="H156" s="49"/>
    </row>
    <row r="157" spans="4:8" ht="15.75" customHeight="1" x14ac:dyDescent="0.25">
      <c r="D157" s="63"/>
      <c r="H157" s="49"/>
    </row>
    <row r="158" spans="4:8" ht="15.75" customHeight="1" x14ac:dyDescent="0.25">
      <c r="D158" s="63"/>
      <c r="H158" s="49"/>
    </row>
    <row r="159" spans="4:8" ht="15.75" customHeight="1" x14ac:dyDescent="0.25">
      <c r="D159" s="63"/>
      <c r="H159" s="49"/>
    </row>
    <row r="160" spans="4:8" ht="15.75" customHeight="1" x14ac:dyDescent="0.25">
      <c r="D160" s="63"/>
      <c r="H160" s="49"/>
    </row>
    <row r="161" spans="4:8" ht="15.75" customHeight="1" x14ac:dyDescent="0.25">
      <c r="D161" s="63"/>
      <c r="H161" s="49"/>
    </row>
    <row r="162" spans="4:8" ht="15.75" customHeight="1" x14ac:dyDescent="0.25">
      <c r="D162" s="63"/>
      <c r="H162" s="49"/>
    </row>
    <row r="163" spans="4:8" ht="15.75" customHeight="1" x14ac:dyDescent="0.25">
      <c r="D163" s="63"/>
      <c r="H163" s="49"/>
    </row>
    <row r="164" spans="4:8" ht="15.75" customHeight="1" x14ac:dyDescent="0.25">
      <c r="D164" s="63"/>
      <c r="H164" s="49"/>
    </row>
    <row r="165" spans="4:8" ht="15.75" customHeight="1" x14ac:dyDescent="0.25">
      <c r="D165" s="63"/>
      <c r="H165" s="49"/>
    </row>
    <row r="166" spans="4:8" ht="15.75" customHeight="1" x14ac:dyDescent="0.25">
      <c r="D166" s="63"/>
      <c r="H166" s="49"/>
    </row>
    <row r="167" spans="4:8" ht="15.75" customHeight="1" x14ac:dyDescent="0.25">
      <c r="D167" s="63"/>
      <c r="H167" s="49"/>
    </row>
    <row r="168" spans="4:8" ht="15.75" customHeight="1" x14ac:dyDescent="0.25">
      <c r="D168" s="63"/>
      <c r="H168" s="49"/>
    </row>
    <row r="169" spans="4:8" ht="15.75" customHeight="1" x14ac:dyDescent="0.25">
      <c r="D169" s="63"/>
      <c r="H169" s="49"/>
    </row>
    <row r="170" spans="4:8" ht="15.75" customHeight="1" x14ac:dyDescent="0.25">
      <c r="D170" s="63"/>
      <c r="H170" s="49"/>
    </row>
    <row r="171" spans="4:8" ht="15.75" customHeight="1" x14ac:dyDescent="0.25">
      <c r="D171" s="63"/>
      <c r="H171" s="49"/>
    </row>
    <row r="172" spans="4:8" ht="15.75" customHeight="1" x14ac:dyDescent="0.25">
      <c r="D172" s="63"/>
      <c r="H172" s="49"/>
    </row>
    <row r="173" spans="4:8" ht="15.75" customHeight="1" x14ac:dyDescent="0.25">
      <c r="D173" s="63"/>
      <c r="H173" s="49"/>
    </row>
    <row r="174" spans="4:8" ht="15.75" customHeight="1" x14ac:dyDescent="0.25">
      <c r="D174" s="63"/>
      <c r="H174" s="49"/>
    </row>
    <row r="175" spans="4:8" ht="15.75" customHeight="1" x14ac:dyDescent="0.25">
      <c r="D175" s="63"/>
      <c r="H175" s="49"/>
    </row>
    <row r="176" spans="4:8" ht="15.75" customHeight="1" x14ac:dyDescent="0.25">
      <c r="D176" s="63"/>
      <c r="H176" s="49"/>
    </row>
    <row r="177" spans="4:8" ht="15.75" customHeight="1" x14ac:dyDescent="0.25">
      <c r="D177" s="63"/>
      <c r="H177" s="49"/>
    </row>
    <row r="178" spans="4:8" ht="15.75" customHeight="1" x14ac:dyDescent="0.25">
      <c r="D178" s="63"/>
      <c r="H178" s="49"/>
    </row>
    <row r="179" spans="4:8" ht="15.75" customHeight="1" x14ac:dyDescent="0.25">
      <c r="D179" s="63"/>
      <c r="H179" s="49"/>
    </row>
    <row r="180" spans="4:8" ht="15.75" customHeight="1" x14ac:dyDescent="0.25">
      <c r="D180" s="63"/>
      <c r="H180" s="49"/>
    </row>
    <row r="181" spans="4:8" ht="15.75" customHeight="1" x14ac:dyDescent="0.25">
      <c r="D181" s="63"/>
      <c r="H181" s="49"/>
    </row>
    <row r="182" spans="4:8" ht="15.75" customHeight="1" x14ac:dyDescent="0.25">
      <c r="D182" s="63"/>
      <c r="H182" s="49"/>
    </row>
    <row r="183" spans="4:8" ht="15.75" customHeight="1" x14ac:dyDescent="0.25">
      <c r="D183" s="63"/>
      <c r="H183" s="49"/>
    </row>
    <row r="184" spans="4:8" ht="15.75" customHeight="1" x14ac:dyDescent="0.25">
      <c r="D184" s="63"/>
      <c r="H184" s="49"/>
    </row>
    <row r="185" spans="4:8" ht="15.75" customHeight="1" x14ac:dyDescent="0.25">
      <c r="D185" s="63"/>
      <c r="H185" s="49"/>
    </row>
    <row r="186" spans="4:8" ht="15.75" customHeight="1" x14ac:dyDescent="0.25">
      <c r="D186" s="63"/>
      <c r="H186" s="49"/>
    </row>
    <row r="187" spans="4:8" ht="15.75" customHeight="1" x14ac:dyDescent="0.25">
      <c r="D187" s="63"/>
      <c r="H187" s="49"/>
    </row>
    <row r="188" spans="4:8" ht="15.75" customHeight="1" x14ac:dyDescent="0.25">
      <c r="D188" s="63"/>
      <c r="H188" s="49"/>
    </row>
    <row r="189" spans="4:8" ht="15.75" customHeight="1" x14ac:dyDescent="0.25">
      <c r="D189" s="63"/>
      <c r="H189" s="49"/>
    </row>
    <row r="190" spans="4:8" ht="15.75" customHeight="1" x14ac:dyDescent="0.25">
      <c r="D190" s="63"/>
      <c r="H190" s="49"/>
    </row>
    <row r="191" spans="4:8" ht="15.75" customHeight="1" x14ac:dyDescent="0.25">
      <c r="D191" s="63"/>
      <c r="H191" s="49"/>
    </row>
    <row r="192" spans="4:8" ht="15.75" customHeight="1" x14ac:dyDescent="0.25">
      <c r="D192" s="63"/>
      <c r="H192" s="49"/>
    </row>
    <row r="193" spans="4:8" ht="15.75" customHeight="1" x14ac:dyDescent="0.25">
      <c r="D193" s="63"/>
      <c r="H193" s="49"/>
    </row>
    <row r="194" spans="4:8" ht="15.75" customHeight="1" x14ac:dyDescent="0.25">
      <c r="D194" s="63"/>
      <c r="H194" s="49"/>
    </row>
    <row r="195" spans="4:8" ht="15.75" customHeight="1" x14ac:dyDescent="0.25">
      <c r="D195" s="63"/>
      <c r="H195" s="49"/>
    </row>
    <row r="196" spans="4:8" ht="15.75" customHeight="1" x14ac:dyDescent="0.25">
      <c r="D196" s="63"/>
      <c r="H196" s="49"/>
    </row>
    <row r="197" spans="4:8" ht="15.75" customHeight="1" x14ac:dyDescent="0.25">
      <c r="D197" s="63"/>
      <c r="H197" s="49"/>
    </row>
    <row r="198" spans="4:8" ht="15.75" customHeight="1" x14ac:dyDescent="0.25">
      <c r="D198" s="63"/>
      <c r="H198" s="49"/>
    </row>
    <row r="199" spans="4:8" ht="15.75" customHeight="1" x14ac:dyDescent="0.25">
      <c r="D199" s="63"/>
      <c r="H199" s="49"/>
    </row>
    <row r="200" spans="4:8" ht="15.75" customHeight="1" x14ac:dyDescent="0.25">
      <c r="D200" s="63"/>
      <c r="H200" s="49"/>
    </row>
    <row r="201" spans="4:8" ht="15.75" customHeight="1" x14ac:dyDescent="0.25">
      <c r="D201" s="63"/>
      <c r="H201" s="49"/>
    </row>
    <row r="202" spans="4:8" ht="15.75" customHeight="1" x14ac:dyDescent="0.25">
      <c r="D202" s="63"/>
      <c r="H202" s="49"/>
    </row>
    <row r="203" spans="4:8" ht="15.75" customHeight="1" x14ac:dyDescent="0.25">
      <c r="D203" s="63"/>
      <c r="H203" s="49"/>
    </row>
    <row r="204" spans="4:8" ht="15.75" customHeight="1" x14ac:dyDescent="0.25">
      <c r="D204" s="63"/>
      <c r="H204" s="49"/>
    </row>
    <row r="205" spans="4:8" ht="15.75" customHeight="1" x14ac:dyDescent="0.25">
      <c r="D205" s="63"/>
      <c r="H205" s="49"/>
    </row>
    <row r="206" spans="4:8" ht="15.75" customHeight="1" x14ac:dyDescent="0.25">
      <c r="D206" s="63"/>
      <c r="H206" s="49"/>
    </row>
    <row r="207" spans="4:8" ht="15.75" customHeight="1" x14ac:dyDescent="0.25">
      <c r="D207" s="63"/>
      <c r="H207" s="49"/>
    </row>
    <row r="208" spans="4:8" ht="15.75" customHeight="1" x14ac:dyDescent="0.25">
      <c r="D208" s="63"/>
      <c r="H208" s="49"/>
    </row>
    <row r="209" spans="4:8" ht="15.75" customHeight="1" x14ac:dyDescent="0.25">
      <c r="D209" s="63"/>
      <c r="H209" s="49"/>
    </row>
    <row r="210" spans="4:8" ht="15.75" customHeight="1" x14ac:dyDescent="0.25">
      <c r="D210" s="63"/>
      <c r="H210" s="49"/>
    </row>
    <row r="211" spans="4:8" ht="15.75" customHeight="1" x14ac:dyDescent="0.25">
      <c r="D211" s="63"/>
      <c r="H211" s="49"/>
    </row>
    <row r="212" spans="4:8" ht="15.75" customHeight="1" x14ac:dyDescent="0.25">
      <c r="D212" s="63"/>
      <c r="H212" s="49"/>
    </row>
    <row r="213" spans="4:8" ht="15.75" customHeight="1" x14ac:dyDescent="0.25">
      <c r="D213" s="63"/>
      <c r="H213" s="49"/>
    </row>
    <row r="214" spans="4:8" ht="15.75" customHeight="1" x14ac:dyDescent="0.25">
      <c r="D214" s="63"/>
      <c r="H214" s="49"/>
    </row>
    <row r="215" spans="4:8" ht="15.75" customHeight="1" x14ac:dyDescent="0.25">
      <c r="D215" s="63"/>
      <c r="H215" s="49"/>
    </row>
    <row r="216" spans="4:8" ht="15.75" customHeight="1" x14ac:dyDescent="0.25">
      <c r="D216" s="63"/>
      <c r="H216" s="49"/>
    </row>
    <row r="217" spans="4:8" ht="15.75" customHeight="1" x14ac:dyDescent="0.25">
      <c r="D217" s="63"/>
      <c r="H217" s="49"/>
    </row>
    <row r="218" spans="4:8" ht="15.75" customHeight="1" x14ac:dyDescent="0.25">
      <c r="D218" s="63"/>
      <c r="H218" s="49"/>
    </row>
    <row r="219" spans="4:8" ht="15.75" customHeight="1" x14ac:dyDescent="0.25">
      <c r="D219" s="63"/>
      <c r="H219" s="49"/>
    </row>
    <row r="220" spans="4:8" ht="15.75" customHeight="1" x14ac:dyDescent="0.25">
      <c r="D220" s="63"/>
      <c r="H220" s="49"/>
    </row>
    <row r="221" spans="4:8" ht="15.75" customHeight="1" x14ac:dyDescent="0.25">
      <c r="D221" s="63"/>
      <c r="H221" s="49"/>
    </row>
    <row r="222" spans="4:8" ht="15.75" customHeight="1" x14ac:dyDescent="0.25">
      <c r="D222" s="63"/>
      <c r="H222" s="49"/>
    </row>
    <row r="223" spans="4:8" ht="15.75" customHeight="1" x14ac:dyDescent="0.25">
      <c r="D223" s="63"/>
      <c r="H223" s="49"/>
    </row>
    <row r="224" spans="4:8" ht="15.75" customHeight="1" x14ac:dyDescent="0.25">
      <c r="D224" s="63"/>
      <c r="H224" s="49"/>
    </row>
    <row r="225" spans="4:8" ht="15.75" customHeight="1" x14ac:dyDescent="0.25">
      <c r="D225" s="63"/>
      <c r="H225" s="49"/>
    </row>
    <row r="226" spans="4:8" ht="15.75" customHeight="1" x14ac:dyDescent="0.25">
      <c r="D226" s="63"/>
      <c r="H226" s="49"/>
    </row>
    <row r="227" spans="4:8" ht="15.75" customHeight="1" x14ac:dyDescent="0.25">
      <c r="D227" s="63"/>
      <c r="H227" s="49"/>
    </row>
    <row r="228" spans="4:8" ht="15.75" customHeight="1" x14ac:dyDescent="0.25">
      <c r="D228" s="63"/>
      <c r="H228" s="49"/>
    </row>
    <row r="229" spans="4:8" ht="15.75" customHeight="1" x14ac:dyDescent="0.25">
      <c r="D229" s="63"/>
      <c r="H229" s="49"/>
    </row>
    <row r="230" spans="4:8" ht="15.75" customHeight="1" x14ac:dyDescent="0.25">
      <c r="D230" s="63"/>
      <c r="H230" s="49"/>
    </row>
    <row r="231" spans="4:8" ht="15.75" customHeight="1" x14ac:dyDescent="0.25">
      <c r="D231" s="63"/>
      <c r="H231" s="49"/>
    </row>
    <row r="232" spans="4:8" ht="15.75" customHeight="1" x14ac:dyDescent="0.25">
      <c r="D232" s="63"/>
      <c r="H232" s="49"/>
    </row>
    <row r="233" spans="4:8" ht="15.75" customHeight="1" x14ac:dyDescent="0.25">
      <c r="D233" s="63"/>
      <c r="H233" s="49"/>
    </row>
    <row r="234" spans="4:8" ht="15.75" customHeight="1" x14ac:dyDescent="0.25">
      <c r="D234" s="63"/>
      <c r="H234" s="49"/>
    </row>
    <row r="235" spans="4:8" ht="15.75" customHeight="1" x14ac:dyDescent="0.25">
      <c r="D235" s="63"/>
      <c r="H235" s="49"/>
    </row>
    <row r="236" spans="4:8" ht="14.25" customHeight="1" x14ac:dyDescent="0.25">
      <c r="D236" s="63"/>
      <c r="H236" s="49"/>
    </row>
    <row r="237" spans="4:8" ht="15.75" customHeight="1" x14ac:dyDescent="0.25"/>
    <row r="238" spans="4:8" ht="15.75" customHeight="1" x14ac:dyDescent="0.25"/>
    <row r="239" spans="4:8" ht="15.75" customHeight="1" x14ac:dyDescent="0.25"/>
    <row r="240" spans="4:8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5">
    <mergeCell ref="AD2:AD3"/>
    <mergeCell ref="AF2:AF3"/>
    <mergeCell ref="BA1:BB1"/>
    <mergeCell ref="D2:D3"/>
    <mergeCell ref="E2:E3"/>
    <mergeCell ref="F2:F3"/>
    <mergeCell ref="G2:G3"/>
    <mergeCell ref="I2:I3"/>
    <mergeCell ref="J2:J3"/>
    <mergeCell ref="L2:L3"/>
    <mergeCell ref="M2:M3"/>
    <mergeCell ref="N2:N3"/>
    <mergeCell ref="O2:O3"/>
    <mergeCell ref="T2:T3"/>
    <mergeCell ref="U2:U3"/>
    <mergeCell ref="Z2:Z3"/>
    <mergeCell ref="AB2:AB3"/>
    <mergeCell ref="AC2:AC3"/>
    <mergeCell ref="AB1:AD1"/>
    <mergeCell ref="AF1:AH1"/>
    <mergeCell ref="AJ1:AK1"/>
    <mergeCell ref="AQ1:AR1"/>
    <mergeCell ref="AT1:AY1"/>
    <mergeCell ref="AO2:AO3"/>
    <mergeCell ref="AQ2:AQ3"/>
    <mergeCell ref="BD2:BD3"/>
    <mergeCell ref="BL2:BL3"/>
    <mergeCell ref="BM2:BM3"/>
    <mergeCell ref="AU2:AU3"/>
    <mergeCell ref="AV2:AV3"/>
    <mergeCell ref="AW2:AW3"/>
    <mergeCell ref="AX2:AX3"/>
    <mergeCell ref="AY2:AY3"/>
    <mergeCell ref="BA2:BA3"/>
    <mergeCell ref="BB2:BB3"/>
    <mergeCell ref="AG2:AG3"/>
    <mergeCell ref="AH2:AH3"/>
    <mergeCell ref="AJ2:AJ3"/>
    <mergeCell ref="AK2:AK3"/>
    <mergeCell ref="AM2:AM3"/>
    <mergeCell ref="AR2:AR3"/>
    <mergeCell ref="AT2:AT3"/>
    <mergeCell ref="AU34:AW34"/>
    <mergeCell ref="AU35:AW35"/>
    <mergeCell ref="AU36:AW36"/>
    <mergeCell ref="A33:D33"/>
    <mergeCell ref="T34:U34"/>
    <mergeCell ref="T35:U35"/>
    <mergeCell ref="A1:A28"/>
    <mergeCell ref="B1:B3"/>
    <mergeCell ref="E1:G1"/>
    <mergeCell ref="I1:J1"/>
    <mergeCell ref="L1:O1"/>
    <mergeCell ref="S1:X1"/>
    <mergeCell ref="X2:X3"/>
    <mergeCell ref="B4:D4"/>
    <mergeCell ref="B29:C29"/>
    <mergeCell ref="A30:D30"/>
    <mergeCell ref="A31:D31"/>
    <mergeCell ref="A32:D32"/>
    <mergeCell ref="Q2:Q3"/>
    <mergeCell ref="S2:S3"/>
    <mergeCell ref="V2:V3"/>
    <mergeCell ref="W2:W3"/>
    <mergeCell ref="C1:C3"/>
  </mergeCells>
  <hyperlinks>
    <hyperlink ref="E2" r:id="rId1"/>
    <hyperlink ref="L2" r:id="rId2"/>
    <hyperlink ref="M2" r:id="rId3"/>
    <hyperlink ref="N2" r:id="rId4"/>
    <hyperlink ref="O2" r:id="rId5"/>
    <hyperlink ref="Q2" r:id="rId6"/>
    <hyperlink ref="S2" r:id="rId7"/>
    <hyperlink ref="T2" r:id="rId8"/>
    <hyperlink ref="U2" r:id="rId9"/>
    <hyperlink ref="V2" r:id="rId10"/>
    <hyperlink ref="W2" r:id="rId11"/>
    <hyperlink ref="X2" r:id="rId12"/>
    <hyperlink ref="Z2" r:id="rId13"/>
    <hyperlink ref="AB2" r:id="rId14"/>
    <hyperlink ref="AC2" r:id="rId15"/>
    <hyperlink ref="AF2" r:id="rId16"/>
    <hyperlink ref="AG2" r:id="rId17"/>
    <hyperlink ref="AH2" r:id="rId18"/>
    <hyperlink ref="AJ2" r:id="rId19"/>
    <hyperlink ref="AK2" r:id="rId20"/>
    <hyperlink ref="AM2" r:id="rId21"/>
    <hyperlink ref="AO2" r:id="rId22"/>
    <hyperlink ref="AQ2" r:id="rId23"/>
    <hyperlink ref="AR2" r:id="rId24"/>
    <hyperlink ref="AU2" r:id="rId25"/>
    <hyperlink ref="AV2" r:id="rId26"/>
    <hyperlink ref="AW2" r:id="rId27"/>
    <hyperlink ref="AX2" r:id="rId28"/>
    <hyperlink ref="AY2" r:id="rId29"/>
    <hyperlink ref="BA2" r:id="rId30"/>
    <hyperlink ref="BB2" r:id="rId31"/>
    <hyperlink ref="BD2" r:id="rId32"/>
  </hyperlinks>
  <pageMargins left="0.7" right="0.7" top="0.75" bottom="0.75" header="0" footer="0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pane xSplit="4" topLeftCell="E1" activePane="topRight" state="frozen"/>
      <selection pane="topRight" activeCell="F2" sqref="F2"/>
    </sheetView>
  </sheetViews>
  <sheetFormatPr defaultColWidth="12.59765625" defaultRowHeight="15" customHeight="1" x14ac:dyDescent="0.25"/>
  <cols>
    <col min="1" max="1" width="20.5" customWidth="1"/>
    <col min="2" max="3" width="5" customWidth="1"/>
    <col min="4" max="4" width="40.8984375" customWidth="1"/>
    <col min="5" max="5" width="11.69921875" customWidth="1"/>
    <col min="6" max="6" width="7.8984375" customWidth="1"/>
    <col min="7" max="17" width="8.3984375" customWidth="1"/>
    <col min="18" max="26" width="9.59765625" customWidth="1"/>
    <col min="27" max="27" width="12.3984375" customWidth="1"/>
    <col min="28" max="28" width="9.59765625" customWidth="1"/>
    <col min="29" max="29" width="14.8984375" customWidth="1"/>
    <col min="30" max="30" width="15.8984375" customWidth="1"/>
    <col min="31" max="31" width="9.59765625" customWidth="1"/>
    <col min="32" max="32" width="10.59765625" customWidth="1"/>
    <col min="33" max="33" width="9.59765625" customWidth="1"/>
    <col min="34" max="34" width="10.69921875" customWidth="1"/>
    <col min="35" max="40" width="9.59765625" customWidth="1"/>
  </cols>
  <sheetData>
    <row r="1" spans="1:40" ht="15" customHeight="1" x14ac:dyDescent="0.3">
      <c r="A1" s="277" t="s">
        <v>175</v>
      </c>
      <c r="B1" s="243" t="s">
        <v>1</v>
      </c>
      <c r="C1" s="243" t="s">
        <v>3</v>
      </c>
      <c r="D1" s="1" t="s">
        <v>4</v>
      </c>
      <c r="E1" s="278">
        <v>43894</v>
      </c>
      <c r="F1" s="255"/>
      <c r="G1" s="255"/>
      <c r="H1" s="5"/>
      <c r="I1" s="273">
        <v>43895</v>
      </c>
      <c r="J1" s="255"/>
      <c r="K1" s="255"/>
      <c r="L1" s="5"/>
      <c r="M1" s="273">
        <v>43900</v>
      </c>
      <c r="N1" s="255"/>
      <c r="O1" s="255"/>
      <c r="P1" s="5"/>
      <c r="Q1" s="103">
        <v>43901</v>
      </c>
      <c r="R1" s="6"/>
      <c r="S1" s="266">
        <v>43906</v>
      </c>
      <c r="T1" s="249"/>
      <c r="U1" s="249"/>
      <c r="V1" s="246"/>
      <c r="W1" s="119"/>
      <c r="X1" s="273">
        <v>43909</v>
      </c>
      <c r="Y1" s="255"/>
      <c r="Z1" s="255"/>
      <c r="AA1" s="255"/>
      <c r="AB1" s="119"/>
      <c r="AC1" s="273">
        <v>43914</v>
      </c>
      <c r="AD1" s="255"/>
      <c r="AE1" s="119"/>
      <c r="AF1" s="11">
        <v>43915</v>
      </c>
      <c r="AG1" s="119"/>
      <c r="AH1" s="273">
        <v>43916</v>
      </c>
      <c r="AI1" s="255"/>
      <c r="AJ1" s="119"/>
      <c r="AK1" s="9"/>
      <c r="AL1" s="9"/>
      <c r="AM1" s="9"/>
      <c r="AN1" s="9"/>
    </row>
    <row r="2" spans="1:40" ht="23.25" customHeight="1" x14ac:dyDescent="0.3">
      <c r="A2" s="253"/>
      <c r="B2" s="253"/>
      <c r="C2" s="253"/>
      <c r="D2" s="287" t="s">
        <v>6</v>
      </c>
      <c r="E2" s="257" t="s">
        <v>176</v>
      </c>
      <c r="F2" s="257" t="s">
        <v>164</v>
      </c>
      <c r="G2" s="257" t="s">
        <v>177</v>
      </c>
      <c r="H2" s="6"/>
      <c r="I2" s="257" t="s">
        <v>178</v>
      </c>
      <c r="J2" s="257" t="s">
        <v>176</v>
      </c>
      <c r="K2" s="257" t="s">
        <v>179</v>
      </c>
      <c r="L2" s="6"/>
      <c r="M2" s="257" t="s">
        <v>140</v>
      </c>
      <c r="N2" s="257" t="s">
        <v>181</v>
      </c>
      <c r="O2" s="257" t="s">
        <v>182</v>
      </c>
      <c r="P2" s="6"/>
      <c r="Q2" s="257" t="s">
        <v>179</v>
      </c>
      <c r="R2" s="6"/>
      <c r="S2" s="258" t="s">
        <v>27</v>
      </c>
      <c r="T2" s="258" t="s">
        <v>27</v>
      </c>
      <c r="U2" s="258" t="s">
        <v>27</v>
      </c>
      <c r="V2" s="258" t="s">
        <v>27</v>
      </c>
      <c r="W2" s="127"/>
      <c r="X2" s="256" t="s">
        <v>183</v>
      </c>
      <c r="Y2" s="256" t="s">
        <v>27</v>
      </c>
      <c r="Z2" s="256" t="s">
        <v>179</v>
      </c>
      <c r="AA2" s="256" t="s">
        <v>184</v>
      </c>
      <c r="AB2" s="127"/>
      <c r="AC2" s="256" t="s">
        <v>29</v>
      </c>
      <c r="AD2" s="256" t="s">
        <v>29</v>
      </c>
      <c r="AE2" s="127"/>
      <c r="AF2" s="256" t="s">
        <v>13</v>
      </c>
      <c r="AG2" s="127"/>
      <c r="AH2" s="256" t="s">
        <v>185</v>
      </c>
      <c r="AI2" s="256" t="s">
        <v>186</v>
      </c>
      <c r="AJ2" s="127"/>
      <c r="AK2" s="128"/>
      <c r="AL2" s="288"/>
      <c r="AM2" s="289"/>
      <c r="AN2" s="289"/>
    </row>
    <row r="3" spans="1:40" ht="30.75" customHeight="1" x14ac:dyDescent="0.3">
      <c r="A3" s="253"/>
      <c r="B3" s="244"/>
      <c r="C3" s="244"/>
      <c r="D3" s="244"/>
      <c r="E3" s="244"/>
      <c r="F3" s="244"/>
      <c r="G3" s="244"/>
      <c r="H3" s="6"/>
      <c r="I3" s="244"/>
      <c r="J3" s="244"/>
      <c r="K3" s="244"/>
      <c r="L3" s="6"/>
      <c r="M3" s="244"/>
      <c r="N3" s="244"/>
      <c r="O3" s="244"/>
      <c r="P3" s="6"/>
      <c r="Q3" s="244"/>
      <c r="R3" s="6"/>
      <c r="S3" s="259"/>
      <c r="T3" s="259"/>
      <c r="U3" s="259"/>
      <c r="V3" s="259"/>
      <c r="W3" s="127"/>
      <c r="X3" s="244"/>
      <c r="Y3" s="244"/>
      <c r="Z3" s="244"/>
      <c r="AA3" s="244"/>
      <c r="AB3" s="127"/>
      <c r="AC3" s="244"/>
      <c r="AD3" s="244"/>
      <c r="AE3" s="127"/>
      <c r="AF3" s="244"/>
      <c r="AG3" s="127"/>
      <c r="AH3" s="244"/>
      <c r="AI3" s="244"/>
      <c r="AJ3" s="127"/>
      <c r="AK3" s="128"/>
      <c r="AL3" s="283"/>
      <c r="AM3" s="285"/>
      <c r="AN3" s="285"/>
    </row>
    <row r="4" spans="1:40" ht="15" customHeight="1" x14ac:dyDescent="0.3">
      <c r="A4" s="253"/>
      <c r="B4" s="248" t="s">
        <v>14</v>
      </c>
      <c r="C4" s="249"/>
      <c r="D4" s="246"/>
      <c r="E4" s="22"/>
      <c r="F4" s="22"/>
      <c r="G4" s="22"/>
      <c r="H4" s="6"/>
      <c r="I4" s="22"/>
      <c r="J4" s="22"/>
      <c r="K4" s="22"/>
      <c r="L4" s="6"/>
      <c r="M4" s="22"/>
      <c r="N4" s="22"/>
      <c r="O4" s="22"/>
      <c r="P4" s="6"/>
      <c r="Q4" s="22"/>
      <c r="R4" s="6"/>
      <c r="S4" s="129">
        <v>5.0925925925925921E-4</v>
      </c>
      <c r="T4" s="129">
        <v>1.3888888888888889E-4</v>
      </c>
      <c r="U4" s="129">
        <v>2.6620370370370372E-4</v>
      </c>
      <c r="V4" s="129">
        <v>4.5138888888888887E-4</v>
      </c>
      <c r="W4" s="127"/>
      <c r="X4" s="36">
        <v>9.2592592592592588E-5</v>
      </c>
      <c r="Y4" s="36">
        <v>2.8935185185185184E-4</v>
      </c>
      <c r="Z4" s="36">
        <v>4.861111111111111E-4</v>
      </c>
      <c r="AA4" s="36">
        <v>1.4351851851851852E-3</v>
      </c>
      <c r="AB4" s="127"/>
      <c r="AC4" s="36">
        <v>3.7037037037037035E-4</v>
      </c>
      <c r="AD4" s="36">
        <v>2.4305555555555555E-4</v>
      </c>
      <c r="AE4" s="127"/>
      <c r="AF4" s="36">
        <v>1.9675925925925926E-4</v>
      </c>
      <c r="AG4" s="127"/>
      <c r="AH4" s="36">
        <v>5.6712962962962967E-4</v>
      </c>
      <c r="AI4" s="36">
        <v>6.134259259259259E-4</v>
      </c>
      <c r="AJ4" s="127"/>
      <c r="AK4" s="130"/>
      <c r="AL4" s="130"/>
      <c r="AM4" s="130"/>
      <c r="AN4" s="130"/>
    </row>
    <row r="5" spans="1:40" ht="15" customHeight="1" x14ac:dyDescent="0.3">
      <c r="A5" s="253"/>
      <c r="B5" s="19">
        <v>1</v>
      </c>
      <c r="C5" s="19">
        <v>1</v>
      </c>
      <c r="D5" s="131" t="s">
        <v>25</v>
      </c>
      <c r="E5" s="22">
        <v>1</v>
      </c>
      <c r="F5" s="22">
        <v>1</v>
      </c>
      <c r="G5" s="22">
        <v>1</v>
      </c>
      <c r="H5" s="6"/>
      <c r="I5" s="22">
        <v>1</v>
      </c>
      <c r="J5" s="22">
        <v>1</v>
      </c>
      <c r="K5" s="22">
        <v>1</v>
      </c>
      <c r="L5" s="6"/>
      <c r="M5" s="22">
        <v>1</v>
      </c>
      <c r="N5" s="22">
        <v>1</v>
      </c>
      <c r="O5" s="22">
        <v>1</v>
      </c>
      <c r="P5" s="6"/>
      <c r="Q5" s="22">
        <v>1</v>
      </c>
      <c r="R5" s="6"/>
      <c r="S5" s="22">
        <v>1</v>
      </c>
      <c r="T5" s="22">
        <v>1</v>
      </c>
      <c r="U5" s="22">
        <v>1</v>
      </c>
      <c r="V5" s="22">
        <v>1</v>
      </c>
      <c r="W5" s="127"/>
      <c r="X5" s="28">
        <v>1</v>
      </c>
      <c r="Y5" s="28">
        <v>1</v>
      </c>
      <c r="Z5" s="28">
        <v>1</v>
      </c>
      <c r="AA5" s="28">
        <v>1</v>
      </c>
      <c r="AB5" s="127"/>
      <c r="AC5" s="28">
        <v>1</v>
      </c>
      <c r="AD5" s="28">
        <v>1</v>
      </c>
      <c r="AE5" s="127"/>
      <c r="AF5" s="28">
        <v>1</v>
      </c>
      <c r="AG5" s="127"/>
      <c r="AH5" s="28">
        <v>1</v>
      </c>
      <c r="AI5" s="28">
        <v>1</v>
      </c>
      <c r="AJ5" s="127"/>
      <c r="AK5" s="132"/>
      <c r="AL5" s="132"/>
      <c r="AM5" s="132"/>
      <c r="AN5" s="132"/>
    </row>
    <row r="6" spans="1:40" ht="15" customHeight="1" x14ac:dyDescent="0.3">
      <c r="A6" s="253"/>
      <c r="B6" s="19">
        <v>1</v>
      </c>
      <c r="C6" s="19">
        <v>2</v>
      </c>
      <c r="D6" s="131" t="s">
        <v>180</v>
      </c>
      <c r="E6" s="22">
        <v>1</v>
      </c>
      <c r="F6" s="22">
        <v>1</v>
      </c>
      <c r="G6" s="22">
        <v>1</v>
      </c>
      <c r="H6" s="6"/>
      <c r="I6" s="22">
        <v>1</v>
      </c>
      <c r="J6" s="22">
        <v>1</v>
      </c>
      <c r="K6" s="22">
        <v>1</v>
      </c>
      <c r="L6" s="6"/>
      <c r="M6" s="22">
        <v>1</v>
      </c>
      <c r="N6" s="22">
        <v>1</v>
      </c>
      <c r="O6" s="22">
        <v>1</v>
      </c>
      <c r="P6" s="6"/>
      <c r="Q6" s="22">
        <v>1</v>
      </c>
      <c r="R6" s="6"/>
      <c r="S6" s="22">
        <v>1</v>
      </c>
      <c r="T6" s="22">
        <v>1</v>
      </c>
      <c r="U6" s="22">
        <v>1</v>
      </c>
      <c r="V6" s="22">
        <v>1</v>
      </c>
      <c r="W6" s="127"/>
      <c r="X6" s="28">
        <v>1</v>
      </c>
      <c r="Y6" s="28">
        <v>1</v>
      </c>
      <c r="Z6" s="28">
        <v>1</v>
      </c>
      <c r="AA6" s="28">
        <v>1</v>
      </c>
      <c r="AB6" s="127"/>
      <c r="AC6" s="28">
        <v>1</v>
      </c>
      <c r="AD6" s="28">
        <v>1</v>
      </c>
      <c r="AE6" s="127"/>
      <c r="AF6" s="28">
        <v>1</v>
      </c>
      <c r="AG6" s="127"/>
      <c r="AH6" s="28">
        <v>1</v>
      </c>
      <c r="AI6" s="28">
        <v>1</v>
      </c>
      <c r="AJ6" s="127"/>
      <c r="AK6" s="132"/>
      <c r="AL6" s="132"/>
      <c r="AM6" s="132"/>
      <c r="AN6" s="132"/>
    </row>
    <row r="7" spans="1:40" ht="15" customHeight="1" x14ac:dyDescent="0.3">
      <c r="A7" s="253"/>
      <c r="B7" s="19">
        <v>1</v>
      </c>
      <c r="C7" s="19">
        <v>3</v>
      </c>
      <c r="D7" s="131" t="s">
        <v>32</v>
      </c>
      <c r="E7" s="22">
        <v>1</v>
      </c>
      <c r="F7" s="22">
        <v>1</v>
      </c>
      <c r="G7" s="22">
        <v>1</v>
      </c>
      <c r="H7" s="6"/>
      <c r="I7" s="22">
        <v>1</v>
      </c>
      <c r="J7" s="22">
        <v>1</v>
      </c>
      <c r="K7" s="22">
        <v>1</v>
      </c>
      <c r="L7" s="6"/>
      <c r="M7" s="22">
        <v>1</v>
      </c>
      <c r="N7" s="22">
        <v>1</v>
      </c>
      <c r="O7" s="22">
        <v>1</v>
      </c>
      <c r="P7" s="6"/>
      <c r="Q7" s="22">
        <v>1</v>
      </c>
      <c r="R7" s="6"/>
      <c r="S7" s="22">
        <v>1</v>
      </c>
      <c r="T7" s="48">
        <v>0</v>
      </c>
      <c r="U7" s="48">
        <v>0</v>
      </c>
      <c r="V7" s="22">
        <v>1</v>
      </c>
      <c r="W7" s="127"/>
      <c r="X7" s="28">
        <v>1</v>
      </c>
      <c r="Y7" s="28">
        <v>1</v>
      </c>
      <c r="Z7" s="28">
        <v>1</v>
      </c>
      <c r="AA7" s="28">
        <v>1</v>
      </c>
      <c r="AB7" s="127"/>
      <c r="AC7" s="28">
        <v>1</v>
      </c>
      <c r="AD7" s="28">
        <v>1</v>
      </c>
      <c r="AE7" s="127"/>
      <c r="AF7" s="28">
        <v>1</v>
      </c>
      <c r="AG7" s="127"/>
      <c r="AH7" s="28">
        <v>1</v>
      </c>
      <c r="AI7" s="28">
        <v>1</v>
      </c>
      <c r="AJ7" s="127"/>
      <c r="AK7" s="132"/>
      <c r="AL7" s="132"/>
      <c r="AM7" s="132"/>
      <c r="AN7" s="132"/>
    </row>
    <row r="8" spans="1:40" ht="15" customHeight="1" x14ac:dyDescent="0.3">
      <c r="A8" s="253"/>
      <c r="B8" s="19">
        <v>1</v>
      </c>
      <c r="C8" s="19">
        <v>4</v>
      </c>
      <c r="D8" s="131" t="s">
        <v>35</v>
      </c>
      <c r="E8" s="22">
        <v>1</v>
      </c>
      <c r="F8" s="22">
        <v>1</v>
      </c>
      <c r="G8" s="22">
        <v>1</v>
      </c>
      <c r="H8" s="6"/>
      <c r="I8" s="22">
        <v>1</v>
      </c>
      <c r="J8" s="22">
        <v>1</v>
      </c>
      <c r="K8" s="22">
        <v>1</v>
      </c>
      <c r="L8" s="6"/>
      <c r="M8" s="22">
        <v>1</v>
      </c>
      <c r="N8" s="22">
        <v>1</v>
      </c>
      <c r="O8" s="22">
        <v>1</v>
      </c>
      <c r="P8" s="6"/>
      <c r="Q8" s="22">
        <v>1</v>
      </c>
      <c r="R8" s="6"/>
      <c r="S8" s="22">
        <v>1</v>
      </c>
      <c r="T8" s="22">
        <v>1</v>
      </c>
      <c r="U8" s="22">
        <v>1</v>
      </c>
      <c r="V8" s="22">
        <v>1</v>
      </c>
      <c r="W8" s="127"/>
      <c r="X8" s="28">
        <v>1</v>
      </c>
      <c r="Y8" s="28">
        <v>1</v>
      </c>
      <c r="Z8" s="28">
        <v>1</v>
      </c>
      <c r="AA8" s="28">
        <v>1</v>
      </c>
      <c r="AB8" s="127"/>
      <c r="AC8" s="28">
        <v>1</v>
      </c>
      <c r="AD8" s="28">
        <v>1</v>
      </c>
      <c r="AE8" s="127"/>
      <c r="AF8" s="28">
        <v>1</v>
      </c>
      <c r="AG8" s="127"/>
      <c r="AH8" s="28">
        <v>1</v>
      </c>
      <c r="AI8" s="28">
        <v>1</v>
      </c>
      <c r="AJ8" s="127"/>
      <c r="AK8" s="132"/>
      <c r="AL8" s="132"/>
      <c r="AM8" s="132"/>
      <c r="AN8" s="132"/>
    </row>
    <row r="9" spans="1:40" ht="33" customHeight="1" x14ac:dyDescent="0.3">
      <c r="A9" s="253"/>
      <c r="B9" s="19">
        <v>1</v>
      </c>
      <c r="C9" s="19">
        <v>5</v>
      </c>
      <c r="D9" s="131" t="s">
        <v>189</v>
      </c>
      <c r="E9" s="66">
        <v>1</v>
      </c>
      <c r="F9" s="22">
        <v>1</v>
      </c>
      <c r="G9" s="22">
        <v>1</v>
      </c>
      <c r="H9" s="6"/>
      <c r="I9" s="48">
        <v>0</v>
      </c>
      <c r="J9" s="22">
        <v>1</v>
      </c>
      <c r="K9" s="22">
        <v>1</v>
      </c>
      <c r="L9" s="6"/>
      <c r="M9" s="22">
        <v>1</v>
      </c>
      <c r="N9" s="22">
        <v>1</v>
      </c>
      <c r="O9" s="22">
        <v>1</v>
      </c>
      <c r="P9" s="6"/>
      <c r="Q9" s="22">
        <v>1</v>
      </c>
      <c r="R9" s="6"/>
      <c r="S9" s="22">
        <v>1</v>
      </c>
      <c r="T9" s="22">
        <v>1</v>
      </c>
      <c r="U9" s="22">
        <v>1</v>
      </c>
      <c r="V9" s="22">
        <v>1</v>
      </c>
      <c r="W9" s="127"/>
      <c r="X9" s="28">
        <v>1</v>
      </c>
      <c r="Y9" s="28">
        <v>1</v>
      </c>
      <c r="Z9" s="28">
        <v>1</v>
      </c>
      <c r="AA9" s="28">
        <v>1</v>
      </c>
      <c r="AB9" s="127"/>
      <c r="AC9" s="28">
        <v>1</v>
      </c>
      <c r="AD9" s="28">
        <v>1</v>
      </c>
      <c r="AE9" s="127"/>
      <c r="AF9" s="28">
        <v>1</v>
      </c>
      <c r="AG9" s="127"/>
      <c r="AH9" s="28">
        <v>1</v>
      </c>
      <c r="AI9" s="28">
        <v>1</v>
      </c>
      <c r="AJ9" s="127"/>
      <c r="AK9" s="132"/>
      <c r="AL9" s="132"/>
      <c r="AM9" s="132"/>
      <c r="AN9" s="132"/>
    </row>
    <row r="10" spans="1:40" ht="15" customHeight="1" x14ac:dyDescent="0.3">
      <c r="A10" s="253"/>
      <c r="B10" s="19">
        <v>1</v>
      </c>
      <c r="C10" s="19">
        <v>6</v>
      </c>
      <c r="D10" s="131" t="s">
        <v>45</v>
      </c>
      <c r="E10" s="22">
        <v>1</v>
      </c>
      <c r="F10" s="22">
        <v>1</v>
      </c>
      <c r="G10" s="22">
        <v>1</v>
      </c>
      <c r="H10" s="6"/>
      <c r="I10" s="22">
        <v>1</v>
      </c>
      <c r="J10" s="22">
        <v>1</v>
      </c>
      <c r="K10" s="22">
        <v>1</v>
      </c>
      <c r="L10" s="6"/>
      <c r="M10" s="22">
        <v>1</v>
      </c>
      <c r="N10" s="22">
        <v>1</v>
      </c>
      <c r="O10" s="22">
        <v>1</v>
      </c>
      <c r="P10" s="6"/>
      <c r="Q10" s="22">
        <v>1</v>
      </c>
      <c r="R10" s="6"/>
      <c r="S10" s="22">
        <v>1</v>
      </c>
      <c r="T10" s="22">
        <v>1</v>
      </c>
      <c r="U10" s="22">
        <v>1</v>
      </c>
      <c r="V10" s="22">
        <v>1</v>
      </c>
      <c r="W10" s="127"/>
      <c r="X10" s="28">
        <v>1</v>
      </c>
      <c r="Y10" s="28">
        <v>1</v>
      </c>
      <c r="Z10" s="28">
        <v>1</v>
      </c>
      <c r="AA10" s="28">
        <v>1</v>
      </c>
      <c r="AB10" s="127"/>
      <c r="AC10" s="28">
        <v>1</v>
      </c>
      <c r="AD10" s="28">
        <v>1</v>
      </c>
      <c r="AE10" s="127"/>
      <c r="AF10" s="28">
        <v>1</v>
      </c>
      <c r="AG10" s="127"/>
      <c r="AH10" s="28">
        <v>1</v>
      </c>
      <c r="AI10" s="28">
        <v>1</v>
      </c>
      <c r="AJ10" s="127"/>
      <c r="AK10" s="132"/>
      <c r="AL10" s="132"/>
      <c r="AM10" s="132"/>
      <c r="AN10" s="132"/>
    </row>
    <row r="11" spans="1:40" ht="15" customHeight="1" x14ac:dyDescent="0.3">
      <c r="A11" s="253"/>
      <c r="B11" s="19">
        <v>1</v>
      </c>
      <c r="C11" s="19">
        <v>7</v>
      </c>
      <c r="D11" s="131" t="s">
        <v>47</v>
      </c>
      <c r="E11" s="22">
        <v>1</v>
      </c>
      <c r="F11" s="22">
        <v>1</v>
      </c>
      <c r="G11" s="22">
        <v>1</v>
      </c>
      <c r="H11" s="6"/>
      <c r="I11" s="22">
        <v>1</v>
      </c>
      <c r="J11" s="22">
        <v>1</v>
      </c>
      <c r="K11" s="22">
        <v>1</v>
      </c>
      <c r="L11" s="6"/>
      <c r="M11" s="22">
        <v>1</v>
      </c>
      <c r="N11" s="22">
        <v>1</v>
      </c>
      <c r="O11" s="22">
        <v>1</v>
      </c>
      <c r="P11" s="6"/>
      <c r="Q11" s="22">
        <v>1</v>
      </c>
      <c r="R11" s="6"/>
      <c r="S11" s="22">
        <v>1</v>
      </c>
      <c r="T11" s="22">
        <v>1</v>
      </c>
      <c r="U11" s="22">
        <v>1</v>
      </c>
      <c r="V11" s="22">
        <v>1</v>
      </c>
      <c r="W11" s="127"/>
      <c r="X11" s="28">
        <v>1</v>
      </c>
      <c r="Y11" s="28">
        <v>1</v>
      </c>
      <c r="Z11" s="28">
        <v>1</v>
      </c>
      <c r="AA11" s="28">
        <v>1</v>
      </c>
      <c r="AB11" s="127"/>
      <c r="AC11" s="28">
        <v>1</v>
      </c>
      <c r="AD11" s="28">
        <v>1</v>
      </c>
      <c r="AE11" s="127"/>
      <c r="AF11" s="28">
        <v>1</v>
      </c>
      <c r="AG11" s="127"/>
      <c r="AH11" s="28">
        <v>1</v>
      </c>
      <c r="AI11" s="28">
        <v>1</v>
      </c>
      <c r="AJ11" s="127"/>
      <c r="AK11" s="132"/>
      <c r="AL11" s="132"/>
      <c r="AM11" s="132"/>
      <c r="AN11" s="132"/>
    </row>
    <row r="12" spans="1:40" ht="15" customHeight="1" x14ac:dyDescent="0.3">
      <c r="A12" s="253"/>
      <c r="B12" s="19">
        <v>1</v>
      </c>
      <c r="C12" s="19">
        <v>8</v>
      </c>
      <c r="D12" s="131" t="s">
        <v>191</v>
      </c>
      <c r="E12" s="22">
        <v>1</v>
      </c>
      <c r="F12" s="22">
        <v>1</v>
      </c>
      <c r="G12" s="22">
        <v>1</v>
      </c>
      <c r="H12" s="6"/>
      <c r="I12" s="22">
        <v>1</v>
      </c>
      <c r="J12" s="22">
        <v>1</v>
      </c>
      <c r="K12" s="22">
        <v>1</v>
      </c>
      <c r="L12" s="6"/>
      <c r="M12" s="22">
        <v>1</v>
      </c>
      <c r="N12" s="22">
        <v>1</v>
      </c>
      <c r="O12" s="22">
        <v>1</v>
      </c>
      <c r="P12" s="6"/>
      <c r="Q12" s="22">
        <v>1</v>
      </c>
      <c r="R12" s="6"/>
      <c r="S12" s="22">
        <v>1</v>
      </c>
      <c r="T12" s="22">
        <v>1</v>
      </c>
      <c r="U12" s="22">
        <v>1</v>
      </c>
      <c r="V12" s="22">
        <v>1</v>
      </c>
      <c r="W12" s="127"/>
      <c r="X12" s="28">
        <v>1</v>
      </c>
      <c r="Y12" s="28">
        <v>1</v>
      </c>
      <c r="Z12" s="28">
        <v>1</v>
      </c>
      <c r="AA12" s="28">
        <v>1</v>
      </c>
      <c r="AB12" s="127"/>
      <c r="AC12" s="28">
        <v>1</v>
      </c>
      <c r="AD12" s="28">
        <v>1</v>
      </c>
      <c r="AE12" s="127"/>
      <c r="AF12" s="28">
        <v>1</v>
      </c>
      <c r="AG12" s="127"/>
      <c r="AH12" s="28">
        <v>1</v>
      </c>
      <c r="AI12" s="28">
        <v>1</v>
      </c>
      <c r="AJ12" s="127"/>
      <c r="AK12" s="132"/>
      <c r="AL12" s="132"/>
      <c r="AM12" s="132"/>
      <c r="AN12" s="132"/>
    </row>
    <row r="13" spans="1:40" ht="32.25" customHeight="1" x14ac:dyDescent="0.3">
      <c r="A13" s="244"/>
      <c r="B13" s="19">
        <v>5</v>
      </c>
      <c r="C13" s="19">
        <v>9</v>
      </c>
      <c r="D13" s="131" t="s">
        <v>192</v>
      </c>
      <c r="E13" s="22">
        <v>5</v>
      </c>
      <c r="F13" s="22">
        <v>5</v>
      </c>
      <c r="G13" s="48">
        <v>0</v>
      </c>
      <c r="H13" s="6"/>
      <c r="I13" s="22">
        <v>5</v>
      </c>
      <c r="J13" s="22">
        <v>5</v>
      </c>
      <c r="K13" s="22">
        <v>5</v>
      </c>
      <c r="L13" s="6"/>
      <c r="M13" s="22">
        <v>5</v>
      </c>
      <c r="N13" s="22">
        <v>5</v>
      </c>
      <c r="O13" s="22">
        <v>5</v>
      </c>
      <c r="P13" s="6"/>
      <c r="Q13" s="22">
        <v>5</v>
      </c>
      <c r="R13" s="6"/>
      <c r="S13" s="22">
        <v>5</v>
      </c>
      <c r="T13" s="22">
        <v>5</v>
      </c>
      <c r="U13" s="22">
        <v>5</v>
      </c>
      <c r="V13" s="22">
        <v>5</v>
      </c>
      <c r="W13" s="127"/>
      <c r="X13" s="28">
        <v>5</v>
      </c>
      <c r="Y13" s="28">
        <v>5</v>
      </c>
      <c r="Z13" s="28">
        <v>5</v>
      </c>
      <c r="AA13" s="83">
        <v>0</v>
      </c>
      <c r="AB13" s="127"/>
      <c r="AC13" s="28">
        <v>5</v>
      </c>
      <c r="AD13" s="28">
        <v>5</v>
      </c>
      <c r="AE13" s="127"/>
      <c r="AF13" s="28">
        <v>5</v>
      </c>
      <c r="AG13" s="127"/>
      <c r="AH13" s="28">
        <v>5</v>
      </c>
      <c r="AI13" s="28">
        <v>5</v>
      </c>
      <c r="AJ13" s="127"/>
      <c r="AK13" s="132"/>
      <c r="AL13" s="132"/>
      <c r="AM13" s="132"/>
      <c r="AN13" s="132"/>
    </row>
    <row r="14" spans="1:40" ht="15.75" customHeight="1" x14ac:dyDescent="0.3">
      <c r="B14" s="250">
        <f>SUM(B5:B13)</f>
        <v>13</v>
      </c>
      <c r="C14" s="246"/>
      <c r="D14" s="133" t="s">
        <v>115</v>
      </c>
      <c r="E14" s="22">
        <f t="shared" ref="E14:G14" si="0">SUM(E5:E13)</f>
        <v>13</v>
      </c>
      <c r="F14" s="22">
        <f t="shared" si="0"/>
        <v>13</v>
      </c>
      <c r="G14" s="22">
        <f t="shared" si="0"/>
        <v>8</v>
      </c>
      <c r="H14" s="6"/>
      <c r="I14" s="22">
        <f t="shared" ref="I14:K14" si="1">SUM(I5:I13)</f>
        <v>12</v>
      </c>
      <c r="J14" s="22">
        <f t="shared" si="1"/>
        <v>13</v>
      </c>
      <c r="K14" s="22">
        <f t="shared" si="1"/>
        <v>13</v>
      </c>
      <c r="L14" s="6"/>
      <c r="M14" s="22">
        <f t="shared" ref="M14:O14" si="2">SUM(M5:M13)</f>
        <v>13</v>
      </c>
      <c r="N14" s="22">
        <f t="shared" si="2"/>
        <v>13</v>
      </c>
      <c r="O14" s="22">
        <f t="shared" si="2"/>
        <v>13</v>
      </c>
      <c r="P14" s="6"/>
      <c r="Q14" s="22">
        <f>SUM(Q5:Q13)</f>
        <v>13</v>
      </c>
      <c r="R14" s="6"/>
      <c r="S14" s="22">
        <f t="shared" ref="S14:V14" si="3">SUM(S5:S13)</f>
        <v>13</v>
      </c>
      <c r="T14" s="22">
        <f t="shared" si="3"/>
        <v>12</v>
      </c>
      <c r="U14" s="22">
        <f t="shared" si="3"/>
        <v>12</v>
      </c>
      <c r="V14" s="22">
        <f t="shared" si="3"/>
        <v>13</v>
      </c>
      <c r="W14" s="127"/>
      <c r="X14" s="22">
        <f t="shared" ref="X14:AA14" si="4">SUM(X5:X13)</f>
        <v>13</v>
      </c>
      <c r="Y14" s="22">
        <f t="shared" si="4"/>
        <v>13</v>
      </c>
      <c r="Z14" s="22">
        <f t="shared" si="4"/>
        <v>13</v>
      </c>
      <c r="AA14" s="22">
        <f t="shared" si="4"/>
        <v>8</v>
      </c>
      <c r="AB14" s="127"/>
      <c r="AC14" s="22">
        <f t="shared" ref="AC14:AD14" si="5">SUM(AC5:AC13)</f>
        <v>13</v>
      </c>
      <c r="AD14" s="22">
        <f t="shared" si="5"/>
        <v>13</v>
      </c>
      <c r="AE14" s="127"/>
      <c r="AF14" s="22">
        <f>SUM(AF5:AF13)</f>
        <v>13</v>
      </c>
      <c r="AG14" s="127"/>
      <c r="AH14" s="22">
        <f t="shared" ref="AH14:AI14" si="6">SUM(AH5:AH13)</f>
        <v>13</v>
      </c>
      <c r="AI14" s="22">
        <f t="shared" si="6"/>
        <v>13</v>
      </c>
      <c r="AJ14" s="127"/>
      <c r="AK14" s="132"/>
      <c r="AL14" s="132"/>
      <c r="AM14" s="132"/>
      <c r="AN14" s="132"/>
    </row>
    <row r="15" spans="1:40" ht="15.75" customHeight="1" x14ac:dyDescent="0.3">
      <c r="A15" s="251" t="s">
        <v>60</v>
      </c>
      <c r="B15" s="249"/>
      <c r="C15" s="249"/>
      <c r="D15" s="246"/>
      <c r="E15" s="22">
        <v>13</v>
      </c>
      <c r="F15" s="22">
        <v>13</v>
      </c>
      <c r="G15" s="22">
        <v>13</v>
      </c>
      <c r="H15" s="6"/>
      <c r="I15" s="22">
        <v>13</v>
      </c>
      <c r="J15" s="22">
        <v>13</v>
      </c>
      <c r="K15" s="22">
        <v>13</v>
      </c>
      <c r="L15" s="6"/>
      <c r="M15" s="22">
        <v>13</v>
      </c>
      <c r="N15" s="22">
        <v>13</v>
      </c>
      <c r="O15" s="22">
        <v>13</v>
      </c>
      <c r="P15" s="6"/>
      <c r="Q15" s="22">
        <v>13</v>
      </c>
      <c r="R15" s="6"/>
      <c r="S15" s="22">
        <v>13</v>
      </c>
      <c r="T15" s="22">
        <v>13</v>
      </c>
      <c r="U15" s="22">
        <v>13</v>
      </c>
      <c r="V15" s="22">
        <v>13</v>
      </c>
      <c r="W15" s="127"/>
      <c r="X15" s="28">
        <v>13</v>
      </c>
      <c r="Y15" s="28">
        <v>13</v>
      </c>
      <c r="Z15" s="28">
        <v>13</v>
      </c>
      <c r="AA15" s="28">
        <v>13</v>
      </c>
      <c r="AB15" s="127"/>
      <c r="AC15" s="28">
        <v>13</v>
      </c>
      <c r="AD15" s="28">
        <v>13</v>
      </c>
      <c r="AE15" s="127"/>
      <c r="AF15" s="28">
        <v>13</v>
      </c>
      <c r="AG15" s="127"/>
      <c r="AH15" s="28">
        <v>13</v>
      </c>
      <c r="AI15" s="28">
        <v>13</v>
      </c>
      <c r="AJ15" s="127"/>
      <c r="AK15" s="132"/>
      <c r="AL15" s="132"/>
      <c r="AM15" s="132"/>
      <c r="AN15" s="132"/>
    </row>
    <row r="16" spans="1:40" ht="15.75" customHeight="1" x14ac:dyDescent="0.3">
      <c r="A16" s="251" t="s">
        <v>63</v>
      </c>
      <c r="B16" s="249"/>
      <c r="C16" s="249"/>
      <c r="D16" s="246"/>
      <c r="E16" s="65">
        <f t="shared" ref="E16:G16" si="7">E14/E15</f>
        <v>1</v>
      </c>
      <c r="F16" s="65">
        <f t="shared" si="7"/>
        <v>1</v>
      </c>
      <c r="G16" s="65">
        <f t="shared" si="7"/>
        <v>0.61538461538461542</v>
      </c>
      <c r="H16" s="6"/>
      <c r="I16" s="65">
        <f t="shared" ref="I16:K16" si="8">I14/I15</f>
        <v>0.92307692307692313</v>
      </c>
      <c r="J16" s="65">
        <f t="shared" si="8"/>
        <v>1</v>
      </c>
      <c r="K16" s="65">
        <f t="shared" si="8"/>
        <v>1</v>
      </c>
      <c r="L16" s="6"/>
      <c r="M16" s="65">
        <f t="shared" ref="M16:O16" si="9">M14/M15</f>
        <v>1</v>
      </c>
      <c r="N16" s="65">
        <f t="shared" si="9"/>
        <v>1</v>
      </c>
      <c r="O16" s="65">
        <f t="shared" si="9"/>
        <v>1</v>
      </c>
      <c r="P16" s="6"/>
      <c r="Q16" s="65">
        <f>Q14/Q15</f>
        <v>1</v>
      </c>
      <c r="R16" s="6"/>
      <c r="S16" s="65">
        <f t="shared" ref="S16:V16" si="10">S14/S15</f>
        <v>1</v>
      </c>
      <c r="T16" s="65">
        <f t="shared" si="10"/>
        <v>0.92307692307692313</v>
      </c>
      <c r="U16" s="65">
        <f t="shared" si="10"/>
        <v>0.92307692307692313</v>
      </c>
      <c r="V16" s="65">
        <f t="shared" si="10"/>
        <v>1</v>
      </c>
      <c r="W16" s="127"/>
      <c r="X16" s="65">
        <f t="shared" ref="X16:AA16" si="11">X14/X15</f>
        <v>1</v>
      </c>
      <c r="Y16" s="65">
        <f t="shared" si="11"/>
        <v>1</v>
      </c>
      <c r="Z16" s="65">
        <f t="shared" si="11"/>
        <v>1</v>
      </c>
      <c r="AA16" s="65">
        <f t="shared" si="11"/>
        <v>0.61538461538461542</v>
      </c>
      <c r="AB16" s="127"/>
      <c r="AC16" s="65">
        <f t="shared" ref="AC16:AD16" si="12">AC14/AC15</f>
        <v>1</v>
      </c>
      <c r="AD16" s="65">
        <f t="shared" si="12"/>
        <v>1</v>
      </c>
      <c r="AE16" s="127"/>
      <c r="AF16" s="65">
        <f>AF14/AF15</f>
        <v>1</v>
      </c>
      <c r="AG16" s="127"/>
      <c r="AH16" s="65">
        <f t="shared" ref="AH16:AI16" si="13">AH14/AH15</f>
        <v>1</v>
      </c>
      <c r="AI16" s="65">
        <f t="shared" si="13"/>
        <v>1</v>
      </c>
      <c r="AJ16" s="127"/>
      <c r="AK16" s="134"/>
      <c r="AL16" s="134"/>
      <c r="AM16" s="134"/>
      <c r="AN16" s="134"/>
    </row>
    <row r="17" spans="1:40" ht="15.75" customHeight="1" x14ac:dyDescent="0.3">
      <c r="A17" s="251" t="s">
        <v>65</v>
      </c>
      <c r="B17" s="249"/>
      <c r="C17" s="249"/>
      <c r="D17" s="246"/>
      <c r="E17" s="22">
        <f t="shared" ref="E17:G17" si="14">E15-E14</f>
        <v>0</v>
      </c>
      <c r="F17" s="22">
        <f t="shared" si="14"/>
        <v>0</v>
      </c>
      <c r="G17" s="22">
        <f t="shared" si="14"/>
        <v>5</v>
      </c>
      <c r="H17" s="6"/>
      <c r="I17" s="22">
        <f t="shared" ref="I17:K17" si="15">I15-I14</f>
        <v>1</v>
      </c>
      <c r="J17" s="22">
        <f t="shared" si="15"/>
        <v>0</v>
      </c>
      <c r="K17" s="22">
        <f t="shared" si="15"/>
        <v>0</v>
      </c>
      <c r="L17" s="6"/>
      <c r="M17" s="22">
        <f t="shared" ref="M17:O17" si="16">M15-M14</f>
        <v>0</v>
      </c>
      <c r="N17" s="22">
        <f t="shared" si="16"/>
        <v>0</v>
      </c>
      <c r="O17" s="22">
        <f t="shared" si="16"/>
        <v>0</v>
      </c>
      <c r="P17" s="6"/>
      <c r="Q17" s="22">
        <f>Q15-Q14</f>
        <v>0</v>
      </c>
      <c r="R17" s="6"/>
      <c r="S17" s="22">
        <f t="shared" ref="S17:V17" si="17">S15-S14</f>
        <v>0</v>
      </c>
      <c r="T17" s="22">
        <f t="shared" si="17"/>
        <v>1</v>
      </c>
      <c r="U17" s="22">
        <f t="shared" si="17"/>
        <v>1</v>
      </c>
      <c r="V17" s="22">
        <f t="shared" si="17"/>
        <v>0</v>
      </c>
      <c r="W17" s="127"/>
      <c r="X17" s="22">
        <f t="shared" ref="X17:AA17" si="18">X15-X14</f>
        <v>0</v>
      </c>
      <c r="Y17" s="22">
        <f t="shared" si="18"/>
        <v>0</v>
      </c>
      <c r="Z17" s="22">
        <f t="shared" si="18"/>
        <v>0</v>
      </c>
      <c r="AA17" s="22">
        <f t="shared" si="18"/>
        <v>5</v>
      </c>
      <c r="AB17" s="127"/>
      <c r="AC17" s="22">
        <f t="shared" ref="AC17:AD17" si="19">AC15-AC14</f>
        <v>0</v>
      </c>
      <c r="AD17" s="22">
        <f t="shared" si="19"/>
        <v>0</v>
      </c>
      <c r="AE17" s="127"/>
      <c r="AF17" s="22">
        <f>AF15-AF14</f>
        <v>0</v>
      </c>
      <c r="AG17" s="127"/>
      <c r="AH17" s="22">
        <f t="shared" ref="AH17:AI17" si="20">AH15-AH14</f>
        <v>0</v>
      </c>
      <c r="AI17" s="22">
        <f t="shared" si="20"/>
        <v>0</v>
      </c>
      <c r="AJ17" s="127"/>
      <c r="AK17" s="132"/>
      <c r="AL17" s="132"/>
      <c r="AM17" s="132"/>
      <c r="AN17" s="132"/>
    </row>
    <row r="18" spans="1:40" ht="41.25" customHeight="1" x14ac:dyDescent="0.3">
      <c r="A18" s="251" t="s">
        <v>67</v>
      </c>
      <c r="B18" s="249"/>
      <c r="C18" s="249"/>
      <c r="D18" s="246"/>
      <c r="E18" s="22"/>
      <c r="F18" s="22"/>
      <c r="G18" s="22"/>
      <c r="H18" s="6"/>
      <c r="I18" s="22" t="s">
        <v>194</v>
      </c>
      <c r="J18" s="22" t="s">
        <v>195</v>
      </c>
      <c r="K18" s="95" t="s">
        <v>196</v>
      </c>
      <c r="L18" s="6"/>
      <c r="M18" s="22"/>
      <c r="N18" s="22"/>
      <c r="O18" s="22" t="s">
        <v>197</v>
      </c>
      <c r="P18" s="6"/>
      <c r="Q18" s="28" t="s">
        <v>198</v>
      </c>
      <c r="R18" s="6"/>
      <c r="S18" s="22" t="s">
        <v>199</v>
      </c>
      <c r="T18" s="22" t="s">
        <v>200</v>
      </c>
      <c r="U18" s="22" t="s">
        <v>201</v>
      </c>
      <c r="V18" s="22" t="s">
        <v>202</v>
      </c>
      <c r="W18" s="127"/>
      <c r="X18" s="28" t="s">
        <v>203</v>
      </c>
      <c r="Y18" s="28" t="s">
        <v>204</v>
      </c>
      <c r="Z18" s="28" t="s">
        <v>205</v>
      </c>
      <c r="AA18" s="135" t="s">
        <v>206</v>
      </c>
      <c r="AB18" s="127"/>
      <c r="AC18" s="28" t="s">
        <v>207</v>
      </c>
      <c r="AD18" s="28" t="s">
        <v>208</v>
      </c>
      <c r="AE18" s="127"/>
      <c r="AF18" s="28" t="s">
        <v>209</v>
      </c>
      <c r="AG18" s="127"/>
      <c r="AH18" s="28" t="s">
        <v>210</v>
      </c>
      <c r="AI18" s="28" t="s">
        <v>211</v>
      </c>
      <c r="AJ18" s="127"/>
      <c r="AK18" s="132"/>
      <c r="AL18" s="132"/>
      <c r="AM18" s="132"/>
      <c r="AN18" s="132"/>
    </row>
    <row r="19" spans="1:40" ht="27" customHeight="1" x14ac:dyDescent="0.3">
      <c r="D19" s="50"/>
      <c r="E19" s="245" t="s">
        <v>70</v>
      </c>
      <c r="F19" s="246"/>
      <c r="G19" s="136">
        <f>AVERAGE(E16:G16)</f>
        <v>0.87179487179487181</v>
      </c>
      <c r="H19" s="6"/>
      <c r="I19" s="245" t="s">
        <v>70</v>
      </c>
      <c r="J19" s="246"/>
      <c r="K19" s="136">
        <f>AVERAGE(I16:K16)</f>
        <v>0.97435897435897445</v>
      </c>
      <c r="L19" s="6"/>
      <c r="M19" s="245" t="s">
        <v>70</v>
      </c>
      <c r="N19" s="246"/>
      <c r="O19" s="136">
        <f>AVERAGE(M16:O16)</f>
        <v>1</v>
      </c>
      <c r="P19" s="6"/>
      <c r="Q19" s="51" t="s">
        <v>70</v>
      </c>
      <c r="R19" s="52">
        <f>AVERAGE(Q16)</f>
        <v>1</v>
      </c>
      <c r="T19" s="73" t="s">
        <v>86</v>
      </c>
      <c r="U19" s="97">
        <f>AVERAGE(S16:V16)</f>
        <v>0.96153846153846156</v>
      </c>
      <c r="W19" s="127"/>
      <c r="Y19" s="73" t="s">
        <v>86</v>
      </c>
      <c r="Z19" s="97">
        <f>AVERAGE(X16:AA16)</f>
        <v>0.90384615384615385</v>
      </c>
      <c r="AB19" s="127"/>
      <c r="AC19" s="73" t="s">
        <v>86</v>
      </c>
      <c r="AD19" s="97">
        <f>AVERAGE(AC16:AD16)</f>
        <v>1</v>
      </c>
      <c r="AE19" s="127"/>
      <c r="AF19" s="73" t="s">
        <v>86</v>
      </c>
      <c r="AG19" s="97">
        <f>AVERAGE(AF16)</f>
        <v>1</v>
      </c>
      <c r="AH19" s="73" t="s">
        <v>86</v>
      </c>
      <c r="AI19" s="97">
        <f>AVERAGE(AH16:AI16)</f>
        <v>1</v>
      </c>
      <c r="AJ19" s="127"/>
    </row>
    <row r="20" spans="1:40" ht="15.75" customHeight="1" x14ac:dyDescent="0.3">
      <c r="D20" s="50"/>
      <c r="E20" s="58" t="s">
        <v>73</v>
      </c>
      <c r="F20" s="58"/>
      <c r="G20" s="58">
        <f>COUNTA(E2:G3)</f>
        <v>3</v>
      </c>
      <c r="H20" s="6"/>
      <c r="I20" s="58" t="s">
        <v>73</v>
      </c>
      <c r="J20" s="58"/>
      <c r="K20" s="58">
        <f>COUNTA(I2:K3)</f>
        <v>3</v>
      </c>
      <c r="L20" s="6"/>
      <c r="M20" s="58" t="s">
        <v>73</v>
      </c>
      <c r="N20" s="58"/>
      <c r="O20" s="58">
        <f>COUNTA(M2:O3)</f>
        <v>3</v>
      </c>
      <c r="P20" s="6"/>
      <c r="Q20" s="55" t="s">
        <v>73</v>
      </c>
      <c r="R20" s="55">
        <f>COUNTA(Q2)</f>
        <v>1</v>
      </c>
      <c r="T20" s="100" t="s">
        <v>87</v>
      </c>
      <c r="U20" s="101">
        <v>4</v>
      </c>
      <c r="W20" s="127"/>
      <c r="Y20" s="100" t="s">
        <v>87</v>
      </c>
      <c r="Z20" s="101">
        <f>COUNTA(X2:AA3)</f>
        <v>4</v>
      </c>
      <c r="AB20" s="127"/>
      <c r="AC20" s="100" t="s">
        <v>87</v>
      </c>
      <c r="AD20" s="101">
        <f>COUNTA(AC2:AD3)</f>
        <v>2</v>
      </c>
      <c r="AE20" s="127"/>
      <c r="AF20" s="100" t="s">
        <v>87</v>
      </c>
      <c r="AG20" s="101">
        <f>COUNTA(AF2)</f>
        <v>1</v>
      </c>
      <c r="AH20" s="100" t="s">
        <v>87</v>
      </c>
      <c r="AI20" s="101">
        <f>COUNTA(AH2:AI3)</f>
        <v>2</v>
      </c>
      <c r="AJ20" s="127"/>
    </row>
    <row r="21" spans="1:40" ht="15.75" customHeight="1" x14ac:dyDescent="0.3">
      <c r="D21" s="50"/>
      <c r="L21" s="49"/>
      <c r="T21" s="59" t="s">
        <v>74</v>
      </c>
      <c r="U21" s="60">
        <f>SUM(S4:V4)</f>
        <v>1.3657407407407407E-3</v>
      </c>
      <c r="Y21" s="59" t="s">
        <v>74</v>
      </c>
      <c r="Z21" s="60">
        <f>SUM(X4:AA4)</f>
        <v>2.3032407407407407E-3</v>
      </c>
      <c r="AC21" s="59" t="s">
        <v>74</v>
      </c>
      <c r="AD21" s="60">
        <f>SUM(AC4:AD4)</f>
        <v>6.134259259259259E-4</v>
      </c>
      <c r="AF21" s="59" t="s">
        <v>74</v>
      </c>
      <c r="AG21" s="60">
        <f>SUM(AF4)</f>
        <v>1.9675925925925926E-4</v>
      </c>
      <c r="AH21" s="59" t="s">
        <v>74</v>
      </c>
      <c r="AI21" s="60">
        <f>SUM(AH4:AI4)</f>
        <v>1.1805555555555556E-3</v>
      </c>
    </row>
    <row r="22" spans="1:40" ht="15.75" customHeight="1" x14ac:dyDescent="0.25">
      <c r="D22" s="50"/>
      <c r="L22" s="49"/>
    </row>
    <row r="23" spans="1:40" ht="15.75" customHeight="1" x14ac:dyDescent="0.25">
      <c r="D23" s="50"/>
      <c r="L23" s="49"/>
    </row>
    <row r="24" spans="1:40" ht="15.75" customHeight="1" x14ac:dyDescent="0.25">
      <c r="D24" s="50"/>
      <c r="L24" s="49"/>
    </row>
    <row r="25" spans="1:40" ht="15.75" customHeight="1" x14ac:dyDescent="0.25">
      <c r="D25" s="50"/>
      <c r="L25" s="49"/>
    </row>
    <row r="26" spans="1:40" ht="15.75" customHeight="1" x14ac:dyDescent="0.25">
      <c r="D26" s="50"/>
      <c r="L26" s="49"/>
    </row>
    <row r="27" spans="1:40" ht="15.75" customHeight="1" x14ac:dyDescent="0.25">
      <c r="D27" s="50"/>
      <c r="L27" s="49"/>
    </row>
    <row r="28" spans="1:40" ht="15.75" customHeight="1" x14ac:dyDescent="0.25">
      <c r="D28" s="50"/>
      <c r="L28" s="49"/>
    </row>
    <row r="29" spans="1:40" ht="15.75" customHeight="1" x14ac:dyDescent="0.25">
      <c r="D29" s="50"/>
      <c r="L29" s="49"/>
    </row>
    <row r="30" spans="1:40" ht="15.75" customHeight="1" x14ac:dyDescent="0.25">
      <c r="D30" s="50"/>
      <c r="L30" s="49"/>
    </row>
    <row r="31" spans="1:40" ht="15.75" customHeight="1" x14ac:dyDescent="0.25">
      <c r="D31" s="50"/>
      <c r="L31" s="49"/>
    </row>
    <row r="32" spans="1:40" ht="15.75" customHeight="1" x14ac:dyDescent="0.25">
      <c r="D32" s="50"/>
      <c r="L32" s="49"/>
    </row>
    <row r="33" spans="4:12" ht="15.75" customHeight="1" x14ac:dyDescent="0.25">
      <c r="D33" s="50"/>
      <c r="L33" s="49"/>
    </row>
    <row r="34" spans="4:12" ht="15.75" customHeight="1" x14ac:dyDescent="0.25">
      <c r="D34" s="50"/>
      <c r="L34" s="49"/>
    </row>
    <row r="35" spans="4:12" ht="15.75" customHeight="1" x14ac:dyDescent="0.25">
      <c r="D35" s="50"/>
      <c r="L35" s="49"/>
    </row>
    <row r="36" spans="4:12" ht="15.75" customHeight="1" x14ac:dyDescent="0.25">
      <c r="D36" s="50"/>
      <c r="L36" s="49"/>
    </row>
    <row r="37" spans="4:12" ht="15.75" customHeight="1" x14ac:dyDescent="0.25">
      <c r="D37" s="50"/>
      <c r="L37" s="49"/>
    </row>
    <row r="38" spans="4:12" ht="15.75" customHeight="1" x14ac:dyDescent="0.25">
      <c r="D38" s="50"/>
      <c r="L38" s="49"/>
    </row>
    <row r="39" spans="4:12" ht="15.75" customHeight="1" x14ac:dyDescent="0.25">
      <c r="D39" s="50"/>
      <c r="L39" s="49"/>
    </row>
    <row r="40" spans="4:12" ht="15.75" customHeight="1" x14ac:dyDescent="0.25">
      <c r="D40" s="50"/>
      <c r="L40" s="49"/>
    </row>
    <row r="41" spans="4:12" ht="15.75" customHeight="1" x14ac:dyDescent="0.25">
      <c r="D41" s="50"/>
      <c r="L41" s="49"/>
    </row>
    <row r="42" spans="4:12" ht="15.75" customHeight="1" x14ac:dyDescent="0.25">
      <c r="D42" s="50"/>
      <c r="L42" s="49"/>
    </row>
    <row r="43" spans="4:12" ht="15.75" customHeight="1" x14ac:dyDescent="0.25">
      <c r="D43" s="50"/>
      <c r="L43" s="49"/>
    </row>
    <row r="44" spans="4:12" ht="15.75" customHeight="1" x14ac:dyDescent="0.25">
      <c r="D44" s="50"/>
      <c r="L44" s="49"/>
    </row>
    <row r="45" spans="4:12" ht="15.75" customHeight="1" x14ac:dyDescent="0.25">
      <c r="D45" s="50"/>
      <c r="L45" s="49"/>
    </row>
    <row r="46" spans="4:12" ht="15.75" customHeight="1" x14ac:dyDescent="0.25">
      <c r="D46" s="50"/>
      <c r="L46" s="49"/>
    </row>
    <row r="47" spans="4:12" ht="15.75" customHeight="1" x14ac:dyDescent="0.25">
      <c r="D47" s="50"/>
      <c r="L47" s="49"/>
    </row>
    <row r="48" spans="4:12" ht="15.75" customHeight="1" x14ac:dyDescent="0.25">
      <c r="D48" s="63"/>
      <c r="L48" s="49"/>
    </row>
    <row r="49" spans="4:12" ht="15.75" customHeight="1" x14ac:dyDescent="0.25">
      <c r="D49" s="63"/>
      <c r="L49" s="49"/>
    </row>
    <row r="50" spans="4:12" ht="15.75" customHeight="1" x14ac:dyDescent="0.25">
      <c r="D50" s="63"/>
      <c r="L50" s="49"/>
    </row>
    <row r="51" spans="4:12" ht="15.75" customHeight="1" x14ac:dyDescent="0.25">
      <c r="D51" s="63"/>
      <c r="L51" s="49"/>
    </row>
    <row r="52" spans="4:12" ht="15.75" customHeight="1" x14ac:dyDescent="0.25">
      <c r="D52" s="63"/>
      <c r="L52" s="49"/>
    </row>
    <row r="53" spans="4:12" ht="15.75" customHeight="1" x14ac:dyDescent="0.25">
      <c r="D53" s="63"/>
      <c r="L53" s="49"/>
    </row>
    <row r="54" spans="4:12" ht="15.75" customHeight="1" x14ac:dyDescent="0.25">
      <c r="D54" s="63"/>
      <c r="L54" s="49"/>
    </row>
    <row r="55" spans="4:12" ht="15.75" customHeight="1" x14ac:dyDescent="0.25">
      <c r="D55" s="63"/>
      <c r="L55" s="49"/>
    </row>
    <row r="56" spans="4:12" ht="15.75" customHeight="1" x14ac:dyDescent="0.25">
      <c r="D56" s="63"/>
      <c r="L56" s="49"/>
    </row>
    <row r="57" spans="4:12" ht="15.75" customHeight="1" x14ac:dyDescent="0.25">
      <c r="D57" s="63"/>
      <c r="L57" s="49"/>
    </row>
    <row r="58" spans="4:12" ht="15.75" customHeight="1" x14ac:dyDescent="0.25">
      <c r="D58" s="63"/>
      <c r="L58" s="49"/>
    </row>
    <row r="59" spans="4:12" ht="15.75" customHeight="1" x14ac:dyDescent="0.25">
      <c r="D59" s="63"/>
      <c r="L59" s="49"/>
    </row>
    <row r="60" spans="4:12" ht="15.75" customHeight="1" x14ac:dyDescent="0.25">
      <c r="D60" s="63"/>
      <c r="L60" s="49"/>
    </row>
    <row r="61" spans="4:12" ht="15.75" customHeight="1" x14ac:dyDescent="0.25">
      <c r="D61" s="63"/>
      <c r="L61" s="49"/>
    </row>
    <row r="62" spans="4:12" ht="15.75" customHeight="1" x14ac:dyDescent="0.25">
      <c r="D62" s="63"/>
      <c r="L62" s="49"/>
    </row>
    <row r="63" spans="4:12" ht="15.75" customHeight="1" x14ac:dyDescent="0.25">
      <c r="D63" s="63"/>
      <c r="L63" s="49"/>
    </row>
    <row r="64" spans="4:12" ht="15.75" customHeight="1" x14ac:dyDescent="0.25">
      <c r="D64" s="63"/>
      <c r="L64" s="49"/>
    </row>
    <row r="65" spans="4:12" ht="15.75" customHeight="1" x14ac:dyDescent="0.25">
      <c r="D65" s="63"/>
      <c r="L65" s="49"/>
    </row>
    <row r="66" spans="4:12" ht="15.75" customHeight="1" x14ac:dyDescent="0.25">
      <c r="D66" s="63"/>
      <c r="L66" s="49"/>
    </row>
    <row r="67" spans="4:12" ht="15.75" customHeight="1" x14ac:dyDescent="0.25">
      <c r="D67" s="63"/>
      <c r="L67" s="49"/>
    </row>
    <row r="68" spans="4:12" ht="15.75" customHeight="1" x14ac:dyDescent="0.25">
      <c r="D68" s="63"/>
      <c r="L68" s="49"/>
    </row>
    <row r="69" spans="4:12" ht="15.75" customHeight="1" x14ac:dyDescent="0.25">
      <c r="D69" s="63"/>
      <c r="L69" s="49"/>
    </row>
    <row r="70" spans="4:12" ht="15.75" customHeight="1" x14ac:dyDescent="0.25">
      <c r="D70" s="63"/>
      <c r="L70" s="49"/>
    </row>
    <row r="71" spans="4:12" ht="15.75" customHeight="1" x14ac:dyDescent="0.25">
      <c r="D71" s="63"/>
      <c r="L71" s="49"/>
    </row>
    <row r="72" spans="4:12" ht="15.75" customHeight="1" x14ac:dyDescent="0.25">
      <c r="D72" s="63"/>
      <c r="L72" s="49"/>
    </row>
    <row r="73" spans="4:12" ht="15.75" customHeight="1" x14ac:dyDescent="0.25">
      <c r="D73" s="63"/>
      <c r="L73" s="49"/>
    </row>
    <row r="74" spans="4:12" ht="15.75" customHeight="1" x14ac:dyDescent="0.25">
      <c r="D74" s="63"/>
      <c r="L74" s="49"/>
    </row>
    <row r="75" spans="4:12" ht="15.75" customHeight="1" x14ac:dyDescent="0.25">
      <c r="D75" s="63"/>
      <c r="L75" s="49"/>
    </row>
    <row r="76" spans="4:12" ht="15.75" customHeight="1" x14ac:dyDescent="0.25">
      <c r="D76" s="63"/>
      <c r="L76" s="49"/>
    </row>
    <row r="77" spans="4:12" ht="15.75" customHeight="1" x14ac:dyDescent="0.25">
      <c r="D77" s="63"/>
      <c r="L77" s="49"/>
    </row>
    <row r="78" spans="4:12" ht="15.75" customHeight="1" x14ac:dyDescent="0.25">
      <c r="D78" s="63"/>
      <c r="L78" s="49"/>
    </row>
    <row r="79" spans="4:12" ht="15.75" customHeight="1" x14ac:dyDescent="0.25">
      <c r="D79" s="63"/>
      <c r="L79" s="49"/>
    </row>
    <row r="80" spans="4:12" ht="15.75" customHeight="1" x14ac:dyDescent="0.25">
      <c r="D80" s="63"/>
      <c r="L80" s="49"/>
    </row>
    <row r="81" spans="4:12" ht="15.75" customHeight="1" x14ac:dyDescent="0.25">
      <c r="D81" s="63"/>
      <c r="L81" s="49"/>
    </row>
    <row r="82" spans="4:12" ht="15.75" customHeight="1" x14ac:dyDescent="0.25">
      <c r="D82" s="63"/>
      <c r="L82" s="49"/>
    </row>
    <row r="83" spans="4:12" ht="15.75" customHeight="1" x14ac:dyDescent="0.25">
      <c r="D83" s="63"/>
      <c r="L83" s="49"/>
    </row>
    <row r="84" spans="4:12" ht="15.75" customHeight="1" x14ac:dyDescent="0.25">
      <c r="D84" s="63"/>
      <c r="L84" s="49"/>
    </row>
    <row r="85" spans="4:12" ht="15.75" customHeight="1" x14ac:dyDescent="0.25">
      <c r="D85" s="63"/>
      <c r="L85" s="49"/>
    </row>
    <row r="86" spans="4:12" ht="15.75" customHeight="1" x14ac:dyDescent="0.25">
      <c r="D86" s="63"/>
      <c r="L86" s="49"/>
    </row>
    <row r="87" spans="4:12" ht="15.75" customHeight="1" x14ac:dyDescent="0.25">
      <c r="D87" s="63"/>
      <c r="L87" s="49"/>
    </row>
    <row r="88" spans="4:12" ht="15.75" customHeight="1" x14ac:dyDescent="0.25">
      <c r="D88" s="63"/>
      <c r="L88" s="49"/>
    </row>
    <row r="89" spans="4:12" ht="15.75" customHeight="1" x14ac:dyDescent="0.25">
      <c r="D89" s="63"/>
      <c r="L89" s="49"/>
    </row>
    <row r="90" spans="4:12" ht="15.75" customHeight="1" x14ac:dyDescent="0.25">
      <c r="D90" s="63"/>
      <c r="L90" s="49"/>
    </row>
    <row r="91" spans="4:12" ht="15.75" customHeight="1" x14ac:dyDescent="0.25">
      <c r="D91" s="63"/>
      <c r="L91" s="49"/>
    </row>
    <row r="92" spans="4:12" ht="15.75" customHeight="1" x14ac:dyDescent="0.25">
      <c r="D92" s="63"/>
      <c r="L92" s="49"/>
    </row>
    <row r="93" spans="4:12" ht="15.75" customHeight="1" x14ac:dyDescent="0.25">
      <c r="D93" s="63"/>
      <c r="L93" s="49"/>
    </row>
    <row r="94" spans="4:12" ht="15.75" customHeight="1" x14ac:dyDescent="0.25">
      <c r="D94" s="63"/>
      <c r="L94" s="49"/>
    </row>
    <row r="95" spans="4:12" ht="15.75" customHeight="1" x14ac:dyDescent="0.25">
      <c r="D95" s="63"/>
      <c r="L95" s="49"/>
    </row>
    <row r="96" spans="4:12" ht="15.75" customHeight="1" x14ac:dyDescent="0.25">
      <c r="D96" s="63"/>
      <c r="L96" s="49"/>
    </row>
    <row r="97" spans="4:12" ht="15.75" customHeight="1" x14ac:dyDescent="0.25">
      <c r="D97" s="63"/>
      <c r="L97" s="49"/>
    </row>
    <row r="98" spans="4:12" ht="15.75" customHeight="1" x14ac:dyDescent="0.25">
      <c r="D98" s="63"/>
      <c r="L98" s="49"/>
    </row>
    <row r="99" spans="4:12" ht="15.75" customHeight="1" x14ac:dyDescent="0.25">
      <c r="D99" s="63"/>
      <c r="L99" s="49"/>
    </row>
    <row r="100" spans="4:12" ht="15.75" customHeight="1" x14ac:dyDescent="0.25">
      <c r="D100" s="63"/>
      <c r="L100" s="49"/>
    </row>
    <row r="101" spans="4:12" ht="15.75" customHeight="1" x14ac:dyDescent="0.25">
      <c r="D101" s="63"/>
      <c r="L101" s="49"/>
    </row>
    <row r="102" spans="4:12" ht="15.75" customHeight="1" x14ac:dyDescent="0.25">
      <c r="D102" s="63"/>
      <c r="L102" s="49"/>
    </row>
    <row r="103" spans="4:12" ht="15.75" customHeight="1" x14ac:dyDescent="0.25">
      <c r="D103" s="63"/>
      <c r="L103" s="49"/>
    </row>
    <row r="104" spans="4:12" ht="15.75" customHeight="1" x14ac:dyDescent="0.25">
      <c r="D104" s="63"/>
      <c r="L104" s="49"/>
    </row>
    <row r="105" spans="4:12" ht="15.75" customHeight="1" x14ac:dyDescent="0.25">
      <c r="D105" s="63"/>
      <c r="L105" s="49"/>
    </row>
    <row r="106" spans="4:12" ht="15.75" customHeight="1" x14ac:dyDescent="0.25">
      <c r="D106" s="63"/>
      <c r="L106" s="49"/>
    </row>
    <row r="107" spans="4:12" ht="15.75" customHeight="1" x14ac:dyDescent="0.25">
      <c r="D107" s="63"/>
      <c r="L107" s="49"/>
    </row>
    <row r="108" spans="4:12" ht="15.75" customHeight="1" x14ac:dyDescent="0.25">
      <c r="D108" s="63"/>
      <c r="L108" s="49"/>
    </row>
    <row r="109" spans="4:12" ht="15.75" customHeight="1" x14ac:dyDescent="0.25">
      <c r="D109" s="63"/>
      <c r="L109" s="49"/>
    </row>
    <row r="110" spans="4:12" ht="15.75" customHeight="1" x14ac:dyDescent="0.25">
      <c r="D110" s="63"/>
      <c r="L110" s="49"/>
    </row>
    <row r="111" spans="4:12" ht="15.75" customHeight="1" x14ac:dyDescent="0.25">
      <c r="D111" s="63"/>
      <c r="L111" s="49"/>
    </row>
    <row r="112" spans="4:12" ht="15.75" customHeight="1" x14ac:dyDescent="0.25">
      <c r="D112" s="63"/>
      <c r="L112" s="49"/>
    </row>
    <row r="113" spans="4:12" ht="15.75" customHeight="1" x14ac:dyDescent="0.25">
      <c r="D113" s="63"/>
      <c r="L113" s="49"/>
    </row>
    <row r="114" spans="4:12" ht="15.75" customHeight="1" x14ac:dyDescent="0.25">
      <c r="D114" s="63"/>
      <c r="L114" s="49"/>
    </row>
    <row r="115" spans="4:12" ht="15.75" customHeight="1" x14ac:dyDescent="0.25">
      <c r="D115" s="63"/>
      <c r="L115" s="49"/>
    </row>
    <row r="116" spans="4:12" ht="15.75" customHeight="1" x14ac:dyDescent="0.25">
      <c r="D116" s="63"/>
      <c r="L116" s="49"/>
    </row>
    <row r="117" spans="4:12" ht="15.75" customHeight="1" x14ac:dyDescent="0.25">
      <c r="D117" s="63"/>
      <c r="L117" s="49"/>
    </row>
    <row r="118" spans="4:12" ht="15.75" customHeight="1" x14ac:dyDescent="0.25">
      <c r="D118" s="63"/>
      <c r="L118" s="49"/>
    </row>
    <row r="119" spans="4:12" ht="15.75" customHeight="1" x14ac:dyDescent="0.25">
      <c r="D119" s="63"/>
      <c r="L119" s="49"/>
    </row>
    <row r="120" spans="4:12" ht="15.75" customHeight="1" x14ac:dyDescent="0.25">
      <c r="D120" s="63"/>
      <c r="L120" s="49"/>
    </row>
    <row r="121" spans="4:12" ht="15.75" customHeight="1" x14ac:dyDescent="0.25">
      <c r="D121" s="63"/>
      <c r="L121" s="49"/>
    </row>
    <row r="122" spans="4:12" ht="15.75" customHeight="1" x14ac:dyDescent="0.25">
      <c r="D122" s="63"/>
      <c r="L122" s="49"/>
    </row>
    <row r="123" spans="4:12" ht="15.75" customHeight="1" x14ac:dyDescent="0.25">
      <c r="D123" s="63"/>
      <c r="L123" s="49"/>
    </row>
    <row r="124" spans="4:12" ht="15.75" customHeight="1" x14ac:dyDescent="0.25">
      <c r="D124" s="63"/>
      <c r="L124" s="49"/>
    </row>
    <row r="125" spans="4:12" ht="15.75" customHeight="1" x14ac:dyDescent="0.25">
      <c r="D125" s="63"/>
      <c r="L125" s="49"/>
    </row>
    <row r="126" spans="4:12" ht="15.75" customHeight="1" x14ac:dyDescent="0.25">
      <c r="D126" s="63"/>
      <c r="L126" s="49"/>
    </row>
    <row r="127" spans="4:12" ht="15.75" customHeight="1" x14ac:dyDescent="0.25">
      <c r="D127" s="63"/>
      <c r="L127" s="49"/>
    </row>
    <row r="128" spans="4:12" ht="15.75" customHeight="1" x14ac:dyDescent="0.25">
      <c r="D128" s="63"/>
      <c r="L128" s="49"/>
    </row>
    <row r="129" spans="4:12" ht="15.75" customHeight="1" x14ac:dyDescent="0.25">
      <c r="D129" s="63"/>
      <c r="L129" s="49"/>
    </row>
    <row r="130" spans="4:12" ht="15.75" customHeight="1" x14ac:dyDescent="0.25">
      <c r="D130" s="63"/>
      <c r="L130" s="49"/>
    </row>
    <row r="131" spans="4:12" ht="15.75" customHeight="1" x14ac:dyDescent="0.25">
      <c r="D131" s="63"/>
      <c r="L131" s="49"/>
    </row>
    <row r="132" spans="4:12" ht="15.75" customHeight="1" x14ac:dyDescent="0.25">
      <c r="D132" s="63"/>
      <c r="L132" s="49"/>
    </row>
    <row r="133" spans="4:12" ht="15.75" customHeight="1" x14ac:dyDescent="0.25">
      <c r="D133" s="63"/>
      <c r="L133" s="49"/>
    </row>
    <row r="134" spans="4:12" ht="15.75" customHeight="1" x14ac:dyDescent="0.25">
      <c r="D134" s="63"/>
      <c r="L134" s="49"/>
    </row>
    <row r="135" spans="4:12" ht="15.75" customHeight="1" x14ac:dyDescent="0.25">
      <c r="D135" s="63"/>
      <c r="L135" s="49"/>
    </row>
    <row r="136" spans="4:12" ht="15.75" customHeight="1" x14ac:dyDescent="0.25">
      <c r="D136" s="63"/>
      <c r="L136" s="49"/>
    </row>
    <row r="137" spans="4:12" ht="15.75" customHeight="1" x14ac:dyDescent="0.25">
      <c r="D137" s="63"/>
      <c r="L137" s="49"/>
    </row>
    <row r="138" spans="4:12" ht="15.75" customHeight="1" x14ac:dyDescent="0.25">
      <c r="D138" s="63"/>
      <c r="L138" s="49"/>
    </row>
    <row r="139" spans="4:12" ht="15.75" customHeight="1" x14ac:dyDescent="0.25">
      <c r="D139" s="63"/>
      <c r="L139" s="49"/>
    </row>
    <row r="140" spans="4:12" ht="15.75" customHeight="1" x14ac:dyDescent="0.25">
      <c r="D140" s="63"/>
      <c r="L140" s="49"/>
    </row>
    <row r="141" spans="4:12" ht="15.75" customHeight="1" x14ac:dyDescent="0.25">
      <c r="D141" s="63"/>
      <c r="L141" s="49"/>
    </row>
    <row r="142" spans="4:12" ht="15.75" customHeight="1" x14ac:dyDescent="0.25">
      <c r="D142" s="63"/>
      <c r="L142" s="49"/>
    </row>
    <row r="143" spans="4:12" ht="15.75" customHeight="1" x14ac:dyDescent="0.25">
      <c r="D143" s="63"/>
      <c r="L143" s="49"/>
    </row>
    <row r="144" spans="4:12" ht="15.75" customHeight="1" x14ac:dyDescent="0.25">
      <c r="D144" s="63"/>
      <c r="L144" s="49"/>
    </row>
    <row r="145" spans="4:12" ht="15.75" customHeight="1" x14ac:dyDescent="0.25">
      <c r="D145" s="63"/>
      <c r="L145" s="49"/>
    </row>
    <row r="146" spans="4:12" ht="15.75" customHeight="1" x14ac:dyDescent="0.25">
      <c r="D146" s="63"/>
      <c r="L146" s="49"/>
    </row>
    <row r="147" spans="4:12" ht="15.75" customHeight="1" x14ac:dyDescent="0.25">
      <c r="D147" s="63"/>
      <c r="L147" s="49"/>
    </row>
    <row r="148" spans="4:12" ht="15.75" customHeight="1" x14ac:dyDescent="0.25">
      <c r="D148" s="63"/>
      <c r="L148" s="49"/>
    </row>
    <row r="149" spans="4:12" ht="15.75" customHeight="1" x14ac:dyDescent="0.25">
      <c r="D149" s="63"/>
      <c r="L149" s="49"/>
    </row>
    <row r="150" spans="4:12" ht="15.75" customHeight="1" x14ac:dyDescent="0.25">
      <c r="D150" s="63"/>
      <c r="L150" s="49"/>
    </row>
    <row r="151" spans="4:12" ht="15.75" customHeight="1" x14ac:dyDescent="0.25">
      <c r="D151" s="63"/>
      <c r="L151" s="49"/>
    </row>
    <row r="152" spans="4:12" ht="15.75" customHeight="1" x14ac:dyDescent="0.25">
      <c r="D152" s="63"/>
      <c r="L152" s="49"/>
    </row>
    <row r="153" spans="4:12" ht="15.75" customHeight="1" x14ac:dyDescent="0.25">
      <c r="D153" s="63"/>
      <c r="L153" s="49"/>
    </row>
    <row r="154" spans="4:12" ht="15.75" customHeight="1" x14ac:dyDescent="0.25">
      <c r="D154" s="63"/>
      <c r="L154" s="49"/>
    </row>
    <row r="155" spans="4:12" ht="15.75" customHeight="1" x14ac:dyDescent="0.25">
      <c r="D155" s="63"/>
      <c r="L155" s="49"/>
    </row>
    <row r="156" spans="4:12" ht="15.75" customHeight="1" x14ac:dyDescent="0.25">
      <c r="D156" s="63"/>
      <c r="L156" s="49"/>
    </row>
    <row r="157" spans="4:12" ht="15.75" customHeight="1" x14ac:dyDescent="0.25">
      <c r="D157" s="63"/>
      <c r="L157" s="49"/>
    </row>
    <row r="158" spans="4:12" ht="15.75" customHeight="1" x14ac:dyDescent="0.25">
      <c r="D158" s="63"/>
      <c r="L158" s="49"/>
    </row>
    <row r="159" spans="4:12" ht="15.75" customHeight="1" x14ac:dyDescent="0.25">
      <c r="D159" s="63"/>
      <c r="L159" s="49"/>
    </row>
    <row r="160" spans="4:12" ht="15.75" customHeight="1" x14ac:dyDescent="0.25">
      <c r="D160" s="63"/>
      <c r="L160" s="49"/>
    </row>
    <row r="161" spans="4:12" ht="15.75" customHeight="1" x14ac:dyDescent="0.25">
      <c r="D161" s="63"/>
      <c r="L161" s="49"/>
    </row>
    <row r="162" spans="4:12" ht="15.75" customHeight="1" x14ac:dyDescent="0.25">
      <c r="D162" s="63"/>
      <c r="L162" s="49"/>
    </row>
    <row r="163" spans="4:12" ht="15.75" customHeight="1" x14ac:dyDescent="0.25">
      <c r="D163" s="63"/>
      <c r="L163" s="49"/>
    </row>
    <row r="164" spans="4:12" ht="15.75" customHeight="1" x14ac:dyDescent="0.25">
      <c r="D164" s="63"/>
      <c r="L164" s="49"/>
    </row>
    <row r="165" spans="4:12" ht="15.75" customHeight="1" x14ac:dyDescent="0.25">
      <c r="D165" s="63"/>
      <c r="L165" s="49"/>
    </row>
    <row r="166" spans="4:12" ht="15.75" customHeight="1" x14ac:dyDescent="0.25">
      <c r="D166" s="63"/>
      <c r="L166" s="49"/>
    </row>
    <row r="167" spans="4:12" ht="15.75" customHeight="1" x14ac:dyDescent="0.25">
      <c r="D167" s="63"/>
      <c r="L167" s="49"/>
    </row>
    <row r="168" spans="4:12" ht="15.75" customHeight="1" x14ac:dyDescent="0.25">
      <c r="D168" s="63"/>
      <c r="L168" s="49"/>
    </row>
    <row r="169" spans="4:12" ht="15.75" customHeight="1" x14ac:dyDescent="0.25">
      <c r="D169" s="63"/>
      <c r="L169" s="49"/>
    </row>
    <row r="170" spans="4:12" ht="15.75" customHeight="1" x14ac:dyDescent="0.25">
      <c r="D170" s="63"/>
      <c r="L170" s="49"/>
    </row>
    <row r="171" spans="4:12" ht="15.75" customHeight="1" x14ac:dyDescent="0.25">
      <c r="D171" s="63"/>
      <c r="L171" s="49"/>
    </row>
    <row r="172" spans="4:12" ht="15.75" customHeight="1" x14ac:dyDescent="0.25">
      <c r="D172" s="63"/>
      <c r="L172" s="49"/>
    </row>
    <row r="173" spans="4:12" ht="15.75" customHeight="1" x14ac:dyDescent="0.25">
      <c r="D173" s="63"/>
      <c r="L173" s="49"/>
    </row>
    <row r="174" spans="4:12" ht="15.75" customHeight="1" x14ac:dyDescent="0.25">
      <c r="D174" s="63"/>
      <c r="L174" s="49"/>
    </row>
    <row r="175" spans="4:12" ht="15.75" customHeight="1" x14ac:dyDescent="0.25">
      <c r="D175" s="63"/>
      <c r="L175" s="49"/>
    </row>
    <row r="176" spans="4:12" ht="15.75" customHeight="1" x14ac:dyDescent="0.25">
      <c r="D176" s="63"/>
      <c r="L176" s="49"/>
    </row>
    <row r="177" spans="4:12" ht="15.75" customHeight="1" x14ac:dyDescent="0.25">
      <c r="D177" s="63"/>
      <c r="L177" s="49"/>
    </row>
    <row r="178" spans="4:12" ht="15.75" customHeight="1" x14ac:dyDescent="0.25">
      <c r="D178" s="63"/>
      <c r="L178" s="49"/>
    </row>
    <row r="179" spans="4:12" ht="15.75" customHeight="1" x14ac:dyDescent="0.25">
      <c r="D179" s="63"/>
      <c r="L179" s="49"/>
    </row>
    <row r="180" spans="4:12" ht="15.75" customHeight="1" x14ac:dyDescent="0.25">
      <c r="D180" s="63"/>
      <c r="L180" s="49"/>
    </row>
    <row r="181" spans="4:12" ht="15.75" customHeight="1" x14ac:dyDescent="0.25">
      <c r="D181" s="63"/>
      <c r="L181" s="49"/>
    </row>
    <row r="182" spans="4:12" ht="15.75" customHeight="1" x14ac:dyDescent="0.25">
      <c r="D182" s="63"/>
      <c r="L182" s="49"/>
    </row>
    <row r="183" spans="4:12" ht="15.75" customHeight="1" x14ac:dyDescent="0.25">
      <c r="D183" s="63"/>
      <c r="L183" s="49"/>
    </row>
    <row r="184" spans="4:12" ht="15.75" customHeight="1" x14ac:dyDescent="0.25">
      <c r="D184" s="63"/>
      <c r="L184" s="49"/>
    </row>
    <row r="185" spans="4:12" ht="15.75" customHeight="1" x14ac:dyDescent="0.25">
      <c r="D185" s="63"/>
      <c r="L185" s="49"/>
    </row>
    <row r="186" spans="4:12" ht="15.75" customHeight="1" x14ac:dyDescent="0.25">
      <c r="D186" s="63"/>
      <c r="L186" s="49"/>
    </row>
    <row r="187" spans="4:12" ht="15.75" customHeight="1" x14ac:dyDescent="0.25">
      <c r="D187" s="63"/>
      <c r="L187" s="49"/>
    </row>
    <row r="188" spans="4:12" ht="15.75" customHeight="1" x14ac:dyDescent="0.25">
      <c r="D188" s="63"/>
      <c r="L188" s="49"/>
    </row>
    <row r="189" spans="4:12" ht="15.75" customHeight="1" x14ac:dyDescent="0.25">
      <c r="D189" s="63"/>
      <c r="L189" s="49"/>
    </row>
    <row r="190" spans="4:12" ht="15.75" customHeight="1" x14ac:dyDescent="0.25">
      <c r="D190" s="63"/>
      <c r="L190" s="49"/>
    </row>
    <row r="191" spans="4:12" ht="15.75" customHeight="1" x14ac:dyDescent="0.25">
      <c r="D191" s="63"/>
      <c r="L191" s="49"/>
    </row>
    <row r="192" spans="4:12" ht="15.75" customHeight="1" x14ac:dyDescent="0.25">
      <c r="D192" s="63"/>
      <c r="L192" s="49"/>
    </row>
    <row r="193" spans="4:12" ht="15.75" customHeight="1" x14ac:dyDescent="0.25">
      <c r="D193" s="63"/>
      <c r="L193" s="49"/>
    </row>
    <row r="194" spans="4:12" ht="15.75" customHeight="1" x14ac:dyDescent="0.25">
      <c r="D194" s="63"/>
      <c r="L194" s="49"/>
    </row>
    <row r="195" spans="4:12" ht="15.75" customHeight="1" x14ac:dyDescent="0.25">
      <c r="D195" s="63"/>
      <c r="L195" s="49"/>
    </row>
    <row r="196" spans="4:12" ht="15.75" customHeight="1" x14ac:dyDescent="0.25">
      <c r="D196" s="63"/>
      <c r="L196" s="49"/>
    </row>
    <row r="197" spans="4:12" ht="15.75" customHeight="1" x14ac:dyDescent="0.25">
      <c r="D197" s="63"/>
      <c r="L197" s="49"/>
    </row>
    <row r="198" spans="4:12" ht="15.75" customHeight="1" x14ac:dyDescent="0.25">
      <c r="D198" s="63"/>
      <c r="L198" s="49"/>
    </row>
    <row r="199" spans="4:12" ht="15.75" customHeight="1" x14ac:dyDescent="0.25">
      <c r="D199" s="63"/>
      <c r="L199" s="49"/>
    </row>
    <row r="200" spans="4:12" ht="15.75" customHeight="1" x14ac:dyDescent="0.25">
      <c r="D200" s="63"/>
      <c r="L200" s="49"/>
    </row>
    <row r="201" spans="4:12" ht="15.75" customHeight="1" x14ac:dyDescent="0.25">
      <c r="D201" s="63"/>
      <c r="L201" s="49"/>
    </row>
    <row r="202" spans="4:12" ht="15.75" customHeight="1" x14ac:dyDescent="0.25">
      <c r="D202" s="63"/>
      <c r="L202" s="49"/>
    </row>
    <row r="203" spans="4:12" ht="15.75" customHeight="1" x14ac:dyDescent="0.25">
      <c r="D203" s="63"/>
      <c r="L203" s="49"/>
    </row>
    <row r="204" spans="4:12" ht="15.75" customHeight="1" x14ac:dyDescent="0.25">
      <c r="D204" s="63"/>
      <c r="L204" s="49"/>
    </row>
    <row r="205" spans="4:12" ht="15.75" customHeight="1" x14ac:dyDescent="0.25">
      <c r="D205" s="63"/>
      <c r="L205" s="49"/>
    </row>
    <row r="206" spans="4:12" ht="15.75" customHeight="1" x14ac:dyDescent="0.25">
      <c r="D206" s="63"/>
      <c r="L206" s="49"/>
    </row>
    <row r="207" spans="4:12" ht="15.75" customHeight="1" x14ac:dyDescent="0.25">
      <c r="D207" s="63"/>
      <c r="L207" s="49"/>
    </row>
    <row r="208" spans="4:12" ht="15.75" customHeight="1" x14ac:dyDescent="0.25">
      <c r="D208" s="63"/>
      <c r="L208" s="49"/>
    </row>
    <row r="209" spans="4:12" ht="15.75" customHeight="1" x14ac:dyDescent="0.25">
      <c r="D209" s="63"/>
      <c r="L209" s="49"/>
    </row>
    <row r="210" spans="4:12" ht="15.75" customHeight="1" x14ac:dyDescent="0.25">
      <c r="D210" s="63"/>
      <c r="L210" s="49"/>
    </row>
    <row r="211" spans="4:12" ht="15.75" customHeight="1" x14ac:dyDescent="0.25">
      <c r="D211" s="63"/>
      <c r="L211" s="49"/>
    </row>
    <row r="212" spans="4:12" ht="15.75" customHeight="1" x14ac:dyDescent="0.25">
      <c r="D212" s="63"/>
      <c r="L212" s="49"/>
    </row>
    <row r="213" spans="4:12" ht="15.75" customHeight="1" x14ac:dyDescent="0.25">
      <c r="D213" s="63"/>
      <c r="L213" s="49"/>
    </row>
    <row r="214" spans="4:12" ht="15.75" customHeight="1" x14ac:dyDescent="0.25">
      <c r="D214" s="63"/>
      <c r="L214" s="49"/>
    </row>
    <row r="215" spans="4:12" ht="15.75" customHeight="1" x14ac:dyDescent="0.25">
      <c r="D215" s="63"/>
      <c r="L215" s="49"/>
    </row>
    <row r="216" spans="4:12" ht="15.75" customHeight="1" x14ac:dyDescent="0.25">
      <c r="D216" s="63"/>
      <c r="L216" s="49"/>
    </row>
    <row r="217" spans="4:12" ht="15.75" customHeight="1" x14ac:dyDescent="0.25">
      <c r="D217" s="63"/>
      <c r="L217" s="49"/>
    </row>
    <row r="218" spans="4:12" ht="15.75" customHeight="1" x14ac:dyDescent="0.25">
      <c r="D218" s="63"/>
      <c r="L218" s="49"/>
    </row>
    <row r="219" spans="4:12" ht="15.75" customHeight="1" x14ac:dyDescent="0.25">
      <c r="D219" s="63"/>
      <c r="L219" s="49"/>
    </row>
    <row r="220" spans="4:12" ht="15.75" customHeight="1" x14ac:dyDescent="0.25">
      <c r="D220" s="63"/>
      <c r="L220" s="49"/>
    </row>
    <row r="221" spans="4:12" ht="15.75" customHeight="1" x14ac:dyDescent="0.25">
      <c r="D221" s="63"/>
      <c r="L221" s="49"/>
    </row>
    <row r="222" spans="4:12" ht="15.75" customHeight="1" x14ac:dyDescent="0.25"/>
    <row r="223" spans="4:12" ht="15.75" customHeight="1" x14ac:dyDescent="0.25"/>
    <row r="224" spans="4:1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6">
    <mergeCell ref="AI2:AI3"/>
    <mergeCell ref="AL2:AL3"/>
    <mergeCell ref="AM2:AM3"/>
    <mergeCell ref="AN2:AN3"/>
    <mergeCell ref="T2:T3"/>
    <mergeCell ref="U2:U3"/>
    <mergeCell ref="X2:X3"/>
    <mergeCell ref="Y2:Y3"/>
    <mergeCell ref="Z2:Z3"/>
    <mergeCell ref="AA2:AA3"/>
    <mergeCell ref="AC2:AC3"/>
    <mergeCell ref="X1:AA1"/>
    <mergeCell ref="AC1:AD1"/>
    <mergeCell ref="AH1:AI1"/>
    <mergeCell ref="D2:D3"/>
    <mergeCell ref="E2:E3"/>
    <mergeCell ref="F2:F3"/>
    <mergeCell ref="G2:G3"/>
    <mergeCell ref="I2:I3"/>
    <mergeCell ref="J2:J3"/>
    <mergeCell ref="K2:K3"/>
    <mergeCell ref="M2:M3"/>
    <mergeCell ref="N2:N3"/>
    <mergeCell ref="O2:O3"/>
    <mergeCell ref="AD2:AD3"/>
    <mergeCell ref="AF2:AF3"/>
    <mergeCell ref="AH2:AH3"/>
    <mergeCell ref="I19:J19"/>
    <mergeCell ref="M19:N19"/>
    <mergeCell ref="A1:A13"/>
    <mergeCell ref="B1:B3"/>
    <mergeCell ref="E1:G1"/>
    <mergeCell ref="I1:K1"/>
    <mergeCell ref="M1:O1"/>
    <mergeCell ref="A15:D15"/>
    <mergeCell ref="A16:D16"/>
    <mergeCell ref="A17:D17"/>
    <mergeCell ref="A18:D18"/>
    <mergeCell ref="E19:F19"/>
    <mergeCell ref="Q2:Q3"/>
    <mergeCell ref="S2:S3"/>
    <mergeCell ref="C1:C3"/>
    <mergeCell ref="B4:D4"/>
    <mergeCell ref="B14:C14"/>
    <mergeCell ref="S1:V1"/>
    <mergeCell ref="V2:V3"/>
  </mergeCells>
  <hyperlinks>
    <hyperlink ref="E2" r:id="rId1"/>
    <hyperlink ref="F2" r:id="rId2"/>
    <hyperlink ref="G2" r:id="rId3"/>
    <hyperlink ref="I2" r:id="rId4"/>
    <hyperlink ref="J2" r:id="rId5"/>
    <hyperlink ref="K2" r:id="rId6"/>
    <hyperlink ref="M2" r:id="rId7"/>
    <hyperlink ref="N2" r:id="rId8"/>
    <hyperlink ref="O2" r:id="rId9"/>
    <hyperlink ref="Q2" r:id="rId10"/>
    <hyperlink ref="S2" r:id="rId11"/>
    <hyperlink ref="T2" r:id="rId12"/>
    <hyperlink ref="U2" r:id="rId13"/>
    <hyperlink ref="V2" r:id="rId14"/>
    <hyperlink ref="X2" r:id="rId15"/>
    <hyperlink ref="Y2" r:id="rId16"/>
    <hyperlink ref="Z2" r:id="rId17"/>
    <hyperlink ref="AA2" r:id="rId18"/>
    <hyperlink ref="AC2" r:id="rId19"/>
    <hyperlink ref="AD2" r:id="rId20"/>
    <hyperlink ref="AF2" r:id="rId21"/>
    <hyperlink ref="AH2" r:id="rId22"/>
    <hyperlink ref="AI2" r:id="rId23"/>
  </hyperlinks>
  <pageMargins left="0.7" right="0.7" top="0.75" bottom="0.75" header="0" footer="0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23"/>
  <sheetViews>
    <sheetView workbookViewId="0"/>
  </sheetViews>
  <sheetFormatPr defaultColWidth="12.59765625" defaultRowHeight="15" customHeight="1" x14ac:dyDescent="0.25"/>
  <cols>
    <col min="1" max="1" width="10.3984375" customWidth="1"/>
    <col min="2" max="2" width="9" customWidth="1"/>
    <col min="3" max="3" width="8.09765625" customWidth="1"/>
    <col min="4" max="4" width="7.69921875" customWidth="1"/>
    <col min="5" max="5" width="4.09765625" customWidth="1"/>
    <col min="6" max="6" width="13.5" customWidth="1"/>
    <col min="7" max="7" width="12.3984375" customWidth="1"/>
    <col min="8" max="8" width="10.8984375" customWidth="1"/>
    <col min="9" max="13" width="8.3984375" customWidth="1"/>
    <col min="14" max="14" width="9.5" customWidth="1"/>
    <col min="15" max="19" width="8.3984375" customWidth="1"/>
    <col min="20" max="21" width="5" customWidth="1"/>
    <col min="22" max="22" width="11.19921875" customWidth="1"/>
    <col min="23" max="23" width="8.5" customWidth="1"/>
    <col min="24" max="24" width="10.59765625" customWidth="1"/>
    <col min="25" max="25" width="12" customWidth="1"/>
    <col min="26" max="26" width="6.5" customWidth="1"/>
    <col min="27" max="27" width="3.8984375" customWidth="1"/>
    <col min="28" max="28" width="13.59765625" customWidth="1"/>
    <col min="29" max="33" width="8.3984375" customWidth="1"/>
    <col min="34" max="34" width="9.5" customWidth="1"/>
    <col min="35" max="40" width="8.3984375" customWidth="1"/>
    <col min="41" max="46" width="9.59765625" customWidth="1"/>
    <col min="47" max="47" width="12.3984375" customWidth="1"/>
    <col min="48" max="48" width="9.59765625" customWidth="1"/>
    <col min="49" max="51" width="8.3984375" customWidth="1"/>
    <col min="52" max="52" width="9.5" customWidth="1"/>
    <col min="53" max="54" width="8.3984375" customWidth="1"/>
    <col min="55" max="55" width="9.5" customWidth="1"/>
    <col min="56" max="66" width="9.59765625" customWidth="1"/>
    <col min="67" max="67" width="13.5" customWidth="1"/>
    <col min="68" max="69" width="8.3984375" customWidth="1"/>
    <col min="70" max="71" width="9.5" customWidth="1"/>
    <col min="72" max="74" width="8.3984375" customWidth="1"/>
    <col min="75" max="86" width="9.59765625" customWidth="1"/>
    <col min="87" max="87" width="13.09765625" customWidth="1"/>
    <col min="88" max="88" width="8.3984375" customWidth="1"/>
    <col min="89" max="89" width="9.5" customWidth="1"/>
    <col min="90" max="93" width="8.3984375" customWidth="1"/>
    <col min="94" max="105" width="9.59765625" customWidth="1"/>
    <col min="106" max="106" width="8.3984375" customWidth="1"/>
    <col min="107" max="107" width="14.59765625" customWidth="1"/>
    <col min="108" max="108" width="9.5" customWidth="1"/>
    <col min="109" max="112" width="8.3984375" customWidth="1"/>
    <col min="113" max="121" width="9.59765625" customWidth="1"/>
    <col min="122" max="122" width="10.09765625" customWidth="1"/>
    <col min="123" max="124" width="9.59765625" customWidth="1"/>
    <col min="125" max="126" width="8.3984375" customWidth="1"/>
    <col min="127" max="127" width="13.09765625" customWidth="1"/>
    <col min="128" max="131" width="8.3984375" customWidth="1"/>
    <col min="132" max="143" width="9.59765625" customWidth="1"/>
    <col min="144" max="145" width="8.3984375" customWidth="1"/>
    <col min="146" max="146" width="13.8984375" customWidth="1"/>
    <col min="147" max="148" width="8.3984375" customWidth="1"/>
    <col min="149" max="159" width="9.59765625" customWidth="1"/>
  </cols>
  <sheetData>
    <row r="1" spans="1:159" ht="15.75" customHeight="1" x14ac:dyDescent="0.35">
      <c r="A1" s="294" t="s">
        <v>214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6"/>
      <c r="O1" s="137"/>
      <c r="P1" s="137"/>
      <c r="Q1" s="137"/>
      <c r="R1" s="137"/>
      <c r="S1" s="137"/>
      <c r="T1" s="137"/>
      <c r="U1" s="138"/>
      <c r="V1" s="290" t="s">
        <v>215</v>
      </c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6"/>
      <c r="AI1" s="139"/>
      <c r="AJ1" s="137"/>
      <c r="AK1" s="137"/>
      <c r="AL1" s="137"/>
      <c r="AM1" s="137"/>
      <c r="AN1" s="137"/>
      <c r="AO1" s="138"/>
      <c r="AP1" s="290" t="s">
        <v>216</v>
      </c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6"/>
      <c r="BI1" s="138"/>
      <c r="BJ1" s="290" t="s">
        <v>217</v>
      </c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6"/>
      <c r="CC1" s="138"/>
      <c r="CD1" s="290" t="s">
        <v>218</v>
      </c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6"/>
      <c r="CW1" s="138"/>
      <c r="CX1" s="290" t="s">
        <v>219</v>
      </c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6"/>
      <c r="DQ1" s="138"/>
      <c r="DR1" s="290" t="s">
        <v>220</v>
      </c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6"/>
      <c r="EJ1" s="138"/>
      <c r="EK1" s="290" t="s">
        <v>221</v>
      </c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6"/>
      <c r="EX1" s="137"/>
      <c r="EY1" s="137"/>
      <c r="EZ1" s="137"/>
      <c r="FA1" s="137"/>
      <c r="FB1" s="137"/>
      <c r="FC1" s="137"/>
    </row>
    <row r="2" spans="1:159" ht="15.75" customHeight="1" x14ac:dyDescent="0.3">
      <c r="A2" s="295" t="s">
        <v>222</v>
      </c>
      <c r="B2" s="292"/>
      <c r="C2" s="292"/>
      <c r="D2" s="293"/>
      <c r="E2" s="140"/>
      <c r="F2" s="141"/>
      <c r="G2" s="142" t="s">
        <v>223</v>
      </c>
      <c r="H2" s="142" t="s">
        <v>63</v>
      </c>
      <c r="I2" s="143" t="s">
        <v>224</v>
      </c>
      <c r="J2" s="144" t="s">
        <v>74</v>
      </c>
      <c r="K2" s="141"/>
      <c r="L2" s="145" t="s">
        <v>225</v>
      </c>
      <c r="M2" s="142" t="s">
        <v>63</v>
      </c>
      <c r="N2" s="143" t="s">
        <v>224</v>
      </c>
      <c r="O2" s="144" t="s">
        <v>74</v>
      </c>
      <c r="P2" s="137"/>
      <c r="Q2" s="146"/>
      <c r="R2" s="137"/>
      <c r="S2" s="137"/>
      <c r="T2" s="137"/>
      <c r="U2" s="138"/>
      <c r="V2" s="291" t="s">
        <v>222</v>
      </c>
      <c r="W2" s="292"/>
      <c r="X2" s="292"/>
      <c r="Y2" s="293"/>
      <c r="Z2" s="140"/>
      <c r="AA2" s="141"/>
      <c r="AB2" s="142" t="s">
        <v>223</v>
      </c>
      <c r="AC2" s="142" t="s">
        <v>63</v>
      </c>
      <c r="AD2" s="143" t="s">
        <v>224</v>
      </c>
      <c r="AE2" s="144" t="s">
        <v>74</v>
      </c>
      <c r="AF2" s="141"/>
      <c r="AG2" s="145" t="s">
        <v>225</v>
      </c>
      <c r="AH2" s="142" t="s">
        <v>63</v>
      </c>
      <c r="AI2" s="143" t="s">
        <v>224</v>
      </c>
      <c r="AJ2" s="144" t="s">
        <v>74</v>
      </c>
      <c r="AK2" s="137"/>
      <c r="AL2" s="137"/>
      <c r="AM2" s="137"/>
      <c r="AN2" s="137"/>
      <c r="AO2" s="138"/>
      <c r="AP2" s="291" t="s">
        <v>222</v>
      </c>
      <c r="AQ2" s="292"/>
      <c r="AR2" s="292"/>
      <c r="AS2" s="293"/>
      <c r="AT2" s="141"/>
      <c r="AU2" s="142" t="s">
        <v>223</v>
      </c>
      <c r="AV2" s="142" t="s">
        <v>63</v>
      </c>
      <c r="AW2" s="143" t="s">
        <v>224</v>
      </c>
      <c r="AX2" s="144" t="s">
        <v>74</v>
      </c>
      <c r="AY2" s="141"/>
      <c r="AZ2" s="147" t="s">
        <v>225</v>
      </c>
      <c r="BA2" s="147" t="s">
        <v>63</v>
      </c>
      <c r="BB2" s="142" t="s">
        <v>224</v>
      </c>
      <c r="BC2" s="144" t="s">
        <v>74</v>
      </c>
      <c r="BD2" s="137"/>
      <c r="BE2" s="137"/>
      <c r="BF2" s="137"/>
      <c r="BG2" s="137"/>
      <c r="BH2" s="137"/>
      <c r="BI2" s="138"/>
      <c r="BJ2" s="291" t="s">
        <v>222</v>
      </c>
      <c r="BK2" s="292"/>
      <c r="BL2" s="292"/>
      <c r="BM2" s="293"/>
      <c r="BN2" s="141"/>
      <c r="BO2" s="142" t="s">
        <v>223</v>
      </c>
      <c r="BP2" s="142" t="s">
        <v>63</v>
      </c>
      <c r="BQ2" s="143" t="s">
        <v>224</v>
      </c>
      <c r="BR2" s="144" t="s">
        <v>74</v>
      </c>
      <c r="BS2" s="141"/>
      <c r="BT2" s="147" t="s">
        <v>225</v>
      </c>
      <c r="BU2" s="147" t="s">
        <v>63</v>
      </c>
      <c r="BV2" s="143" t="s">
        <v>224</v>
      </c>
      <c r="BW2" s="144" t="s">
        <v>74</v>
      </c>
      <c r="BX2" s="137"/>
      <c r="BY2" s="137"/>
      <c r="BZ2" s="137"/>
      <c r="CA2" s="137"/>
      <c r="CB2" s="137"/>
      <c r="CC2" s="138"/>
      <c r="CD2" s="291" t="s">
        <v>222</v>
      </c>
      <c r="CE2" s="292"/>
      <c r="CF2" s="292"/>
      <c r="CG2" s="293"/>
      <c r="CH2" s="141"/>
      <c r="CI2" s="142" t="s">
        <v>223</v>
      </c>
      <c r="CJ2" s="142" t="s">
        <v>63</v>
      </c>
      <c r="CK2" s="143" t="s">
        <v>224</v>
      </c>
      <c r="CL2" s="144" t="s">
        <v>74</v>
      </c>
      <c r="CM2" s="141"/>
      <c r="CN2" s="147" t="s">
        <v>225</v>
      </c>
      <c r="CO2" s="147" t="s">
        <v>63</v>
      </c>
      <c r="CP2" s="143" t="s">
        <v>224</v>
      </c>
      <c r="CQ2" s="144" t="s">
        <v>74</v>
      </c>
      <c r="CR2" s="137"/>
      <c r="CS2" s="137"/>
      <c r="CT2" s="137"/>
      <c r="CU2" s="137"/>
      <c r="CV2" s="137"/>
      <c r="CW2" s="138"/>
      <c r="CX2" s="291" t="s">
        <v>222</v>
      </c>
      <c r="CY2" s="292"/>
      <c r="CZ2" s="292"/>
      <c r="DA2" s="293"/>
      <c r="DB2" s="141"/>
      <c r="DC2" s="142" t="s">
        <v>223</v>
      </c>
      <c r="DD2" s="142" t="s">
        <v>63</v>
      </c>
      <c r="DE2" s="143" t="s">
        <v>224</v>
      </c>
      <c r="DF2" s="144" t="s">
        <v>74</v>
      </c>
      <c r="DG2" s="141"/>
      <c r="DH2" s="147" t="s">
        <v>225</v>
      </c>
      <c r="DI2" s="147" t="s">
        <v>63</v>
      </c>
      <c r="DJ2" s="143" t="s">
        <v>224</v>
      </c>
      <c r="DK2" s="144" t="s">
        <v>74</v>
      </c>
      <c r="DL2" s="137"/>
      <c r="DM2" s="137"/>
      <c r="DN2" s="137"/>
      <c r="DO2" s="137"/>
      <c r="DP2" s="137"/>
      <c r="DQ2" s="138"/>
      <c r="DR2" s="291" t="s">
        <v>222</v>
      </c>
      <c r="DS2" s="292"/>
      <c r="DT2" s="292"/>
      <c r="DU2" s="293"/>
      <c r="DV2" s="141"/>
      <c r="DW2" s="142" t="s">
        <v>223</v>
      </c>
      <c r="DX2" s="142" t="s">
        <v>63</v>
      </c>
      <c r="DY2" s="143" t="s">
        <v>224</v>
      </c>
      <c r="DZ2" s="144" t="s">
        <v>74</v>
      </c>
      <c r="EA2" s="141"/>
      <c r="EB2" s="147" t="s">
        <v>225</v>
      </c>
      <c r="EC2" s="147" t="s">
        <v>63</v>
      </c>
      <c r="ED2" s="143" t="s">
        <v>224</v>
      </c>
      <c r="EE2" s="144" t="s">
        <v>74</v>
      </c>
      <c r="EF2" s="75"/>
      <c r="EG2" s="137"/>
      <c r="EH2" s="137"/>
      <c r="EI2" s="137"/>
      <c r="EJ2" s="138"/>
      <c r="EK2" s="291" t="s">
        <v>222</v>
      </c>
      <c r="EL2" s="292"/>
      <c r="EM2" s="292"/>
      <c r="EN2" s="293"/>
      <c r="EO2" s="141"/>
      <c r="EP2" s="142" t="s">
        <v>223</v>
      </c>
      <c r="EQ2" s="142" t="s">
        <v>63</v>
      </c>
      <c r="ER2" s="143" t="s">
        <v>224</v>
      </c>
      <c r="ES2" s="144" t="s">
        <v>74</v>
      </c>
      <c r="ET2" s="141"/>
      <c r="EU2" s="147" t="s">
        <v>225</v>
      </c>
      <c r="EV2" s="147" t="s">
        <v>63</v>
      </c>
      <c r="EW2" s="143" t="s">
        <v>224</v>
      </c>
      <c r="EX2" s="144" t="s">
        <v>74</v>
      </c>
      <c r="EY2" s="137"/>
      <c r="EZ2" s="137"/>
      <c r="FA2" s="137"/>
      <c r="FB2" s="137"/>
      <c r="FC2" s="137"/>
    </row>
    <row r="3" spans="1:159" ht="15" customHeight="1" x14ac:dyDescent="0.3">
      <c r="A3" s="148" t="s">
        <v>227</v>
      </c>
      <c r="B3" s="149" t="s">
        <v>63</v>
      </c>
      <c r="C3" s="142" t="s">
        <v>224</v>
      </c>
      <c r="D3" s="150" t="s">
        <v>74</v>
      </c>
      <c r="E3" s="140"/>
      <c r="F3" s="141"/>
      <c r="G3" s="151" t="s">
        <v>228</v>
      </c>
      <c r="H3" s="152">
        <v>0.93459999999999999</v>
      </c>
      <c r="I3" s="153"/>
      <c r="J3" s="154"/>
      <c r="K3" s="141"/>
      <c r="L3" s="145" t="s">
        <v>230</v>
      </c>
      <c r="M3" s="155">
        <v>0.94679999999999997</v>
      </c>
      <c r="N3" s="156"/>
      <c r="O3" s="157"/>
      <c r="P3" s="137"/>
      <c r="Q3" s="146"/>
      <c r="R3" s="137"/>
      <c r="S3" s="146"/>
      <c r="T3" s="158"/>
      <c r="U3" s="138"/>
      <c r="V3" s="149" t="s">
        <v>227</v>
      </c>
      <c r="W3" s="159" t="s">
        <v>63</v>
      </c>
      <c r="X3" s="142" t="s">
        <v>224</v>
      </c>
      <c r="Y3" s="144" t="s">
        <v>74</v>
      </c>
      <c r="Z3" s="160"/>
      <c r="AA3" s="141"/>
      <c r="AB3" s="161" t="s">
        <v>228</v>
      </c>
      <c r="AC3" s="152">
        <v>0.93459999999999999</v>
      </c>
      <c r="AD3" s="153"/>
      <c r="AE3" s="163"/>
      <c r="AF3" s="141"/>
      <c r="AG3" s="145" t="s">
        <v>230</v>
      </c>
      <c r="AH3" s="155">
        <v>0.94679999999999997</v>
      </c>
      <c r="AI3" s="156"/>
      <c r="AJ3" s="165"/>
      <c r="AK3" s="137"/>
      <c r="AL3" s="137"/>
      <c r="AM3" s="146"/>
      <c r="AN3" s="158"/>
      <c r="AO3" s="138"/>
      <c r="AP3" s="149" t="s">
        <v>227</v>
      </c>
      <c r="AQ3" s="159" t="s">
        <v>63</v>
      </c>
      <c r="AR3" s="142" t="s">
        <v>224</v>
      </c>
      <c r="AS3" s="150" t="s">
        <v>74</v>
      </c>
      <c r="AT3" s="141"/>
      <c r="AU3" s="161" t="s">
        <v>228</v>
      </c>
      <c r="AV3" s="152">
        <v>0.93459999999999999</v>
      </c>
      <c r="AW3" s="153"/>
      <c r="AX3" s="154"/>
      <c r="AY3" s="141"/>
      <c r="AZ3" s="145" t="s">
        <v>230</v>
      </c>
      <c r="BA3" s="155">
        <v>0.94679999999999997</v>
      </c>
      <c r="BB3" s="156"/>
      <c r="BC3" s="157"/>
      <c r="BD3" s="137"/>
      <c r="BE3" s="137"/>
      <c r="BF3" s="146"/>
      <c r="BG3" s="158"/>
      <c r="BH3" s="137"/>
      <c r="BI3" s="167"/>
      <c r="BJ3" s="159" t="s">
        <v>227</v>
      </c>
      <c r="BK3" s="159" t="s">
        <v>63</v>
      </c>
      <c r="BL3" s="168" t="s">
        <v>224</v>
      </c>
      <c r="BM3" s="144" t="s">
        <v>74</v>
      </c>
      <c r="BN3" s="141"/>
      <c r="BO3" s="172" t="s">
        <v>228</v>
      </c>
      <c r="BP3" s="152">
        <v>0.93459999999999999</v>
      </c>
      <c r="BQ3" s="153"/>
      <c r="BR3" s="154"/>
      <c r="BS3" s="141"/>
      <c r="BT3" s="145" t="s">
        <v>230</v>
      </c>
      <c r="BU3" s="155">
        <v>0.94679999999999997</v>
      </c>
      <c r="BV3" s="156"/>
      <c r="BW3" s="157"/>
      <c r="BX3" s="137"/>
      <c r="BY3" s="146"/>
      <c r="BZ3" s="158"/>
      <c r="CA3" s="137"/>
      <c r="CB3" s="158"/>
      <c r="CC3" s="138"/>
      <c r="CD3" s="159" t="s">
        <v>227</v>
      </c>
      <c r="CE3" s="149" t="s">
        <v>63</v>
      </c>
      <c r="CF3" s="142" t="s">
        <v>224</v>
      </c>
      <c r="CG3" s="144" t="s">
        <v>74</v>
      </c>
      <c r="CH3" s="176"/>
      <c r="CI3" s="161" t="s">
        <v>228</v>
      </c>
      <c r="CJ3" s="152">
        <v>0.93459999999999999</v>
      </c>
      <c r="CK3" s="153"/>
      <c r="CL3" s="154"/>
      <c r="CM3" s="141"/>
      <c r="CN3" s="145" t="s">
        <v>230</v>
      </c>
      <c r="CO3" s="155">
        <v>0.94679999999999997</v>
      </c>
      <c r="CP3" s="156"/>
      <c r="CQ3" s="157"/>
      <c r="CR3" s="146"/>
      <c r="CS3" s="158"/>
      <c r="CT3" s="137"/>
      <c r="CU3" s="158"/>
      <c r="CV3" s="137"/>
      <c r="CW3" s="138"/>
      <c r="CX3" s="149" t="s">
        <v>227</v>
      </c>
      <c r="CY3" s="159" t="s">
        <v>63</v>
      </c>
      <c r="CZ3" s="142" t="s">
        <v>224</v>
      </c>
      <c r="DA3" s="179" t="s">
        <v>74</v>
      </c>
      <c r="DB3" s="141"/>
      <c r="DC3" s="161" t="s">
        <v>228</v>
      </c>
      <c r="DD3" s="152">
        <v>0.93459999999999999</v>
      </c>
      <c r="DE3" s="153"/>
      <c r="DF3" s="154"/>
      <c r="DG3" s="141"/>
      <c r="DH3" s="145" t="s">
        <v>230</v>
      </c>
      <c r="DI3" s="155">
        <v>0.94679999999999997</v>
      </c>
      <c r="DJ3" s="156"/>
      <c r="DK3" s="157"/>
      <c r="DL3" s="158"/>
      <c r="DM3" s="137"/>
      <c r="DN3" s="158"/>
      <c r="DO3" s="137"/>
      <c r="DP3" s="137"/>
      <c r="DQ3" s="167"/>
      <c r="DR3" s="159" t="s">
        <v>227</v>
      </c>
      <c r="DS3" s="159" t="s">
        <v>63</v>
      </c>
      <c r="DT3" s="182" t="s">
        <v>224</v>
      </c>
      <c r="DU3" s="144" t="s">
        <v>74</v>
      </c>
      <c r="DV3" s="141"/>
      <c r="DW3" s="161" t="s">
        <v>228</v>
      </c>
      <c r="DX3" s="152">
        <v>0.93459999999999999</v>
      </c>
      <c r="DY3" s="153"/>
      <c r="DZ3" s="154"/>
      <c r="EA3" s="141"/>
      <c r="EB3" s="145" t="s">
        <v>230</v>
      </c>
      <c r="EC3" s="155">
        <v>0.94679999999999997</v>
      </c>
      <c r="ED3" s="184"/>
      <c r="EE3" s="157"/>
      <c r="EF3" s="186"/>
      <c r="EG3" s="137"/>
      <c r="EH3" s="137"/>
      <c r="EI3" s="158"/>
      <c r="EJ3" s="138"/>
      <c r="EK3" s="159" t="s">
        <v>227</v>
      </c>
      <c r="EL3" s="188" t="s">
        <v>63</v>
      </c>
      <c r="EM3" s="142" t="s">
        <v>224</v>
      </c>
      <c r="EN3" s="144" t="s">
        <v>74</v>
      </c>
      <c r="EO3" s="141"/>
      <c r="EP3" s="161" t="s">
        <v>228</v>
      </c>
      <c r="EQ3" s="152">
        <v>0.93459999999999999</v>
      </c>
      <c r="ER3" s="153"/>
      <c r="ES3" s="154"/>
      <c r="ET3" s="141"/>
      <c r="EU3" s="145" t="s">
        <v>230</v>
      </c>
      <c r="EV3" s="155">
        <v>0.94679999999999997</v>
      </c>
      <c r="EW3" s="156"/>
      <c r="EX3" s="157"/>
      <c r="EY3" s="75"/>
      <c r="EZ3" s="75"/>
      <c r="FA3" s="137"/>
      <c r="FB3" s="137"/>
      <c r="FC3" s="137"/>
    </row>
    <row r="4" spans="1:159" ht="15.75" customHeight="1" x14ac:dyDescent="0.3">
      <c r="A4" s="189">
        <v>43892</v>
      </c>
      <c r="B4" s="190"/>
      <c r="C4" s="191"/>
      <c r="D4" s="193"/>
      <c r="E4" s="160"/>
      <c r="F4" s="141"/>
      <c r="G4" s="151" t="s">
        <v>235</v>
      </c>
      <c r="H4" s="152">
        <v>0.97089999999999999</v>
      </c>
      <c r="I4" s="153"/>
      <c r="J4" s="154"/>
      <c r="K4" s="141"/>
      <c r="L4" s="143" t="s">
        <v>236</v>
      </c>
      <c r="M4" s="195">
        <v>0.93079999999999996</v>
      </c>
      <c r="N4" s="156"/>
      <c r="O4" s="157"/>
      <c r="P4" s="137"/>
      <c r="Q4" s="146"/>
      <c r="R4" s="137"/>
      <c r="S4" s="146"/>
      <c r="T4" s="158"/>
      <c r="U4" s="138"/>
      <c r="V4" s="189">
        <v>43892</v>
      </c>
      <c r="W4" s="190"/>
      <c r="X4" s="191"/>
      <c r="Y4" s="197"/>
      <c r="Z4" s="160"/>
      <c r="AA4" s="141"/>
      <c r="AB4" s="161" t="s">
        <v>235</v>
      </c>
      <c r="AC4" s="152">
        <v>0.97089999999999999</v>
      </c>
      <c r="AD4" s="153"/>
      <c r="AE4" s="163"/>
      <c r="AF4" s="141"/>
      <c r="AG4" s="143" t="s">
        <v>236</v>
      </c>
      <c r="AH4" s="195">
        <v>0.93079999999999996</v>
      </c>
      <c r="AI4" s="156"/>
      <c r="AJ4" s="165"/>
      <c r="AK4" s="137"/>
      <c r="AL4" s="137"/>
      <c r="AM4" s="146"/>
      <c r="AN4" s="158"/>
      <c r="AO4" s="138"/>
      <c r="AP4" s="189">
        <v>43892</v>
      </c>
      <c r="AQ4" s="190"/>
      <c r="AR4" s="191"/>
      <c r="AS4" s="193"/>
      <c r="AT4" s="141"/>
      <c r="AU4" s="161" t="s">
        <v>235</v>
      </c>
      <c r="AV4" s="152">
        <v>0.97089999999999999</v>
      </c>
      <c r="AW4" s="153"/>
      <c r="AX4" s="154"/>
      <c r="AY4" s="141"/>
      <c r="AZ4" s="143" t="s">
        <v>236</v>
      </c>
      <c r="BA4" s="195">
        <v>0.93079999999999996</v>
      </c>
      <c r="BB4" s="156"/>
      <c r="BC4" s="157"/>
      <c r="BD4" s="137"/>
      <c r="BE4" s="137"/>
      <c r="BF4" s="146"/>
      <c r="BG4" s="158"/>
      <c r="BH4" s="137"/>
      <c r="BI4" s="138"/>
      <c r="BJ4" s="189">
        <v>43892</v>
      </c>
      <c r="BK4" s="190"/>
      <c r="BL4" s="190"/>
      <c r="BM4" s="193"/>
      <c r="BN4" s="141"/>
      <c r="BO4" s="151" t="s">
        <v>235</v>
      </c>
      <c r="BP4" s="152">
        <v>0.97089999999999999</v>
      </c>
      <c r="BQ4" s="153"/>
      <c r="BR4" s="154"/>
      <c r="BS4" s="141"/>
      <c r="BT4" s="143" t="s">
        <v>236</v>
      </c>
      <c r="BU4" s="195">
        <v>0.93079999999999996</v>
      </c>
      <c r="BV4" s="156"/>
      <c r="BW4" s="157"/>
      <c r="BX4" s="137"/>
      <c r="BY4" s="146"/>
      <c r="BZ4" s="158"/>
      <c r="CA4" s="137"/>
      <c r="CB4" s="137"/>
      <c r="CC4" s="138"/>
      <c r="CD4" s="189">
        <v>43892</v>
      </c>
      <c r="CE4" s="190"/>
      <c r="CF4" s="191"/>
      <c r="CG4" s="193"/>
      <c r="CH4" s="202"/>
      <c r="CI4" s="161" t="s">
        <v>235</v>
      </c>
      <c r="CJ4" s="152">
        <v>0.97089999999999999</v>
      </c>
      <c r="CK4" s="153"/>
      <c r="CL4" s="154"/>
      <c r="CM4" s="141"/>
      <c r="CN4" s="143" t="s">
        <v>236</v>
      </c>
      <c r="CO4" s="195">
        <v>0.93079999999999996</v>
      </c>
      <c r="CP4" s="156"/>
      <c r="CQ4" s="157"/>
      <c r="CR4" s="146"/>
      <c r="CS4" s="158"/>
      <c r="CT4" s="137"/>
      <c r="CU4" s="137"/>
      <c r="CV4" s="137"/>
      <c r="CW4" s="138"/>
      <c r="CX4" s="189">
        <v>43892</v>
      </c>
      <c r="CY4" s="190"/>
      <c r="CZ4" s="191"/>
      <c r="DA4" s="193"/>
      <c r="DB4" s="141"/>
      <c r="DC4" s="161" t="s">
        <v>235</v>
      </c>
      <c r="DD4" s="152">
        <v>0.97089999999999999</v>
      </c>
      <c r="DE4" s="153"/>
      <c r="DF4" s="154"/>
      <c r="DG4" s="141"/>
      <c r="DH4" s="143" t="s">
        <v>236</v>
      </c>
      <c r="DI4" s="195">
        <v>0.93079999999999996</v>
      </c>
      <c r="DJ4" s="156"/>
      <c r="DK4" s="157"/>
      <c r="DL4" s="158"/>
      <c r="DM4" s="137"/>
      <c r="DN4" s="137"/>
      <c r="DO4" s="137"/>
      <c r="DP4" s="137"/>
      <c r="DQ4" s="167"/>
      <c r="DR4" s="189">
        <v>43892</v>
      </c>
      <c r="DS4" s="190">
        <f>'Уточняющее касание '!F35</f>
        <v>0.83333333333333337</v>
      </c>
      <c r="DT4" s="191">
        <f>'Уточняющее касание '!F36</f>
        <v>3</v>
      </c>
      <c r="DU4" s="193"/>
      <c r="DV4" s="141"/>
      <c r="DW4" s="161" t="s">
        <v>235</v>
      </c>
      <c r="DX4" s="152">
        <v>0.97089999999999999</v>
      </c>
      <c r="DY4" s="153"/>
      <c r="DZ4" s="154"/>
      <c r="EA4" s="141"/>
      <c r="EB4" s="143" t="s">
        <v>236</v>
      </c>
      <c r="EC4" s="195">
        <v>0.93079999999999996</v>
      </c>
      <c r="ED4" s="184"/>
      <c r="EE4" s="157"/>
      <c r="EF4" s="75"/>
      <c r="EG4" s="137"/>
      <c r="EH4" s="137"/>
      <c r="EI4" s="158"/>
      <c r="EJ4" s="138"/>
      <c r="EK4" s="189">
        <v>43892</v>
      </c>
      <c r="EL4" s="190"/>
      <c r="EM4" s="191"/>
      <c r="EN4" s="193"/>
      <c r="EO4" s="141"/>
      <c r="EP4" s="161" t="s">
        <v>235</v>
      </c>
      <c r="EQ4" s="152">
        <v>0.97089999999999999</v>
      </c>
      <c r="ER4" s="153"/>
      <c r="ES4" s="154"/>
      <c r="ET4" s="141"/>
      <c r="EU4" s="143" t="s">
        <v>236</v>
      </c>
      <c r="EV4" s="195">
        <v>0.93079999999999996</v>
      </c>
      <c r="EW4" s="156"/>
      <c r="EX4" s="157"/>
      <c r="EY4" s="207"/>
      <c r="EZ4" s="75"/>
      <c r="FA4" s="137"/>
      <c r="FB4" s="137"/>
      <c r="FC4" s="137"/>
    </row>
    <row r="5" spans="1:159" ht="15.75" customHeight="1" x14ac:dyDescent="0.3">
      <c r="A5" s="189">
        <v>43893</v>
      </c>
      <c r="B5" s="190"/>
      <c r="C5" s="191"/>
      <c r="D5" s="193"/>
      <c r="E5" s="140"/>
      <c r="F5" s="141"/>
      <c r="G5" s="151" t="s">
        <v>240</v>
      </c>
      <c r="H5" s="152">
        <v>0.96409999999999996</v>
      </c>
      <c r="I5" s="153"/>
      <c r="J5" s="154"/>
      <c r="K5" s="141"/>
      <c r="L5" s="145" t="s">
        <v>241</v>
      </c>
      <c r="M5" s="208">
        <f>AVERAGE(H11:H14)</f>
        <v>0.79164999999999996</v>
      </c>
      <c r="N5" s="210">
        <f>SUM(I11:I14)</f>
        <v>4</v>
      </c>
      <c r="O5" s="157"/>
      <c r="P5" s="137"/>
      <c r="Q5" s="146"/>
      <c r="R5" s="137"/>
      <c r="S5" s="146"/>
      <c r="T5" s="158"/>
      <c r="U5" s="138"/>
      <c r="V5" s="189">
        <v>43893</v>
      </c>
      <c r="W5" s="190">
        <f>'Звонок ЛПР'!F40</f>
        <v>0.69090909090909092</v>
      </c>
      <c r="X5" s="191">
        <f>'Звонок ЛПР'!F41</f>
        <v>1</v>
      </c>
      <c r="Y5" s="197"/>
      <c r="Z5" s="160"/>
      <c r="AA5" s="141"/>
      <c r="AB5" s="161" t="s">
        <v>240</v>
      </c>
      <c r="AC5" s="152">
        <v>0.96409999999999996</v>
      </c>
      <c r="AD5" s="153"/>
      <c r="AE5" s="163"/>
      <c r="AF5" s="141"/>
      <c r="AG5" s="145" t="s">
        <v>241</v>
      </c>
      <c r="AH5" s="208">
        <f>AVERAGE(AC12:AC14)</f>
        <v>0.76440000000000008</v>
      </c>
      <c r="AI5" s="210">
        <f>SUM(AD12:AD14)</f>
        <v>13</v>
      </c>
      <c r="AJ5" s="165"/>
      <c r="AK5" s="137"/>
      <c r="AL5" s="137"/>
      <c r="AM5" s="146"/>
      <c r="AN5" s="158"/>
      <c r="AO5" s="138"/>
      <c r="AP5" s="189">
        <v>43893</v>
      </c>
      <c r="AQ5" s="190">
        <f>'ТКП отправлено'!F37</f>
        <v>1</v>
      </c>
      <c r="AR5" s="191">
        <f>'ТКП отправлено'!F38</f>
        <v>1</v>
      </c>
      <c r="AS5" s="193"/>
      <c r="AT5" s="141"/>
      <c r="AU5" s="161" t="s">
        <v>240</v>
      </c>
      <c r="AV5" s="152">
        <v>0.96409999999999996</v>
      </c>
      <c r="AW5" s="153"/>
      <c r="AX5" s="154"/>
      <c r="AY5" s="141"/>
      <c r="AZ5" s="145" t="s">
        <v>241</v>
      </c>
      <c r="BA5" s="159" t="s">
        <v>242</v>
      </c>
      <c r="BB5" s="159" t="s">
        <v>242</v>
      </c>
      <c r="BC5" s="157"/>
      <c r="BD5" s="137"/>
      <c r="BE5" s="137"/>
      <c r="BF5" s="146"/>
      <c r="BG5" s="158"/>
      <c r="BH5" s="137"/>
      <c r="BI5" s="138"/>
      <c r="BJ5" s="189">
        <v>43893</v>
      </c>
      <c r="BK5" s="190"/>
      <c r="BL5" s="190"/>
      <c r="BM5" s="193"/>
      <c r="BN5" s="141"/>
      <c r="BO5" s="161" t="s">
        <v>240</v>
      </c>
      <c r="BP5" s="152">
        <v>0.96409999999999996</v>
      </c>
      <c r="BQ5" s="153"/>
      <c r="BR5" s="154"/>
      <c r="BS5" s="141"/>
      <c r="BT5" s="145" t="s">
        <v>241</v>
      </c>
      <c r="BU5" s="159" t="s">
        <v>242</v>
      </c>
      <c r="BV5" s="159" t="s">
        <v>242</v>
      </c>
      <c r="BW5" s="157"/>
      <c r="BX5" s="137"/>
      <c r="BY5" s="146"/>
      <c r="BZ5" s="158"/>
      <c r="CA5" s="137"/>
      <c r="CB5" s="137"/>
      <c r="CC5" s="138"/>
      <c r="CD5" s="189">
        <v>43893</v>
      </c>
      <c r="CE5" s="190"/>
      <c r="CF5" s="191"/>
      <c r="CG5" s="193"/>
      <c r="CH5" s="141"/>
      <c r="CI5" s="161" t="s">
        <v>240</v>
      </c>
      <c r="CJ5" s="152">
        <v>0.96409999999999996</v>
      </c>
      <c r="CK5" s="153"/>
      <c r="CL5" s="154"/>
      <c r="CM5" s="141"/>
      <c r="CN5" s="145" t="s">
        <v>241</v>
      </c>
      <c r="CO5" s="159" t="s">
        <v>242</v>
      </c>
      <c r="CP5" s="159" t="s">
        <v>242</v>
      </c>
      <c r="CQ5" s="157"/>
      <c r="CR5" s="146"/>
      <c r="CS5" s="158"/>
      <c r="CT5" s="137"/>
      <c r="CU5" s="137"/>
      <c r="CV5" s="137"/>
      <c r="CW5" s="138"/>
      <c r="CX5" s="189">
        <v>43893</v>
      </c>
      <c r="CY5" s="190"/>
      <c r="CZ5" s="191"/>
      <c r="DA5" s="193"/>
      <c r="DB5" s="141"/>
      <c r="DC5" s="161" t="s">
        <v>240</v>
      </c>
      <c r="DD5" s="152">
        <v>0.96409999999999996</v>
      </c>
      <c r="DE5" s="153"/>
      <c r="DF5" s="154"/>
      <c r="DG5" s="141"/>
      <c r="DH5" s="145" t="s">
        <v>241</v>
      </c>
      <c r="DI5" s="208">
        <f>AVERAGE(DD11:DD14)</f>
        <v>0.94735000000000003</v>
      </c>
      <c r="DJ5" s="210">
        <f>SUM(DE12:DE14)</f>
        <v>2</v>
      </c>
      <c r="DK5" s="157"/>
      <c r="DL5" s="158"/>
      <c r="DM5" s="137"/>
      <c r="DN5" s="137"/>
      <c r="DO5" s="137"/>
      <c r="DP5" s="137"/>
      <c r="DQ5" s="167"/>
      <c r="DR5" s="189">
        <v>43893</v>
      </c>
      <c r="DS5" s="190">
        <f>'Уточняющее касание '!J35</f>
        <v>0.80952380952380953</v>
      </c>
      <c r="DT5" s="191">
        <f>'Уточняющее касание '!J36</f>
        <v>2</v>
      </c>
      <c r="DU5" s="193"/>
      <c r="DV5" s="141"/>
      <c r="DW5" s="161" t="s">
        <v>240</v>
      </c>
      <c r="DX5" s="152">
        <v>0.96409999999999996</v>
      </c>
      <c r="DY5" s="153"/>
      <c r="DZ5" s="154"/>
      <c r="EA5" s="141"/>
      <c r="EB5" s="145" t="s">
        <v>241</v>
      </c>
      <c r="EC5" s="208">
        <f>AVERAGE(DX11:DX14)</f>
        <v>0.77910000000000001</v>
      </c>
      <c r="ED5" s="210">
        <f>SUM(DY11:DY14)</f>
        <v>22</v>
      </c>
      <c r="EE5" s="157"/>
      <c r="EF5" s="75"/>
      <c r="EG5" s="137"/>
      <c r="EH5" s="137"/>
      <c r="EI5" s="158"/>
      <c r="EJ5" s="138"/>
      <c r="EK5" s="189">
        <v>43893</v>
      </c>
      <c r="EL5" s="191"/>
      <c r="EM5" s="191"/>
      <c r="EN5" s="193"/>
      <c r="EO5" s="141"/>
      <c r="EP5" s="161" t="s">
        <v>240</v>
      </c>
      <c r="EQ5" s="152">
        <v>0.96409999999999996</v>
      </c>
      <c r="ER5" s="153"/>
      <c r="ES5" s="154"/>
      <c r="ET5" s="141"/>
      <c r="EU5" s="145" t="s">
        <v>241</v>
      </c>
      <c r="EV5" s="208">
        <f>AVERAGE(EQ11:EQ14)</f>
        <v>0.97863333333333336</v>
      </c>
      <c r="EW5" s="210">
        <f>SUM(ER12:ER14)</f>
        <v>10</v>
      </c>
      <c r="EX5" s="157"/>
      <c r="EY5" s="207"/>
      <c r="EZ5" s="75"/>
      <c r="FA5" s="137"/>
      <c r="FB5" s="137"/>
      <c r="FC5" s="137"/>
    </row>
    <row r="6" spans="1:159" ht="15.75" customHeight="1" x14ac:dyDescent="0.3">
      <c r="A6" s="189">
        <v>43894</v>
      </c>
      <c r="B6" s="191"/>
      <c r="C6" s="191"/>
      <c r="D6" s="193"/>
      <c r="E6" s="140"/>
      <c r="F6" s="141"/>
      <c r="G6" s="151" t="s">
        <v>243</v>
      </c>
      <c r="H6" s="152">
        <v>0.91769999999999996</v>
      </c>
      <c r="I6" s="153"/>
      <c r="J6" s="154"/>
      <c r="K6" s="140"/>
      <c r="L6" s="115" t="s">
        <v>222</v>
      </c>
      <c r="M6" s="218">
        <f>AVERAGE(H15:H19)</f>
        <v>1</v>
      </c>
      <c r="N6" s="115">
        <f t="shared" ref="N6:O6" si="0">SUM(I15:I19)</f>
        <v>1</v>
      </c>
      <c r="O6" s="157">
        <f t="shared" si="0"/>
        <v>4.0509259259259258E-4</v>
      </c>
      <c r="P6" s="137"/>
      <c r="Q6" s="146"/>
      <c r="R6" s="137"/>
      <c r="S6" s="146"/>
      <c r="T6" s="137"/>
      <c r="U6" s="138"/>
      <c r="V6" s="189">
        <v>43894</v>
      </c>
      <c r="W6" s="190"/>
      <c r="X6" s="191"/>
      <c r="Y6" s="197"/>
      <c r="Z6" s="160"/>
      <c r="AA6" s="141"/>
      <c r="AB6" s="161" t="s">
        <v>243</v>
      </c>
      <c r="AC6" s="152">
        <v>0.91769999999999996</v>
      </c>
      <c r="AD6" s="153"/>
      <c r="AE6" s="163"/>
      <c r="AF6" s="140"/>
      <c r="AG6" s="115" t="s">
        <v>222</v>
      </c>
      <c r="AH6" s="218">
        <f>AVERAGE(AC15:AC19)</f>
        <v>0.81439393939393934</v>
      </c>
      <c r="AI6" s="115">
        <f t="shared" ref="AI6:AJ6" si="1">SUM(AD15:AD19)</f>
        <v>20</v>
      </c>
      <c r="AJ6" s="219">
        <f t="shared" si="1"/>
        <v>1.7627314814814818E-2</v>
      </c>
      <c r="AK6" s="137"/>
      <c r="AL6" s="137"/>
      <c r="AM6" s="146"/>
      <c r="AN6" s="137"/>
      <c r="AO6" s="138"/>
      <c r="AP6" s="189">
        <v>43894</v>
      </c>
      <c r="AQ6" s="191"/>
      <c r="AR6" s="191"/>
      <c r="AS6" s="193"/>
      <c r="AT6" s="141"/>
      <c r="AU6" s="161" t="s">
        <v>243</v>
      </c>
      <c r="AV6" s="152">
        <v>0.91769999999999996</v>
      </c>
      <c r="AW6" s="153"/>
      <c r="AX6" s="154"/>
      <c r="AY6" s="140"/>
      <c r="AZ6" s="115" t="s">
        <v>222</v>
      </c>
      <c r="BA6" s="220">
        <f>AVERAGE(AV15:AV19)</f>
        <v>0.929245283018868</v>
      </c>
      <c r="BB6" s="221">
        <f t="shared" ref="BB6:BC6" si="2">SUM(AW15:AW19)</f>
        <v>4</v>
      </c>
      <c r="BC6" s="157">
        <f t="shared" si="2"/>
        <v>5.0347222222222217E-3</v>
      </c>
      <c r="BD6" s="137"/>
      <c r="BE6" s="137"/>
      <c r="BF6" s="146"/>
      <c r="BG6" s="137"/>
      <c r="BH6" s="137"/>
      <c r="BI6" s="138"/>
      <c r="BJ6" s="189">
        <v>43894</v>
      </c>
      <c r="BK6" s="191"/>
      <c r="BL6" s="190"/>
      <c r="BM6" s="193"/>
      <c r="BN6" s="141"/>
      <c r="BO6" s="161" t="s">
        <v>243</v>
      </c>
      <c r="BP6" s="152">
        <v>0.91769999999999996</v>
      </c>
      <c r="BQ6" s="153"/>
      <c r="BR6" s="154"/>
      <c r="BS6" s="140"/>
      <c r="BT6" s="115" t="s">
        <v>222</v>
      </c>
      <c r="BU6" s="223"/>
      <c r="BV6" s="223"/>
      <c r="BW6" s="157"/>
      <c r="BX6" s="137"/>
      <c r="BY6" s="146"/>
      <c r="BZ6" s="137"/>
      <c r="CA6" s="137"/>
      <c r="CB6" s="137"/>
      <c r="CC6" s="138"/>
      <c r="CD6" s="189">
        <v>43894</v>
      </c>
      <c r="CE6" s="190"/>
      <c r="CF6" s="191"/>
      <c r="CG6" s="193"/>
      <c r="CH6" s="141"/>
      <c r="CI6" s="161" t="s">
        <v>243</v>
      </c>
      <c r="CJ6" s="152">
        <v>0.91769999999999996</v>
      </c>
      <c r="CK6" s="153"/>
      <c r="CL6" s="154"/>
      <c r="CM6" s="140"/>
      <c r="CN6" s="115" t="s">
        <v>222</v>
      </c>
      <c r="CO6" s="223"/>
      <c r="CP6" s="223"/>
      <c r="CQ6" s="157"/>
      <c r="CR6" s="146"/>
      <c r="CS6" s="137"/>
      <c r="CT6" s="137"/>
      <c r="CU6" s="137"/>
      <c r="CV6" s="137"/>
      <c r="CW6" s="138"/>
      <c r="CX6" s="189">
        <v>43894</v>
      </c>
      <c r="CY6" s="190"/>
      <c r="CZ6" s="191"/>
      <c r="DA6" s="193"/>
      <c r="DB6" s="141"/>
      <c r="DC6" s="161" t="s">
        <v>243</v>
      </c>
      <c r="DD6" s="152">
        <v>0.91769999999999996</v>
      </c>
      <c r="DE6" s="153"/>
      <c r="DF6" s="154"/>
      <c r="DG6" s="140"/>
      <c r="DH6" s="115" t="s">
        <v>222</v>
      </c>
      <c r="DI6" s="220">
        <f>AVERAGE(DD15:DD19)</f>
        <v>0.86842105263157898</v>
      </c>
      <c r="DJ6" s="221">
        <f t="shared" ref="DJ6:DK6" si="3">SUM(DE15:DE19)</f>
        <v>7</v>
      </c>
      <c r="DK6" s="157">
        <f t="shared" si="3"/>
        <v>9.3287037037037036E-3</v>
      </c>
      <c r="DL6" s="137"/>
      <c r="DM6" s="137"/>
      <c r="DN6" s="137"/>
      <c r="DO6" s="137"/>
      <c r="DP6" s="137"/>
      <c r="DQ6" s="167"/>
      <c r="DR6" s="189">
        <v>43894</v>
      </c>
      <c r="DS6" s="190">
        <f>'Уточняющее касание '!N34</f>
        <v>0.79166666666666663</v>
      </c>
      <c r="DT6" s="191">
        <f>'Уточняющее касание '!N35</f>
        <v>4</v>
      </c>
      <c r="DU6" s="193"/>
      <c r="DV6" s="141"/>
      <c r="DW6" s="161" t="s">
        <v>243</v>
      </c>
      <c r="DX6" s="152">
        <v>0.91769999999999996</v>
      </c>
      <c r="DY6" s="153"/>
      <c r="DZ6" s="154"/>
      <c r="EA6" s="140"/>
      <c r="EB6" s="115" t="s">
        <v>222</v>
      </c>
      <c r="EC6" s="220">
        <f>AVERAGE(DX15:DX19)</f>
        <v>0.82270998677248675</v>
      </c>
      <c r="ED6" s="221">
        <f t="shared" ref="ED6:EE6" si="4">SUM(DY15:DY19)</f>
        <v>38</v>
      </c>
      <c r="EE6" s="157">
        <f t="shared" si="4"/>
        <v>1.9780092592592592E-2</v>
      </c>
      <c r="EF6" s="75"/>
      <c r="EG6" s="137"/>
      <c r="EH6" s="137"/>
      <c r="EI6" s="158"/>
      <c r="EJ6" s="138"/>
      <c r="EK6" s="189">
        <v>43894</v>
      </c>
      <c r="EL6" s="190">
        <f>'Было не удобно говорить, недозв'!G19</f>
        <v>0.87179487179487181</v>
      </c>
      <c r="EM6" s="191">
        <f>'Было не удобно говорить, недозв'!G20</f>
        <v>3</v>
      </c>
      <c r="EN6" s="193"/>
      <c r="EO6" s="141"/>
      <c r="EP6" s="161" t="s">
        <v>243</v>
      </c>
      <c r="EQ6" s="152">
        <v>0.91769999999999996</v>
      </c>
      <c r="ER6" s="153"/>
      <c r="ES6" s="154"/>
      <c r="ET6" s="140"/>
      <c r="EU6" s="115" t="s">
        <v>222</v>
      </c>
      <c r="EV6" s="220">
        <f>AVERAGE(EQ15:EQ19)</f>
        <v>0.96394230769230771</v>
      </c>
      <c r="EW6" s="221">
        <f t="shared" ref="EW6:EX6" si="5">SUM(ER15:ER19)</f>
        <v>23</v>
      </c>
      <c r="EX6" s="157">
        <f t="shared" si="5"/>
        <v>5.6597222222222222E-3</v>
      </c>
      <c r="EY6" s="207"/>
      <c r="EZ6" s="75"/>
      <c r="FA6" s="137"/>
      <c r="FB6" s="137"/>
      <c r="FC6" s="137"/>
    </row>
    <row r="7" spans="1:159" ht="15.75" customHeight="1" x14ac:dyDescent="0.3">
      <c r="A7" s="189">
        <v>43895</v>
      </c>
      <c r="B7" s="191"/>
      <c r="C7" s="191"/>
      <c r="D7" s="193"/>
      <c r="E7" s="140"/>
      <c r="F7" s="141"/>
      <c r="G7" s="224" t="s">
        <v>281</v>
      </c>
      <c r="H7" s="225">
        <v>0.95640000000000003</v>
      </c>
      <c r="I7" s="191"/>
      <c r="J7" s="193"/>
      <c r="K7" s="140"/>
      <c r="L7" s="140"/>
      <c r="M7" s="140"/>
      <c r="N7" s="140"/>
      <c r="O7" s="137"/>
      <c r="P7" s="137"/>
      <c r="Q7" s="146"/>
      <c r="R7" s="137"/>
      <c r="S7" s="146"/>
      <c r="T7" s="137"/>
      <c r="U7" s="138"/>
      <c r="V7" s="189">
        <v>43895</v>
      </c>
      <c r="W7" s="190">
        <f>'Звонок ЛПР'!J40</f>
        <v>0.77818181818181809</v>
      </c>
      <c r="X7" s="191">
        <f>'Звонок ЛПР'!J41</f>
        <v>5</v>
      </c>
      <c r="Y7" s="197"/>
      <c r="Z7" s="160"/>
      <c r="AA7" s="141"/>
      <c r="AB7" s="226" t="s">
        <v>281</v>
      </c>
      <c r="AC7" s="225">
        <v>0.95640000000000003</v>
      </c>
      <c r="AD7" s="191"/>
      <c r="AE7" s="197"/>
      <c r="AF7" s="140"/>
      <c r="AG7" s="140"/>
      <c r="AH7" s="140"/>
      <c r="AI7" s="140"/>
      <c r="AJ7" s="137"/>
      <c r="AK7" s="137"/>
      <c r="AL7" s="137"/>
      <c r="AM7" s="146"/>
      <c r="AN7" s="137"/>
      <c r="AO7" s="138"/>
      <c r="AP7" s="189">
        <v>43895</v>
      </c>
      <c r="AQ7" s="190">
        <f>'ТКП отправлено'!H37</f>
        <v>0.81132075471698117</v>
      </c>
      <c r="AR7" s="191">
        <f>'ТКП отправлено'!H38</f>
        <v>1</v>
      </c>
      <c r="AS7" s="193"/>
      <c r="AT7" s="141"/>
      <c r="AU7" s="226" t="s">
        <v>281</v>
      </c>
      <c r="AV7" s="225">
        <v>0.95640000000000003</v>
      </c>
      <c r="AW7" s="191"/>
      <c r="AX7" s="193"/>
      <c r="AY7" s="140"/>
      <c r="AZ7" s="140"/>
      <c r="BA7" s="140"/>
      <c r="BB7" s="140"/>
      <c r="BC7" s="137"/>
      <c r="BD7" s="137"/>
      <c r="BE7" s="137"/>
      <c r="BF7" s="146"/>
      <c r="BG7" s="137"/>
      <c r="BH7" s="137"/>
      <c r="BI7" s="167"/>
      <c r="BJ7" s="189">
        <v>43895</v>
      </c>
      <c r="BK7" s="191"/>
      <c r="BL7" s="190"/>
      <c r="BM7" s="193"/>
      <c r="BN7" s="141"/>
      <c r="BO7" s="226" t="s">
        <v>281</v>
      </c>
      <c r="BP7" s="225">
        <v>0.95640000000000003</v>
      </c>
      <c r="BQ7" s="191"/>
      <c r="BR7" s="193"/>
      <c r="BS7" s="140"/>
      <c r="BT7" s="140"/>
      <c r="BU7" s="140"/>
      <c r="BV7" s="140"/>
      <c r="BW7" s="137"/>
      <c r="BX7" s="137"/>
      <c r="BY7" s="146"/>
      <c r="BZ7" s="137"/>
      <c r="CA7" s="137"/>
      <c r="CB7" s="158"/>
      <c r="CC7" s="138"/>
      <c r="CD7" s="189">
        <v>43895</v>
      </c>
      <c r="CE7" s="190"/>
      <c r="CF7" s="191"/>
      <c r="CG7" s="193"/>
      <c r="CH7" s="141"/>
      <c r="CI7" s="226" t="s">
        <v>281</v>
      </c>
      <c r="CJ7" s="225">
        <v>0.95640000000000003</v>
      </c>
      <c r="CK7" s="191"/>
      <c r="CL7" s="193"/>
      <c r="CM7" s="140"/>
      <c r="CN7" s="140"/>
      <c r="CO7" s="140"/>
      <c r="CP7" s="140"/>
      <c r="CQ7" s="137"/>
      <c r="CR7" s="146"/>
      <c r="CS7" s="137"/>
      <c r="CT7" s="137"/>
      <c r="CU7" s="158"/>
      <c r="CV7" s="137"/>
      <c r="CW7" s="138"/>
      <c r="CX7" s="189">
        <v>43895</v>
      </c>
      <c r="CY7" s="190"/>
      <c r="CZ7" s="191"/>
      <c r="DA7" s="193"/>
      <c r="DB7" s="141"/>
      <c r="DC7" s="226" t="s">
        <v>281</v>
      </c>
      <c r="DD7" s="225">
        <v>0.95640000000000003</v>
      </c>
      <c r="DE7" s="191"/>
      <c r="DF7" s="193"/>
      <c r="DG7" s="140"/>
      <c r="DH7" s="140"/>
      <c r="DI7" s="140"/>
      <c r="DJ7" s="140"/>
      <c r="DK7" s="146"/>
      <c r="DL7" s="137"/>
      <c r="DM7" s="137"/>
      <c r="DN7" s="158"/>
      <c r="DO7" s="137"/>
      <c r="DP7" s="137"/>
      <c r="DQ7" s="167"/>
      <c r="DR7" s="189">
        <v>43895</v>
      </c>
      <c r="DS7" s="190">
        <f>'Уточняющее касание '!R34</f>
        <v>0.73809523809523814</v>
      </c>
      <c r="DT7" s="191">
        <f>'Уточняющее касание '!R35</f>
        <v>1</v>
      </c>
      <c r="DU7" s="193"/>
      <c r="DV7" s="141"/>
      <c r="DW7" s="226" t="s">
        <v>281</v>
      </c>
      <c r="DX7" s="225">
        <v>0.95640000000000003</v>
      </c>
      <c r="DY7" s="191"/>
      <c r="DZ7" s="193"/>
      <c r="EA7" s="140"/>
      <c r="EB7" s="140"/>
      <c r="EC7" s="228"/>
      <c r="ED7" s="140"/>
      <c r="EE7" s="207"/>
      <c r="EF7" s="186"/>
      <c r="EG7" s="137"/>
      <c r="EH7" s="137"/>
      <c r="EI7" s="158"/>
      <c r="EJ7" s="138"/>
      <c r="EK7" s="189">
        <v>43895</v>
      </c>
      <c r="EL7" s="190">
        <f>'Было не удобно говорить, недозв'!K19</f>
        <v>0.97435897435897445</v>
      </c>
      <c r="EM7" s="191">
        <f>'Было не удобно говорить, недозв'!K20</f>
        <v>3</v>
      </c>
      <c r="EN7" s="193"/>
      <c r="EO7" s="141"/>
      <c r="EP7" s="226" t="s">
        <v>281</v>
      </c>
      <c r="EQ7" s="225">
        <v>0.95640000000000003</v>
      </c>
      <c r="ER7" s="191"/>
      <c r="ES7" s="193"/>
      <c r="ET7" s="140"/>
      <c r="EU7" s="140"/>
      <c r="EV7" s="140"/>
      <c r="EW7" s="140"/>
      <c r="EX7" s="137"/>
      <c r="EY7" s="207"/>
      <c r="EZ7" s="75"/>
      <c r="FA7" s="137"/>
      <c r="FB7" s="137"/>
      <c r="FC7" s="137"/>
    </row>
    <row r="8" spans="1:159" ht="15.75" customHeight="1" x14ac:dyDescent="0.3">
      <c r="A8" s="189">
        <v>43896</v>
      </c>
      <c r="B8" s="190"/>
      <c r="C8" s="191"/>
      <c r="D8" s="193"/>
      <c r="E8" s="160"/>
      <c r="F8" s="141"/>
      <c r="G8" s="224" t="s">
        <v>282</v>
      </c>
      <c r="H8" s="225">
        <v>0.87729999999999997</v>
      </c>
      <c r="I8" s="191"/>
      <c r="J8" s="193"/>
      <c r="K8" s="140"/>
      <c r="L8" s="140"/>
      <c r="M8" s="140"/>
      <c r="N8" s="140"/>
      <c r="O8" s="137"/>
      <c r="P8" s="137"/>
      <c r="Q8" s="146"/>
      <c r="R8" s="137"/>
      <c r="S8" s="146"/>
      <c r="T8" s="158"/>
      <c r="U8" s="138"/>
      <c r="V8" s="189">
        <v>43896</v>
      </c>
      <c r="W8" s="191"/>
      <c r="X8" s="191"/>
      <c r="Y8" s="197"/>
      <c r="Z8" s="160"/>
      <c r="AA8" s="141"/>
      <c r="AB8" s="226" t="s">
        <v>282</v>
      </c>
      <c r="AC8" s="225">
        <v>0.87729999999999997</v>
      </c>
      <c r="AD8" s="191"/>
      <c r="AE8" s="197"/>
      <c r="AF8" s="140"/>
      <c r="AG8" s="140"/>
      <c r="AH8" s="140"/>
      <c r="AI8" s="140"/>
      <c r="AJ8" s="137"/>
      <c r="AK8" s="137"/>
      <c r="AL8" s="137"/>
      <c r="AM8" s="146"/>
      <c r="AN8" s="158"/>
      <c r="AO8" s="138"/>
      <c r="AP8" s="189">
        <v>43896</v>
      </c>
      <c r="AQ8" s="191"/>
      <c r="AR8" s="191"/>
      <c r="AS8" s="193"/>
      <c r="AT8" s="141"/>
      <c r="AU8" s="226" t="s">
        <v>282</v>
      </c>
      <c r="AV8" s="225">
        <v>0.87729999999999997</v>
      </c>
      <c r="AW8" s="191"/>
      <c r="AX8" s="193"/>
      <c r="AY8" s="140"/>
      <c r="AZ8" s="140"/>
      <c r="BA8" s="140"/>
      <c r="BB8" s="140"/>
      <c r="BC8" s="137"/>
      <c r="BD8" s="137"/>
      <c r="BE8" s="137"/>
      <c r="BF8" s="146"/>
      <c r="BG8" s="158"/>
      <c r="BH8" s="137"/>
      <c r="BI8" s="138"/>
      <c r="BJ8" s="189">
        <v>43896</v>
      </c>
      <c r="BK8" s="191"/>
      <c r="BL8" s="190"/>
      <c r="BM8" s="193"/>
      <c r="BN8" s="141"/>
      <c r="BO8" s="226" t="s">
        <v>282</v>
      </c>
      <c r="BP8" s="225">
        <v>0.87729999999999997</v>
      </c>
      <c r="BQ8" s="191"/>
      <c r="BR8" s="193"/>
      <c r="BS8" s="140"/>
      <c r="BT8" s="140"/>
      <c r="BU8" s="140"/>
      <c r="BV8" s="140"/>
      <c r="BW8" s="137"/>
      <c r="BX8" s="137"/>
      <c r="BY8" s="146"/>
      <c r="BZ8" s="158"/>
      <c r="CA8" s="137"/>
      <c r="CB8" s="137"/>
      <c r="CC8" s="138"/>
      <c r="CD8" s="189">
        <v>43896</v>
      </c>
      <c r="CE8" s="190"/>
      <c r="CF8" s="191"/>
      <c r="CG8" s="193"/>
      <c r="CH8" s="141"/>
      <c r="CI8" s="226" t="s">
        <v>282</v>
      </c>
      <c r="CJ8" s="225">
        <v>0.87729999999999997</v>
      </c>
      <c r="CK8" s="191"/>
      <c r="CL8" s="193"/>
      <c r="CM8" s="140"/>
      <c r="CN8" s="140"/>
      <c r="CO8" s="140"/>
      <c r="CP8" s="140"/>
      <c r="CQ8" s="137"/>
      <c r="CR8" s="146"/>
      <c r="CS8" s="158"/>
      <c r="CT8" s="137"/>
      <c r="CU8" s="137"/>
      <c r="CV8" s="137"/>
      <c r="CW8" s="138"/>
      <c r="CX8" s="189">
        <v>43896</v>
      </c>
      <c r="CY8" s="190"/>
      <c r="CZ8" s="191"/>
      <c r="DA8" s="193"/>
      <c r="DB8" s="141"/>
      <c r="DC8" s="226" t="s">
        <v>282</v>
      </c>
      <c r="DD8" s="225">
        <v>0.87729999999999997</v>
      </c>
      <c r="DE8" s="191"/>
      <c r="DF8" s="193"/>
      <c r="DG8" s="140"/>
      <c r="DH8" s="140"/>
      <c r="DI8" s="140"/>
      <c r="DJ8" s="140"/>
      <c r="DK8" s="146"/>
      <c r="DL8" s="158"/>
      <c r="DM8" s="137"/>
      <c r="DN8" s="137"/>
      <c r="DO8" s="137"/>
      <c r="DP8" s="137"/>
      <c r="DQ8" s="167"/>
      <c r="DR8" s="189">
        <v>43896</v>
      </c>
      <c r="DS8" s="191"/>
      <c r="DT8" s="191"/>
      <c r="DU8" s="193"/>
      <c r="DV8" s="141"/>
      <c r="DW8" s="226" t="s">
        <v>282</v>
      </c>
      <c r="DX8" s="225">
        <v>0.87729999999999997</v>
      </c>
      <c r="DY8" s="191"/>
      <c r="DZ8" s="193"/>
      <c r="EA8" s="140"/>
      <c r="EB8" s="140"/>
      <c r="EC8" s="228"/>
      <c r="ED8" s="160"/>
      <c r="EE8" s="207"/>
      <c r="EF8" s="75"/>
      <c r="EG8" s="137"/>
      <c r="EH8" s="137"/>
      <c r="EI8" s="158"/>
      <c r="EJ8" s="138"/>
      <c r="EK8" s="189">
        <v>43896</v>
      </c>
      <c r="EL8" s="191"/>
      <c r="EM8" s="191"/>
      <c r="EN8" s="193"/>
      <c r="EO8" s="141"/>
      <c r="EP8" s="226" t="s">
        <v>282</v>
      </c>
      <c r="EQ8" s="225">
        <v>0.87729999999999997</v>
      </c>
      <c r="ER8" s="191"/>
      <c r="ES8" s="193"/>
      <c r="ET8" s="140"/>
      <c r="EU8" s="140"/>
      <c r="EV8" s="140"/>
      <c r="EW8" s="140"/>
      <c r="EX8" s="137"/>
      <c r="EY8" s="207"/>
      <c r="EZ8" s="75"/>
      <c r="FA8" s="137"/>
      <c r="FB8" s="137"/>
      <c r="FC8" s="137"/>
    </row>
    <row r="9" spans="1:159" ht="15.75" customHeight="1" x14ac:dyDescent="0.3">
      <c r="A9" s="230">
        <v>43899</v>
      </c>
      <c r="B9" s="220"/>
      <c r="C9" s="221"/>
      <c r="D9" s="157"/>
      <c r="E9" s="140"/>
      <c r="F9" s="141"/>
      <c r="G9" s="226" t="s">
        <v>284</v>
      </c>
      <c r="H9" s="225">
        <v>0.95860000000000001</v>
      </c>
      <c r="I9" s="191"/>
      <c r="J9" s="193"/>
      <c r="K9" s="140"/>
      <c r="L9" s="140"/>
      <c r="M9" s="140"/>
      <c r="N9" s="140"/>
      <c r="O9" s="137"/>
      <c r="P9" s="137"/>
      <c r="Q9" s="146"/>
      <c r="R9" s="137"/>
      <c r="S9" s="146"/>
      <c r="T9" s="137"/>
      <c r="U9" s="138"/>
      <c r="V9" s="230">
        <v>43899</v>
      </c>
      <c r="W9" s="220"/>
      <c r="X9" s="221"/>
      <c r="Y9" s="219"/>
      <c r="Z9" s="140"/>
      <c r="AA9" s="141"/>
      <c r="AB9" s="226" t="s">
        <v>284</v>
      </c>
      <c r="AC9" s="225">
        <v>0.95860000000000001</v>
      </c>
      <c r="AD9" s="191"/>
      <c r="AE9" s="197"/>
      <c r="AF9" s="140"/>
      <c r="AG9" s="140"/>
      <c r="AH9" s="140"/>
      <c r="AI9" s="140"/>
      <c r="AJ9" s="137"/>
      <c r="AK9" s="137"/>
      <c r="AL9" s="137"/>
      <c r="AM9" s="146"/>
      <c r="AN9" s="137"/>
      <c r="AO9" s="138"/>
      <c r="AP9" s="230">
        <v>43899</v>
      </c>
      <c r="AQ9" s="220"/>
      <c r="AR9" s="221"/>
      <c r="AS9" s="157"/>
      <c r="AT9" s="141"/>
      <c r="AU9" s="226" t="s">
        <v>284</v>
      </c>
      <c r="AV9" s="225">
        <v>0.95860000000000001</v>
      </c>
      <c r="AW9" s="191"/>
      <c r="AX9" s="193"/>
      <c r="AY9" s="140"/>
      <c r="AZ9" s="140"/>
      <c r="BA9" s="140"/>
      <c r="BB9" s="140"/>
      <c r="BC9" s="137"/>
      <c r="BD9" s="137"/>
      <c r="BE9" s="137"/>
      <c r="BF9" s="146"/>
      <c r="BG9" s="137"/>
      <c r="BH9" s="137"/>
      <c r="BI9" s="138"/>
      <c r="BJ9" s="230">
        <v>43899</v>
      </c>
      <c r="BK9" s="220"/>
      <c r="BL9" s="221"/>
      <c r="BM9" s="157"/>
      <c r="BN9" s="141"/>
      <c r="BO9" s="226" t="s">
        <v>284</v>
      </c>
      <c r="BP9" s="225">
        <v>0.95860000000000001</v>
      </c>
      <c r="BQ9" s="191"/>
      <c r="BR9" s="193"/>
      <c r="BS9" s="140"/>
      <c r="BT9" s="140"/>
      <c r="BU9" s="140"/>
      <c r="BV9" s="140"/>
      <c r="BW9" s="137"/>
      <c r="BX9" s="137"/>
      <c r="BY9" s="146"/>
      <c r="BZ9" s="137"/>
      <c r="CA9" s="137"/>
      <c r="CB9" s="137"/>
      <c r="CC9" s="138"/>
      <c r="CD9" s="230">
        <v>43899</v>
      </c>
      <c r="CE9" s="220"/>
      <c r="CF9" s="221"/>
      <c r="CG9" s="157"/>
      <c r="CH9" s="141"/>
      <c r="CI9" s="226" t="s">
        <v>284</v>
      </c>
      <c r="CJ9" s="225">
        <v>0.95860000000000001</v>
      </c>
      <c r="CK9" s="191"/>
      <c r="CL9" s="193"/>
      <c r="CM9" s="140"/>
      <c r="CN9" s="140"/>
      <c r="CO9" s="140"/>
      <c r="CP9" s="140"/>
      <c r="CQ9" s="137"/>
      <c r="CR9" s="146"/>
      <c r="CS9" s="137"/>
      <c r="CT9" s="137"/>
      <c r="CU9" s="137"/>
      <c r="CV9" s="137"/>
      <c r="CW9" s="138"/>
      <c r="CX9" s="230">
        <v>43899</v>
      </c>
      <c r="CY9" s="220"/>
      <c r="CZ9" s="221"/>
      <c r="DA9" s="157"/>
      <c r="DB9" s="141"/>
      <c r="DC9" s="226" t="s">
        <v>284</v>
      </c>
      <c r="DD9" s="225">
        <v>0.95860000000000001</v>
      </c>
      <c r="DE9" s="191"/>
      <c r="DF9" s="193"/>
      <c r="DG9" s="140"/>
      <c r="DH9" s="140"/>
      <c r="DI9" s="140"/>
      <c r="DJ9" s="140"/>
      <c r="DK9" s="146"/>
      <c r="DL9" s="137"/>
      <c r="DM9" s="137"/>
      <c r="DN9" s="137"/>
      <c r="DO9" s="137"/>
      <c r="DP9" s="137"/>
      <c r="DQ9" s="138"/>
      <c r="DR9" s="230">
        <v>43899</v>
      </c>
      <c r="DS9" s="220"/>
      <c r="DT9" s="221"/>
      <c r="DU9" s="157"/>
      <c r="DV9" s="141"/>
      <c r="DW9" s="226" t="s">
        <v>284</v>
      </c>
      <c r="DX9" s="225">
        <v>0.95860000000000001</v>
      </c>
      <c r="DY9" s="191"/>
      <c r="DZ9" s="193"/>
      <c r="EA9" s="140"/>
      <c r="EB9" s="140"/>
      <c r="EC9" s="228"/>
      <c r="ED9" s="140"/>
      <c r="EE9" s="207"/>
      <c r="EF9" s="75"/>
      <c r="EG9" s="137"/>
      <c r="EH9" s="137"/>
      <c r="EI9" s="137"/>
      <c r="EJ9" s="138"/>
      <c r="EK9" s="230">
        <v>43899</v>
      </c>
      <c r="EL9" s="220"/>
      <c r="EM9" s="221"/>
      <c r="EN9" s="157"/>
      <c r="EO9" s="141"/>
      <c r="EP9" s="226" t="s">
        <v>284</v>
      </c>
      <c r="EQ9" s="225">
        <v>0.95860000000000001</v>
      </c>
      <c r="ER9" s="191"/>
      <c r="ES9" s="193"/>
      <c r="ET9" s="140"/>
      <c r="EU9" s="140"/>
      <c r="EV9" s="140"/>
      <c r="EW9" s="140"/>
      <c r="EX9" s="137"/>
      <c r="EY9" s="207"/>
      <c r="EZ9" s="75"/>
      <c r="FA9" s="137"/>
      <c r="FB9" s="137"/>
      <c r="FC9" s="137"/>
    </row>
    <row r="10" spans="1:159" ht="15.75" customHeight="1" x14ac:dyDescent="0.3">
      <c r="A10" s="231">
        <v>43900</v>
      </c>
      <c r="B10" s="156"/>
      <c r="C10" s="156"/>
      <c r="D10" s="157"/>
      <c r="E10" s="140"/>
      <c r="F10" s="141"/>
      <c r="G10" s="191" t="s">
        <v>285</v>
      </c>
      <c r="H10" s="232" t="s">
        <v>242</v>
      </c>
      <c r="I10" s="232" t="s">
        <v>242</v>
      </c>
      <c r="J10" s="193"/>
      <c r="K10" s="140"/>
      <c r="L10" s="140"/>
      <c r="M10" s="140"/>
      <c r="N10" s="140"/>
      <c r="O10" s="137"/>
      <c r="P10" s="137"/>
      <c r="Q10" s="146"/>
      <c r="R10" s="137"/>
      <c r="S10" s="146"/>
      <c r="T10" s="137"/>
      <c r="U10" s="138"/>
      <c r="V10" s="231">
        <v>43900</v>
      </c>
      <c r="W10" s="156"/>
      <c r="X10" s="156"/>
      <c r="Y10" s="219"/>
      <c r="Z10" s="140"/>
      <c r="AA10" s="141"/>
      <c r="AB10" s="191" t="s">
        <v>285</v>
      </c>
      <c r="AC10" s="232" t="s">
        <v>242</v>
      </c>
      <c r="AD10" s="232" t="s">
        <v>242</v>
      </c>
      <c r="AE10" s="197"/>
      <c r="AF10" s="140"/>
      <c r="AG10" s="140"/>
      <c r="AH10" s="140"/>
      <c r="AI10" s="140"/>
      <c r="AJ10" s="137"/>
      <c r="AK10" s="137"/>
      <c r="AL10" s="137"/>
      <c r="AM10" s="146"/>
      <c r="AN10" s="137"/>
      <c r="AO10" s="138"/>
      <c r="AP10" s="231">
        <v>43900</v>
      </c>
      <c r="AQ10" s="156"/>
      <c r="AR10" s="156"/>
      <c r="AS10" s="157"/>
      <c r="AT10" s="141"/>
      <c r="AU10" s="191" t="s">
        <v>285</v>
      </c>
      <c r="AV10" s="232" t="s">
        <v>242</v>
      </c>
      <c r="AW10" s="232" t="s">
        <v>242</v>
      </c>
      <c r="AX10" s="193"/>
      <c r="AY10" s="140"/>
      <c r="AZ10" s="140"/>
      <c r="BA10" s="140"/>
      <c r="BB10" s="140"/>
      <c r="BC10" s="137"/>
      <c r="BD10" s="137"/>
      <c r="BE10" s="137"/>
      <c r="BF10" s="146"/>
      <c r="BG10" s="137"/>
      <c r="BH10" s="137"/>
      <c r="BI10" s="138"/>
      <c r="BJ10" s="231">
        <v>43900</v>
      </c>
      <c r="BK10" s="156"/>
      <c r="BL10" s="156"/>
      <c r="BM10" s="157"/>
      <c r="BN10" s="141"/>
      <c r="BO10" s="191" t="s">
        <v>285</v>
      </c>
      <c r="BP10" s="232" t="s">
        <v>242</v>
      </c>
      <c r="BQ10" s="232" t="s">
        <v>242</v>
      </c>
      <c r="BR10" s="193"/>
      <c r="BS10" s="140"/>
      <c r="BT10" s="140"/>
      <c r="BU10" s="140"/>
      <c r="BV10" s="140"/>
      <c r="BW10" s="137"/>
      <c r="BX10" s="137"/>
      <c r="BY10" s="146"/>
      <c r="BZ10" s="137"/>
      <c r="CA10" s="137"/>
      <c r="CB10" s="137"/>
      <c r="CC10" s="138"/>
      <c r="CD10" s="231">
        <v>43900</v>
      </c>
      <c r="CE10" s="156"/>
      <c r="CF10" s="156"/>
      <c r="CG10" s="157"/>
      <c r="CH10" s="141"/>
      <c r="CI10" s="191" t="s">
        <v>285</v>
      </c>
      <c r="CJ10" s="232" t="s">
        <v>242</v>
      </c>
      <c r="CK10" s="232" t="s">
        <v>242</v>
      </c>
      <c r="CL10" s="193"/>
      <c r="CM10" s="140"/>
      <c r="CN10" s="140"/>
      <c r="CO10" s="140"/>
      <c r="CP10" s="140"/>
      <c r="CQ10" s="137"/>
      <c r="CR10" s="146"/>
      <c r="CS10" s="137"/>
      <c r="CT10" s="137"/>
      <c r="CU10" s="137"/>
      <c r="CV10" s="137"/>
      <c r="CW10" s="138"/>
      <c r="CX10" s="231">
        <v>43900</v>
      </c>
      <c r="CY10" s="156"/>
      <c r="CZ10" s="156"/>
      <c r="DA10" s="157"/>
      <c r="DB10" s="141"/>
      <c r="DC10" s="191" t="s">
        <v>285</v>
      </c>
      <c r="DD10" s="232" t="s">
        <v>242</v>
      </c>
      <c r="DE10" s="232" t="s">
        <v>242</v>
      </c>
      <c r="DF10" s="193"/>
      <c r="DG10" s="140"/>
      <c r="DH10" s="140"/>
      <c r="DI10" s="140"/>
      <c r="DJ10" s="140"/>
      <c r="DK10" s="146"/>
      <c r="DL10" s="137"/>
      <c r="DM10" s="137"/>
      <c r="DN10" s="137"/>
      <c r="DO10" s="137"/>
      <c r="DP10" s="137"/>
      <c r="DQ10" s="138"/>
      <c r="DR10" s="231">
        <v>43900</v>
      </c>
      <c r="DS10" s="184">
        <f>'Уточняющее касание '!V34</f>
        <v>0.72619047619047628</v>
      </c>
      <c r="DT10" s="156">
        <f>'Уточняющее касание '!V35</f>
        <v>6</v>
      </c>
      <c r="DU10" s="157"/>
      <c r="DV10" s="141"/>
      <c r="DW10" s="191" t="s">
        <v>285</v>
      </c>
      <c r="DX10" s="232" t="s">
        <v>242</v>
      </c>
      <c r="DY10" s="232" t="s">
        <v>242</v>
      </c>
      <c r="DZ10" s="193"/>
      <c r="EA10" s="140"/>
      <c r="EB10" s="140"/>
      <c r="EC10" s="228"/>
      <c r="ED10" s="140"/>
      <c r="EE10" s="207"/>
      <c r="EF10" s="75"/>
      <c r="EG10" s="137"/>
      <c r="EH10" s="137"/>
      <c r="EI10" s="137"/>
      <c r="EJ10" s="138"/>
      <c r="EK10" s="231">
        <v>43900</v>
      </c>
      <c r="EL10" s="184">
        <f>'Было не удобно говорить, недозв'!O19</f>
        <v>1</v>
      </c>
      <c r="EM10" s="156">
        <f>'Было не удобно говорить, недозв'!O20</f>
        <v>3</v>
      </c>
      <c r="EN10" s="157"/>
      <c r="EO10" s="141"/>
      <c r="EP10" s="191" t="s">
        <v>285</v>
      </c>
      <c r="EQ10" s="191">
        <f>EN24</f>
        <v>0</v>
      </c>
      <c r="ER10" s="191"/>
      <c r="ES10" s="193"/>
      <c r="ET10" s="140"/>
      <c r="EU10" s="140"/>
      <c r="EV10" s="140"/>
      <c r="EW10" s="140"/>
      <c r="EX10" s="137"/>
      <c r="EY10" s="207"/>
      <c r="EZ10" s="75"/>
      <c r="FA10" s="137"/>
      <c r="FB10" s="137"/>
      <c r="FC10" s="137"/>
    </row>
    <row r="11" spans="1:159" ht="15.75" customHeight="1" x14ac:dyDescent="0.3">
      <c r="A11" s="231">
        <v>43901</v>
      </c>
      <c r="B11" s="233"/>
      <c r="C11" s="156"/>
      <c r="D11" s="157"/>
      <c r="E11" s="140"/>
      <c r="F11" s="141"/>
      <c r="G11" s="153" t="s">
        <v>286</v>
      </c>
      <c r="H11" s="234" t="s">
        <v>242</v>
      </c>
      <c r="I11" s="234" t="s">
        <v>242</v>
      </c>
      <c r="J11" s="154"/>
      <c r="K11" s="140"/>
      <c r="L11" s="140"/>
      <c r="M11" s="140"/>
      <c r="N11" s="140"/>
      <c r="O11" s="137"/>
      <c r="P11" s="207"/>
      <c r="Q11" s="75"/>
      <c r="R11" s="137"/>
      <c r="S11" s="146"/>
      <c r="T11" s="137"/>
      <c r="U11" s="138"/>
      <c r="V11" s="231">
        <v>43901</v>
      </c>
      <c r="W11" s="233">
        <f>'Звонок ЛПР'!P40</f>
        <v>0.85818181818181816</v>
      </c>
      <c r="X11" s="156">
        <f>'Звонок ЛПР'!P41</f>
        <v>5</v>
      </c>
      <c r="Y11" s="219"/>
      <c r="Z11" s="140"/>
      <c r="AA11" s="141"/>
      <c r="AB11" s="153" t="s">
        <v>286</v>
      </c>
      <c r="AC11" s="234" t="s">
        <v>242</v>
      </c>
      <c r="AD11" s="234" t="s">
        <v>242</v>
      </c>
      <c r="AE11" s="163"/>
      <c r="AF11" s="140"/>
      <c r="AG11" s="140"/>
      <c r="AH11" s="140"/>
      <c r="AI11" s="140"/>
      <c r="AJ11" s="137"/>
      <c r="AK11" s="137"/>
      <c r="AL11" s="137"/>
      <c r="AM11" s="146"/>
      <c r="AN11" s="137"/>
      <c r="AO11" s="138"/>
      <c r="AP11" s="231">
        <v>43901</v>
      </c>
      <c r="AQ11" s="233"/>
      <c r="AR11" s="156"/>
      <c r="AS11" s="157"/>
      <c r="AT11" s="141"/>
      <c r="AU11" s="153" t="s">
        <v>286</v>
      </c>
      <c r="AV11" s="234" t="s">
        <v>242</v>
      </c>
      <c r="AW11" s="234" t="s">
        <v>242</v>
      </c>
      <c r="AX11" s="154"/>
      <c r="AY11" s="140"/>
      <c r="AZ11" s="140"/>
      <c r="BA11" s="140"/>
      <c r="BB11" s="140"/>
      <c r="BC11" s="137"/>
      <c r="BD11" s="137"/>
      <c r="BE11" s="137"/>
      <c r="BF11" s="146"/>
      <c r="BG11" s="137"/>
      <c r="BH11" s="137"/>
      <c r="BI11" s="138"/>
      <c r="BJ11" s="231">
        <v>43901</v>
      </c>
      <c r="BK11" s="233"/>
      <c r="BL11" s="156"/>
      <c r="BM11" s="157"/>
      <c r="BN11" s="141"/>
      <c r="BO11" s="153" t="s">
        <v>286</v>
      </c>
      <c r="BP11" s="234" t="s">
        <v>242</v>
      </c>
      <c r="BQ11" s="234" t="s">
        <v>242</v>
      </c>
      <c r="BR11" s="154"/>
      <c r="BS11" s="140"/>
      <c r="BT11" s="140"/>
      <c r="BU11" s="140"/>
      <c r="BV11" s="140"/>
      <c r="BW11" s="137"/>
      <c r="BX11" s="137"/>
      <c r="BY11" s="146"/>
      <c r="BZ11" s="137"/>
      <c r="CA11" s="137"/>
      <c r="CB11" s="137"/>
      <c r="CC11" s="138"/>
      <c r="CD11" s="231">
        <v>43901</v>
      </c>
      <c r="CE11" s="233"/>
      <c r="CF11" s="156"/>
      <c r="CG11" s="157"/>
      <c r="CH11" s="141"/>
      <c r="CI11" s="153" t="s">
        <v>286</v>
      </c>
      <c r="CJ11" s="234" t="s">
        <v>242</v>
      </c>
      <c r="CK11" s="234" t="s">
        <v>242</v>
      </c>
      <c r="CL11" s="154"/>
      <c r="CM11" s="140"/>
      <c r="CN11" s="140"/>
      <c r="CO11" s="140"/>
      <c r="CP11" s="140"/>
      <c r="CQ11" s="137"/>
      <c r="CR11" s="146"/>
      <c r="CS11" s="137"/>
      <c r="CT11" s="137"/>
      <c r="CU11" s="137"/>
      <c r="CV11" s="137"/>
      <c r="CW11" s="138"/>
      <c r="CX11" s="231">
        <v>43901</v>
      </c>
      <c r="CY11" s="233"/>
      <c r="CZ11" s="156"/>
      <c r="DA11" s="157"/>
      <c r="DB11" s="141"/>
      <c r="DC11" s="153" t="s">
        <v>286</v>
      </c>
      <c r="DD11" s="234" t="s">
        <v>242</v>
      </c>
      <c r="DE11" s="234" t="s">
        <v>242</v>
      </c>
      <c r="DF11" s="154"/>
      <c r="DG11" s="140"/>
      <c r="DH11" s="140"/>
      <c r="DI11" s="140"/>
      <c r="DJ11" s="140"/>
      <c r="DK11" s="146"/>
      <c r="DL11" s="137"/>
      <c r="DM11" s="137"/>
      <c r="DN11" s="137"/>
      <c r="DO11" s="137"/>
      <c r="DP11" s="137"/>
      <c r="DQ11" s="138"/>
      <c r="DR11" s="231">
        <v>43901</v>
      </c>
      <c r="DS11" s="233">
        <f>'Уточняющее касание '!AA34</f>
        <v>0.47619047619047616</v>
      </c>
      <c r="DT11" s="156">
        <f>'Уточняющее касание '!AA35</f>
        <v>1</v>
      </c>
      <c r="DU11" s="157"/>
      <c r="DV11" s="141"/>
      <c r="DW11" s="153" t="s">
        <v>286</v>
      </c>
      <c r="DX11" s="234" t="s">
        <v>242</v>
      </c>
      <c r="DY11" s="234" t="s">
        <v>242</v>
      </c>
      <c r="DZ11" s="154"/>
      <c r="EA11" s="140"/>
      <c r="EB11" s="140"/>
      <c r="EC11" s="228"/>
      <c r="ED11" s="140"/>
      <c r="EE11" s="207"/>
      <c r="EF11" s="75"/>
      <c r="EG11" s="137"/>
      <c r="EH11" s="137"/>
      <c r="EI11" s="137"/>
      <c r="EJ11" s="138"/>
      <c r="EK11" s="231">
        <v>43901</v>
      </c>
      <c r="EL11" s="233">
        <f>'Было не удобно говорить, недозв'!R19</f>
        <v>1</v>
      </c>
      <c r="EM11" s="156">
        <f>'Было не удобно говорить, недозв'!R20</f>
        <v>1</v>
      </c>
      <c r="EN11" s="157"/>
      <c r="EO11" s="141"/>
      <c r="EP11" s="153" t="s">
        <v>286</v>
      </c>
      <c r="EQ11" s="234" t="s">
        <v>242</v>
      </c>
      <c r="ER11" s="234" t="s">
        <v>242</v>
      </c>
      <c r="ES11" s="154"/>
      <c r="ET11" s="140"/>
      <c r="EU11" s="140"/>
      <c r="EV11" s="140"/>
      <c r="EW11" s="140"/>
      <c r="EX11" s="137"/>
      <c r="EY11" s="207"/>
      <c r="EZ11" s="75"/>
      <c r="FA11" s="137"/>
      <c r="FB11" s="137"/>
      <c r="FC11" s="137"/>
    </row>
    <row r="12" spans="1:159" ht="15.75" customHeight="1" x14ac:dyDescent="0.3">
      <c r="A12" s="231">
        <v>43902</v>
      </c>
      <c r="B12" s="156"/>
      <c r="C12" s="156"/>
      <c r="D12" s="157"/>
      <c r="E12" s="140"/>
      <c r="F12" s="141"/>
      <c r="G12" s="153" t="s">
        <v>287</v>
      </c>
      <c r="H12" s="235">
        <v>0.6875</v>
      </c>
      <c r="I12" s="236">
        <v>1</v>
      </c>
      <c r="J12" s="154"/>
      <c r="K12" s="140"/>
      <c r="L12" s="140"/>
      <c r="M12" s="140"/>
      <c r="N12" s="140"/>
      <c r="O12" s="137"/>
      <c r="P12" s="207"/>
      <c r="Q12" s="75"/>
      <c r="R12" s="137"/>
      <c r="S12" s="146"/>
      <c r="T12" s="137"/>
      <c r="U12" s="138"/>
      <c r="V12" s="231">
        <v>43902</v>
      </c>
      <c r="W12" s="184">
        <f>'Звонок ЛПР'!T40</f>
        <v>0.8</v>
      </c>
      <c r="X12" s="156">
        <f>'Звонок ЛПР'!T41</f>
        <v>1</v>
      </c>
      <c r="Y12" s="219">
        <f>'Звонок ЛПР'!T42</f>
        <v>1.736111111111111E-3</v>
      </c>
      <c r="Z12" s="140"/>
      <c r="AA12" s="141"/>
      <c r="AB12" s="153" t="s">
        <v>287</v>
      </c>
      <c r="AC12" s="235">
        <v>0.68520000000000003</v>
      </c>
      <c r="AD12" s="236">
        <v>4</v>
      </c>
      <c r="AE12" s="163"/>
      <c r="AF12" s="140"/>
      <c r="AG12" s="140"/>
      <c r="AH12" s="140"/>
      <c r="AI12" s="140"/>
      <c r="AJ12" s="137"/>
      <c r="AK12" s="137"/>
      <c r="AL12" s="137"/>
      <c r="AM12" s="146"/>
      <c r="AN12" s="137"/>
      <c r="AO12" s="138"/>
      <c r="AP12" s="231">
        <v>43902</v>
      </c>
      <c r="AQ12" s="156"/>
      <c r="AR12" s="156"/>
      <c r="AS12" s="157"/>
      <c r="AT12" s="141"/>
      <c r="AU12" s="153" t="s">
        <v>287</v>
      </c>
      <c r="AV12" s="234" t="s">
        <v>242</v>
      </c>
      <c r="AW12" s="234" t="s">
        <v>242</v>
      </c>
      <c r="AX12" s="154"/>
      <c r="AY12" s="140"/>
      <c r="AZ12" s="140"/>
      <c r="BA12" s="140"/>
      <c r="BB12" s="140"/>
      <c r="BC12" s="137"/>
      <c r="BD12" s="137"/>
      <c r="BE12" s="137"/>
      <c r="BF12" s="146"/>
      <c r="BG12" s="137"/>
      <c r="BH12" s="137"/>
      <c r="BI12" s="138"/>
      <c r="BJ12" s="231">
        <v>43902</v>
      </c>
      <c r="BK12" s="156"/>
      <c r="BL12" s="156"/>
      <c r="BM12" s="157"/>
      <c r="BN12" s="141"/>
      <c r="BO12" s="153" t="s">
        <v>287</v>
      </c>
      <c r="BP12" s="234" t="s">
        <v>242</v>
      </c>
      <c r="BQ12" s="234" t="s">
        <v>242</v>
      </c>
      <c r="BR12" s="154"/>
      <c r="BS12" s="140"/>
      <c r="BT12" s="140"/>
      <c r="BU12" s="140"/>
      <c r="BV12" s="140"/>
      <c r="BW12" s="137"/>
      <c r="BX12" s="137"/>
      <c r="BY12" s="146"/>
      <c r="BZ12" s="137"/>
      <c r="CA12" s="137"/>
      <c r="CB12" s="137"/>
      <c r="CC12" s="138"/>
      <c r="CD12" s="231">
        <v>43902</v>
      </c>
      <c r="CE12" s="156"/>
      <c r="CF12" s="156"/>
      <c r="CG12" s="157"/>
      <c r="CH12" s="141"/>
      <c r="CI12" s="153" t="s">
        <v>287</v>
      </c>
      <c r="CJ12" s="234" t="s">
        <v>242</v>
      </c>
      <c r="CK12" s="234" t="s">
        <v>242</v>
      </c>
      <c r="CL12" s="154"/>
      <c r="CM12" s="140"/>
      <c r="CN12" s="140"/>
      <c r="CO12" s="140"/>
      <c r="CP12" s="140"/>
      <c r="CQ12" s="137"/>
      <c r="CR12" s="146"/>
      <c r="CS12" s="137"/>
      <c r="CT12" s="137"/>
      <c r="CU12" s="137"/>
      <c r="CV12" s="137"/>
      <c r="CW12" s="138"/>
      <c r="CX12" s="231">
        <v>43902</v>
      </c>
      <c r="CY12" s="156"/>
      <c r="CZ12" s="156"/>
      <c r="DA12" s="157"/>
      <c r="DB12" s="141"/>
      <c r="DC12" s="153" t="s">
        <v>287</v>
      </c>
      <c r="DD12" s="235">
        <v>1</v>
      </c>
      <c r="DE12" s="236">
        <v>1</v>
      </c>
      <c r="DF12" s="154"/>
      <c r="DG12" s="140"/>
      <c r="DH12" s="140"/>
      <c r="DI12" s="140"/>
      <c r="DJ12" s="140"/>
      <c r="DK12" s="146"/>
      <c r="DL12" s="137"/>
      <c r="DM12" s="137"/>
      <c r="DN12" s="137"/>
      <c r="DO12" s="137"/>
      <c r="DP12" s="137"/>
      <c r="DQ12" s="138"/>
      <c r="DR12" s="231">
        <v>43902</v>
      </c>
      <c r="DS12" s="184">
        <f>'Уточняющее касание '!AD34</f>
        <v>0.72222222222222221</v>
      </c>
      <c r="DT12" s="156">
        <f>'Уточняющее касание '!AD35</f>
        <v>3</v>
      </c>
      <c r="DU12" s="157">
        <f>'Уточняющее касание '!AD36</f>
        <v>2.9629629629629632E-3</v>
      </c>
      <c r="DV12" s="141"/>
      <c r="DW12" s="153" t="s">
        <v>287</v>
      </c>
      <c r="DX12" s="235">
        <v>0.79169999999999996</v>
      </c>
      <c r="DY12" s="236">
        <v>7</v>
      </c>
      <c r="DZ12" s="154"/>
      <c r="EA12" s="140"/>
      <c r="EB12" s="140"/>
      <c r="EC12" s="228"/>
      <c r="ED12" s="140"/>
      <c r="EE12" s="207"/>
      <c r="EF12" s="75"/>
      <c r="EG12" s="137"/>
      <c r="EH12" s="137"/>
      <c r="EI12" s="137"/>
      <c r="EJ12" s="138"/>
      <c r="EK12" s="231">
        <v>43902</v>
      </c>
      <c r="EL12" s="184"/>
      <c r="EM12" s="156"/>
      <c r="EN12" s="157"/>
      <c r="EO12" s="141"/>
      <c r="EP12" s="153" t="s">
        <v>287</v>
      </c>
      <c r="EQ12" s="235">
        <v>1</v>
      </c>
      <c r="ER12" s="236">
        <v>1</v>
      </c>
      <c r="ES12" s="154"/>
      <c r="ET12" s="140"/>
      <c r="EU12" s="140"/>
      <c r="EV12" s="140"/>
      <c r="EW12" s="140"/>
      <c r="EX12" s="137"/>
      <c r="EY12" s="207"/>
      <c r="EZ12" s="75"/>
      <c r="FA12" s="137"/>
      <c r="FB12" s="137"/>
      <c r="FC12" s="137"/>
    </row>
    <row r="13" spans="1:159" ht="15.75" customHeight="1" x14ac:dyDescent="0.3">
      <c r="A13" s="231">
        <v>43903</v>
      </c>
      <c r="B13" s="156"/>
      <c r="C13" s="156"/>
      <c r="D13" s="157"/>
      <c r="E13" s="140"/>
      <c r="F13" s="141"/>
      <c r="G13" s="153" t="s">
        <v>288</v>
      </c>
      <c r="H13" s="234" t="s">
        <v>242</v>
      </c>
      <c r="I13" s="234" t="s">
        <v>242</v>
      </c>
      <c r="J13" s="154"/>
      <c r="K13" s="140"/>
      <c r="L13" s="140"/>
      <c r="M13" s="140"/>
      <c r="N13" s="140"/>
      <c r="O13" s="137"/>
      <c r="P13" s="207"/>
      <c r="Q13" s="75"/>
      <c r="R13" s="137"/>
      <c r="S13" s="146"/>
      <c r="T13" s="137"/>
      <c r="U13" s="138"/>
      <c r="V13" s="231">
        <v>43903</v>
      </c>
      <c r="W13" s="156"/>
      <c r="X13" s="156"/>
      <c r="Y13" s="219"/>
      <c r="Z13" s="140"/>
      <c r="AA13" s="141"/>
      <c r="AB13" s="153" t="s">
        <v>288</v>
      </c>
      <c r="AC13" s="235">
        <v>0.78859999999999997</v>
      </c>
      <c r="AD13" s="236">
        <v>5</v>
      </c>
      <c r="AE13" s="163"/>
      <c r="AF13" s="140"/>
      <c r="AG13" s="140"/>
      <c r="AH13" s="140"/>
      <c r="AI13" s="140"/>
      <c r="AJ13" s="137"/>
      <c r="AK13" s="137"/>
      <c r="AL13" s="137"/>
      <c r="AM13" s="146"/>
      <c r="AN13" s="137"/>
      <c r="AO13" s="138"/>
      <c r="AP13" s="231">
        <v>43903</v>
      </c>
      <c r="AQ13" s="156"/>
      <c r="AR13" s="156"/>
      <c r="AS13" s="157"/>
      <c r="AT13" s="141"/>
      <c r="AU13" s="153" t="s">
        <v>288</v>
      </c>
      <c r="AV13" s="234" t="s">
        <v>242</v>
      </c>
      <c r="AW13" s="234" t="s">
        <v>242</v>
      </c>
      <c r="AX13" s="154"/>
      <c r="AY13" s="140"/>
      <c r="AZ13" s="140"/>
      <c r="BA13" s="140"/>
      <c r="BB13" s="140"/>
      <c r="BC13" s="137"/>
      <c r="BD13" s="137"/>
      <c r="BE13" s="137"/>
      <c r="BF13" s="146"/>
      <c r="BG13" s="137"/>
      <c r="BH13" s="137"/>
      <c r="BI13" s="138"/>
      <c r="BJ13" s="231">
        <v>43903</v>
      </c>
      <c r="BK13" s="156"/>
      <c r="BL13" s="156"/>
      <c r="BM13" s="157"/>
      <c r="BN13" s="141"/>
      <c r="BO13" s="153" t="s">
        <v>288</v>
      </c>
      <c r="BP13" s="234" t="s">
        <v>242</v>
      </c>
      <c r="BQ13" s="234" t="s">
        <v>242</v>
      </c>
      <c r="BR13" s="154"/>
      <c r="BS13" s="140"/>
      <c r="BT13" s="140"/>
      <c r="BU13" s="140"/>
      <c r="BV13" s="140"/>
      <c r="BW13" s="137"/>
      <c r="BX13" s="137"/>
      <c r="BY13" s="146"/>
      <c r="BZ13" s="137"/>
      <c r="CA13" s="137"/>
      <c r="CB13" s="137"/>
      <c r="CC13" s="138"/>
      <c r="CD13" s="231">
        <v>43903</v>
      </c>
      <c r="CE13" s="156"/>
      <c r="CF13" s="156"/>
      <c r="CG13" s="157"/>
      <c r="CH13" s="141"/>
      <c r="CI13" s="153" t="s">
        <v>288</v>
      </c>
      <c r="CJ13" s="234" t="s">
        <v>242</v>
      </c>
      <c r="CK13" s="234" t="s">
        <v>242</v>
      </c>
      <c r="CL13" s="154"/>
      <c r="CM13" s="140"/>
      <c r="CN13" s="140"/>
      <c r="CO13" s="140"/>
      <c r="CP13" s="140"/>
      <c r="CQ13" s="137"/>
      <c r="CR13" s="146"/>
      <c r="CS13" s="137"/>
      <c r="CT13" s="137"/>
      <c r="CU13" s="137"/>
      <c r="CV13" s="137"/>
      <c r="CW13" s="138"/>
      <c r="CX13" s="231">
        <v>43903</v>
      </c>
      <c r="CY13" s="156"/>
      <c r="CZ13" s="156"/>
      <c r="DA13" s="157"/>
      <c r="DB13" s="141"/>
      <c r="DC13" s="153" t="s">
        <v>288</v>
      </c>
      <c r="DD13" s="235">
        <v>0.89470000000000005</v>
      </c>
      <c r="DE13" s="236">
        <v>1</v>
      </c>
      <c r="DF13" s="154"/>
      <c r="DG13" s="140"/>
      <c r="DH13" s="140"/>
      <c r="DI13" s="140"/>
      <c r="DJ13" s="140"/>
      <c r="DK13" s="146"/>
      <c r="DL13" s="137"/>
      <c r="DM13" s="137"/>
      <c r="DN13" s="137"/>
      <c r="DO13" s="137"/>
      <c r="DP13" s="137"/>
      <c r="DQ13" s="138"/>
      <c r="DR13" s="231">
        <v>43903</v>
      </c>
      <c r="DS13" s="184">
        <f>'Уточняющее касание '!AG34</f>
        <v>0.83333333333333337</v>
      </c>
      <c r="DT13" s="156">
        <f>'Уточняющее касание '!AG35</f>
        <v>3</v>
      </c>
      <c r="DU13" s="157">
        <f>'Уточняющее касание '!AG36</f>
        <v>2.5578703703703705E-3</v>
      </c>
      <c r="DV13" s="141"/>
      <c r="DW13" s="153" t="s">
        <v>288</v>
      </c>
      <c r="DX13" s="235">
        <v>0.79959999999999998</v>
      </c>
      <c r="DY13" s="236">
        <v>12</v>
      </c>
      <c r="DZ13" s="154"/>
      <c r="EA13" s="140"/>
      <c r="EB13" s="140"/>
      <c r="EC13" s="228"/>
      <c r="ED13" s="140"/>
      <c r="EE13" s="207"/>
      <c r="EF13" s="75"/>
      <c r="EG13" s="137"/>
      <c r="EH13" s="137"/>
      <c r="EI13" s="137"/>
      <c r="EJ13" s="138"/>
      <c r="EK13" s="231">
        <v>43903</v>
      </c>
      <c r="EL13" s="184"/>
      <c r="EM13" s="156"/>
      <c r="EN13" s="157"/>
      <c r="EO13" s="141"/>
      <c r="EP13" s="153" t="s">
        <v>288</v>
      </c>
      <c r="EQ13" s="235">
        <v>0.93589999999999995</v>
      </c>
      <c r="ER13" s="236">
        <v>7</v>
      </c>
      <c r="ES13" s="154"/>
      <c r="ET13" s="140"/>
      <c r="EU13" s="140"/>
      <c r="EV13" s="140"/>
      <c r="EW13" s="140"/>
      <c r="EX13" s="137"/>
      <c r="EY13" s="207"/>
      <c r="EZ13" s="75"/>
      <c r="FA13" s="137"/>
      <c r="FB13" s="137"/>
      <c r="FC13" s="137"/>
    </row>
    <row r="14" spans="1:159" ht="15.75" customHeight="1" x14ac:dyDescent="0.3">
      <c r="A14" s="237">
        <v>43906</v>
      </c>
      <c r="B14" s="191"/>
      <c r="C14" s="191"/>
      <c r="D14" s="193"/>
      <c r="E14" s="140"/>
      <c r="F14" s="141"/>
      <c r="G14" s="153" t="s">
        <v>289</v>
      </c>
      <c r="H14" s="235">
        <v>0.89580000000000004</v>
      </c>
      <c r="I14" s="236">
        <v>3</v>
      </c>
      <c r="J14" s="154"/>
      <c r="K14" s="140"/>
      <c r="L14" s="140"/>
      <c r="M14" s="140"/>
      <c r="N14" s="140"/>
      <c r="O14" s="137"/>
      <c r="P14" s="207"/>
      <c r="Q14" s="75"/>
      <c r="R14" s="137"/>
      <c r="S14" s="146"/>
      <c r="T14" s="137"/>
      <c r="U14" s="138"/>
      <c r="V14" s="237">
        <v>43906</v>
      </c>
      <c r="W14" s="190">
        <f>'Звонок ЛПР'!W40</f>
        <v>0.8545454545454545</v>
      </c>
      <c r="X14" s="191">
        <f>'Звонок ЛПР'!W41</f>
        <v>3</v>
      </c>
      <c r="Y14" s="197">
        <f>'Звонок ЛПР'!W42</f>
        <v>8.5416666666666662E-3</v>
      </c>
      <c r="Z14" s="140"/>
      <c r="AA14" s="141"/>
      <c r="AB14" s="153" t="s">
        <v>289</v>
      </c>
      <c r="AC14" s="235">
        <v>0.81940000000000002</v>
      </c>
      <c r="AD14" s="236">
        <v>4</v>
      </c>
      <c r="AE14" s="163"/>
      <c r="AF14" s="140"/>
      <c r="AG14" s="140"/>
      <c r="AH14" s="140"/>
      <c r="AI14" s="140"/>
      <c r="AJ14" s="137"/>
      <c r="AK14" s="137"/>
      <c r="AL14" s="137"/>
      <c r="AM14" s="146"/>
      <c r="AN14" s="137"/>
      <c r="AO14" s="138"/>
      <c r="AP14" s="237">
        <v>43906</v>
      </c>
      <c r="AQ14" s="191"/>
      <c r="AR14" s="191"/>
      <c r="AS14" s="193"/>
      <c r="AT14" s="141"/>
      <c r="AU14" s="153" t="s">
        <v>289</v>
      </c>
      <c r="AV14" s="234" t="s">
        <v>242</v>
      </c>
      <c r="AW14" s="234" t="s">
        <v>242</v>
      </c>
      <c r="AX14" s="154"/>
      <c r="AY14" s="140"/>
      <c r="AZ14" s="140"/>
      <c r="BA14" s="140"/>
      <c r="BB14" s="140"/>
      <c r="BC14" s="137"/>
      <c r="BD14" s="137"/>
      <c r="BE14" s="137"/>
      <c r="BF14" s="146"/>
      <c r="BG14" s="137"/>
      <c r="BH14" s="137"/>
      <c r="BI14" s="138"/>
      <c r="BJ14" s="237">
        <v>43906</v>
      </c>
      <c r="BK14" s="191"/>
      <c r="BL14" s="191"/>
      <c r="BM14" s="193"/>
      <c r="BN14" s="141"/>
      <c r="BO14" s="153" t="s">
        <v>289</v>
      </c>
      <c r="BP14" s="234" t="s">
        <v>242</v>
      </c>
      <c r="BQ14" s="234" t="s">
        <v>242</v>
      </c>
      <c r="BR14" s="154"/>
      <c r="BS14" s="140"/>
      <c r="BT14" s="140"/>
      <c r="BU14" s="140"/>
      <c r="BV14" s="140"/>
      <c r="BW14" s="137"/>
      <c r="BX14" s="137"/>
      <c r="BY14" s="146"/>
      <c r="BZ14" s="137"/>
      <c r="CA14" s="137"/>
      <c r="CB14" s="137"/>
      <c r="CC14" s="138"/>
      <c r="CD14" s="237">
        <v>43906</v>
      </c>
      <c r="CE14" s="191"/>
      <c r="CF14" s="191"/>
      <c r="CG14" s="193"/>
      <c r="CH14" s="141"/>
      <c r="CI14" s="153" t="s">
        <v>289</v>
      </c>
      <c r="CJ14" s="234" t="s">
        <v>242</v>
      </c>
      <c r="CK14" s="234" t="s">
        <v>242</v>
      </c>
      <c r="CL14" s="154"/>
      <c r="CM14" s="140"/>
      <c r="CN14" s="140"/>
      <c r="CO14" s="140"/>
      <c r="CP14" s="140"/>
      <c r="CQ14" s="137"/>
      <c r="CR14" s="146"/>
      <c r="CS14" s="137"/>
      <c r="CT14" s="137"/>
      <c r="CU14" s="137"/>
      <c r="CV14" s="137"/>
      <c r="CW14" s="138"/>
      <c r="CX14" s="237">
        <v>43906</v>
      </c>
      <c r="CY14" s="191"/>
      <c r="CZ14" s="191"/>
      <c r="DA14" s="193"/>
      <c r="DB14" s="141"/>
      <c r="DC14" s="153" t="s">
        <v>289</v>
      </c>
      <c r="DD14" s="234" t="s">
        <v>242</v>
      </c>
      <c r="DE14" s="234"/>
      <c r="DF14" s="154"/>
      <c r="DG14" s="140"/>
      <c r="DH14" s="140"/>
      <c r="DI14" s="140"/>
      <c r="DJ14" s="140"/>
      <c r="DK14" s="146"/>
      <c r="DL14" s="137"/>
      <c r="DM14" s="137"/>
      <c r="DN14" s="137"/>
      <c r="DO14" s="137"/>
      <c r="DP14" s="137"/>
      <c r="DQ14" s="138"/>
      <c r="DR14" s="237">
        <v>43906</v>
      </c>
      <c r="DS14" s="190">
        <f>'Уточняющее касание '!AK34</f>
        <v>0.69047619047619047</v>
      </c>
      <c r="DT14" s="191">
        <f>'Уточняющее касание '!AK35</f>
        <v>2</v>
      </c>
      <c r="DU14" s="193">
        <f>'Уточняющее касание '!AK36</f>
        <v>8.449074074074075E-4</v>
      </c>
      <c r="DV14" s="141"/>
      <c r="DW14" s="153" t="s">
        <v>289</v>
      </c>
      <c r="DX14" s="235">
        <v>0.746</v>
      </c>
      <c r="DY14" s="236">
        <v>3</v>
      </c>
      <c r="DZ14" s="154"/>
      <c r="EA14" s="140"/>
      <c r="EB14" s="140"/>
      <c r="EC14" s="228"/>
      <c r="ED14" s="140"/>
      <c r="EE14" s="137"/>
      <c r="EF14" s="137"/>
      <c r="EG14" s="137"/>
      <c r="EH14" s="137"/>
      <c r="EI14" s="137"/>
      <c r="EJ14" s="138"/>
      <c r="EK14" s="237">
        <v>43906</v>
      </c>
      <c r="EL14" s="190">
        <f>'Было не удобно говорить, недозв'!U19</f>
        <v>0.96153846153846156</v>
      </c>
      <c r="EM14" s="191">
        <f>'Было не удобно говорить, недозв'!U20</f>
        <v>4</v>
      </c>
      <c r="EN14" s="193">
        <f>'Было не удобно говорить, недозв'!U21</f>
        <v>1.3657407407407407E-3</v>
      </c>
      <c r="EO14" s="141"/>
      <c r="EP14" s="153" t="s">
        <v>289</v>
      </c>
      <c r="EQ14" s="235">
        <v>1</v>
      </c>
      <c r="ER14" s="236">
        <v>2</v>
      </c>
      <c r="ES14" s="154"/>
      <c r="ET14" s="140"/>
      <c r="EU14" s="140"/>
      <c r="EV14" s="140"/>
      <c r="EW14" s="140"/>
      <c r="EX14" s="137"/>
      <c r="EY14" s="207"/>
      <c r="EZ14" s="75"/>
      <c r="FA14" s="137"/>
      <c r="FB14" s="137"/>
      <c r="FC14" s="137"/>
    </row>
    <row r="15" spans="1:159" ht="15.75" customHeight="1" x14ac:dyDescent="0.3">
      <c r="A15" s="237">
        <v>43907</v>
      </c>
      <c r="B15" s="191"/>
      <c r="C15" s="191"/>
      <c r="D15" s="193"/>
      <c r="E15" s="140"/>
      <c r="F15" s="141"/>
      <c r="G15" s="238" t="s">
        <v>233</v>
      </c>
      <c r="H15" s="239"/>
      <c r="I15" s="239"/>
      <c r="J15" s="193"/>
      <c r="K15" s="140"/>
      <c r="L15" s="140"/>
      <c r="M15" s="140"/>
      <c r="N15" s="140"/>
      <c r="O15" s="137"/>
      <c r="P15" s="137"/>
      <c r="Q15" s="137"/>
      <c r="R15" s="137"/>
      <c r="S15" s="146"/>
      <c r="T15" s="137"/>
      <c r="U15" s="138"/>
      <c r="V15" s="237">
        <v>43907</v>
      </c>
      <c r="W15" s="190"/>
      <c r="X15" s="191"/>
      <c r="Y15" s="197"/>
      <c r="Z15" s="140"/>
      <c r="AA15" s="140"/>
      <c r="AB15" s="238" t="s">
        <v>233</v>
      </c>
      <c r="AC15" s="240">
        <f>AVERAGE(W4:W8)</f>
        <v>0.7345454545454545</v>
      </c>
      <c r="AD15" s="239">
        <f>SUM(X4:X8)</f>
        <v>6</v>
      </c>
      <c r="AE15" s="197"/>
      <c r="AF15" s="140"/>
      <c r="AG15" s="140"/>
      <c r="AH15" s="140"/>
      <c r="AI15" s="140"/>
      <c r="AJ15" s="137"/>
      <c r="AK15" s="137"/>
      <c r="AL15" s="137"/>
      <c r="AM15" s="146"/>
      <c r="AN15" s="137"/>
      <c r="AO15" s="138"/>
      <c r="AP15" s="237">
        <v>43907</v>
      </c>
      <c r="AQ15" s="191"/>
      <c r="AR15" s="191"/>
      <c r="AS15" s="193"/>
      <c r="AT15" s="140"/>
      <c r="AU15" s="238" t="s">
        <v>233</v>
      </c>
      <c r="AV15" s="240">
        <f>AVERAGE(AQ4:AQ8)</f>
        <v>0.90566037735849059</v>
      </c>
      <c r="AW15" s="239">
        <f>SUM(AR4:AR8)</f>
        <v>2</v>
      </c>
      <c r="AX15" s="193"/>
      <c r="AY15" s="140"/>
      <c r="AZ15" s="140"/>
      <c r="BA15" s="140"/>
      <c r="BB15" s="140"/>
      <c r="BC15" s="137"/>
      <c r="BD15" s="137"/>
      <c r="BE15" s="137"/>
      <c r="BF15" s="146"/>
      <c r="BG15" s="137"/>
      <c r="BH15" s="137"/>
      <c r="BI15" s="138"/>
      <c r="BJ15" s="237">
        <v>43907</v>
      </c>
      <c r="BK15" s="191"/>
      <c r="BL15" s="191"/>
      <c r="BM15" s="193"/>
      <c r="BN15" s="140"/>
      <c r="BO15" s="238" t="s">
        <v>233</v>
      </c>
      <c r="BP15" s="239"/>
      <c r="BQ15" s="239"/>
      <c r="BR15" s="193"/>
      <c r="BS15" s="140"/>
      <c r="BT15" s="140"/>
      <c r="BU15" s="140"/>
      <c r="BV15" s="140"/>
      <c r="BW15" s="137"/>
      <c r="BX15" s="137"/>
      <c r="BY15" s="146"/>
      <c r="BZ15" s="137"/>
      <c r="CA15" s="137"/>
      <c r="CB15" s="137"/>
      <c r="CC15" s="138"/>
      <c r="CD15" s="237">
        <v>43907</v>
      </c>
      <c r="CE15" s="191"/>
      <c r="CF15" s="191"/>
      <c r="CG15" s="193"/>
      <c r="CH15" s="140"/>
      <c r="CI15" s="238" t="s">
        <v>233</v>
      </c>
      <c r="CJ15" s="239"/>
      <c r="CK15" s="239"/>
      <c r="CL15" s="193"/>
      <c r="CM15" s="140"/>
      <c r="CN15" s="140"/>
      <c r="CO15" s="140"/>
      <c r="CP15" s="140"/>
      <c r="CQ15" s="137"/>
      <c r="CR15" s="146"/>
      <c r="CS15" s="137"/>
      <c r="CT15" s="137"/>
      <c r="CU15" s="137"/>
      <c r="CV15" s="137"/>
      <c r="CW15" s="138"/>
      <c r="CX15" s="237">
        <v>43907</v>
      </c>
      <c r="CY15" s="190">
        <f>'ВХОДЯЩИЙ ЗВОНОК'!F20</f>
        <v>0.89473684210526316</v>
      </c>
      <c r="CZ15" s="191">
        <f>'ВХОДЯЩИЙ ЗВОНОК'!F21</f>
        <v>1</v>
      </c>
      <c r="DA15" s="193">
        <f>'ВХОДЯЩИЙ ЗВОНОК'!F22</f>
        <v>2.7893518518518519E-3</v>
      </c>
      <c r="DB15" s="140"/>
      <c r="DC15" s="238" t="s">
        <v>233</v>
      </c>
      <c r="DD15" s="239"/>
      <c r="DE15" s="239"/>
      <c r="DF15" s="193"/>
      <c r="DG15" s="140"/>
      <c r="DH15" s="140"/>
      <c r="DI15" s="140"/>
      <c r="DJ15" s="140"/>
      <c r="DK15" s="146"/>
      <c r="DL15" s="137"/>
      <c r="DM15" s="137"/>
      <c r="DN15" s="137"/>
      <c r="DO15" s="137"/>
      <c r="DP15" s="137"/>
      <c r="DQ15" s="138"/>
      <c r="DR15" s="237">
        <v>43907</v>
      </c>
      <c r="DS15" s="190">
        <f>'Уточняющее касание '!AN34</f>
        <v>0.88095238095238093</v>
      </c>
      <c r="DT15" s="191">
        <f>'Уточняющее касание '!AN35</f>
        <v>1</v>
      </c>
      <c r="DU15" s="193">
        <f>'Уточняющее касание '!AN36</f>
        <v>1.0185185185185184E-3</v>
      </c>
      <c r="DV15" s="140"/>
      <c r="DW15" s="238" t="s">
        <v>233</v>
      </c>
      <c r="DX15" s="240">
        <f>AVERAGE(DS4:DS8)</f>
        <v>0.79315476190476186</v>
      </c>
      <c r="DY15" s="239">
        <f>SUM(DT4:DT8)</f>
        <v>10</v>
      </c>
      <c r="DZ15" s="193"/>
      <c r="EA15" s="140"/>
      <c r="EB15" s="140"/>
      <c r="EC15" s="228"/>
      <c r="ED15" s="140"/>
      <c r="EE15" s="137"/>
      <c r="EF15" s="137"/>
      <c r="EG15" s="137"/>
      <c r="EH15" s="137"/>
      <c r="EI15" s="137"/>
      <c r="EJ15" s="138"/>
      <c r="EK15" s="237">
        <v>43907</v>
      </c>
      <c r="EL15" s="190"/>
      <c r="EM15" s="191"/>
      <c r="EN15" s="193"/>
      <c r="EO15" s="141"/>
      <c r="EP15" s="238" t="s">
        <v>233</v>
      </c>
      <c r="EQ15" s="240">
        <f>AVERAGE(EL4:EL8)</f>
        <v>0.92307692307692313</v>
      </c>
      <c r="ER15" s="239">
        <f>SUM(EM4:EM8)</f>
        <v>6</v>
      </c>
      <c r="ES15" s="193"/>
      <c r="ET15" s="140"/>
      <c r="EU15" s="140"/>
      <c r="EV15" s="140"/>
      <c r="EW15" s="140"/>
      <c r="EX15" s="137"/>
      <c r="EY15" s="137"/>
      <c r="EZ15" s="137"/>
      <c r="FA15" s="137"/>
      <c r="FB15" s="137"/>
      <c r="FC15" s="137"/>
    </row>
    <row r="16" spans="1:159" ht="15.75" customHeight="1" x14ac:dyDescent="0.3">
      <c r="A16" s="237">
        <v>43908</v>
      </c>
      <c r="B16" s="191"/>
      <c r="C16" s="191"/>
      <c r="D16" s="193"/>
      <c r="E16" s="140"/>
      <c r="F16" s="140"/>
      <c r="G16" s="241" t="s">
        <v>234</v>
      </c>
      <c r="H16" s="191"/>
      <c r="I16" s="191"/>
      <c r="J16" s="193"/>
      <c r="K16" s="140"/>
      <c r="L16" s="140"/>
      <c r="M16" s="140"/>
      <c r="N16" s="140"/>
      <c r="O16" s="137"/>
      <c r="P16" s="137"/>
      <c r="Q16" s="137"/>
      <c r="R16" s="137"/>
      <c r="S16" s="146"/>
      <c r="T16" s="137"/>
      <c r="U16" s="138"/>
      <c r="V16" s="237">
        <v>43908</v>
      </c>
      <c r="W16" s="191"/>
      <c r="X16" s="191"/>
      <c r="Y16" s="197"/>
      <c r="Z16" s="140"/>
      <c r="AA16" s="140"/>
      <c r="AB16" s="241" t="s">
        <v>234</v>
      </c>
      <c r="AC16" s="190">
        <f>AVERAGE(W9:W13)</f>
        <v>0.8290909090909091</v>
      </c>
      <c r="AD16" s="191">
        <f t="shared" ref="AD16:AE16" si="6">SUM(X9:X13)</f>
        <v>6</v>
      </c>
      <c r="AE16" s="197">
        <f t="shared" si="6"/>
        <v>1.736111111111111E-3</v>
      </c>
      <c r="AF16" s="140"/>
      <c r="AG16" s="140"/>
      <c r="AH16" s="140"/>
      <c r="AI16" s="140"/>
      <c r="AJ16" s="137"/>
      <c r="AK16" s="137"/>
      <c r="AL16" s="137"/>
      <c r="AM16" s="146"/>
      <c r="AN16" s="137"/>
      <c r="AO16" s="138"/>
      <c r="AP16" s="237">
        <v>43908</v>
      </c>
      <c r="AQ16" s="191"/>
      <c r="AR16" s="191"/>
      <c r="AS16" s="193"/>
      <c r="AT16" s="140"/>
      <c r="AU16" s="241" t="s">
        <v>234</v>
      </c>
      <c r="AV16" s="191"/>
      <c r="AW16" s="191"/>
      <c r="AX16" s="193"/>
      <c r="AY16" s="140"/>
      <c r="AZ16" s="140"/>
      <c r="BA16" s="140"/>
      <c r="BB16" s="140"/>
      <c r="BC16" s="137"/>
      <c r="BD16" s="137"/>
      <c r="BE16" s="137"/>
      <c r="BF16" s="146"/>
      <c r="BG16" s="137"/>
      <c r="BH16" s="137"/>
      <c r="BI16" s="138"/>
      <c r="BJ16" s="237">
        <v>43908</v>
      </c>
      <c r="BK16" s="191"/>
      <c r="BL16" s="191"/>
      <c r="BM16" s="193"/>
      <c r="BN16" s="140"/>
      <c r="BO16" s="241" t="s">
        <v>234</v>
      </c>
      <c r="BP16" s="191"/>
      <c r="BQ16" s="191"/>
      <c r="BR16" s="193"/>
      <c r="BS16" s="140"/>
      <c r="BT16" s="140"/>
      <c r="BU16" s="140"/>
      <c r="BV16" s="140"/>
      <c r="BW16" s="137"/>
      <c r="BX16" s="137"/>
      <c r="BY16" s="146"/>
      <c r="BZ16" s="137"/>
      <c r="CA16" s="137"/>
      <c r="CB16" s="137"/>
      <c r="CC16" s="138"/>
      <c r="CD16" s="237">
        <v>43908</v>
      </c>
      <c r="CE16" s="191"/>
      <c r="CF16" s="191"/>
      <c r="CG16" s="193"/>
      <c r="CH16" s="140"/>
      <c r="CI16" s="241" t="s">
        <v>234</v>
      </c>
      <c r="CJ16" s="191"/>
      <c r="CK16" s="191"/>
      <c r="CL16" s="193"/>
      <c r="CM16" s="140"/>
      <c r="CN16" s="140"/>
      <c r="CO16" s="140"/>
      <c r="CP16" s="140"/>
      <c r="CQ16" s="137"/>
      <c r="CR16" s="146"/>
      <c r="CS16" s="137"/>
      <c r="CT16" s="137"/>
      <c r="CU16" s="137"/>
      <c r="CV16" s="137"/>
      <c r="CW16" s="138"/>
      <c r="CX16" s="237">
        <v>43908</v>
      </c>
      <c r="CY16" s="190">
        <f>'ВХОДЯЩИЙ ЗВОНОК'!H20</f>
        <v>0.89473684210526316</v>
      </c>
      <c r="CZ16" s="191">
        <f>'ВХОДЯЩИЙ ЗВОНОК'!H21</f>
        <v>1</v>
      </c>
      <c r="DA16" s="193">
        <f>'ВХОДЯЩИЙ ЗВОНОК'!H22</f>
        <v>4.9768518518518521E-4</v>
      </c>
      <c r="DB16" s="140"/>
      <c r="DC16" s="241" t="s">
        <v>234</v>
      </c>
      <c r="DD16" s="191"/>
      <c r="DE16" s="191"/>
      <c r="DF16" s="193"/>
      <c r="DG16" s="140"/>
      <c r="DH16" s="140"/>
      <c r="DI16" s="140"/>
      <c r="DJ16" s="140"/>
      <c r="DK16" s="146"/>
      <c r="DL16" s="137"/>
      <c r="DM16" s="137"/>
      <c r="DN16" s="137"/>
      <c r="DO16" s="137"/>
      <c r="DP16" s="137"/>
      <c r="DQ16" s="138"/>
      <c r="DR16" s="237">
        <v>43908</v>
      </c>
      <c r="DS16" s="190">
        <f>'Уточняющее касание '!AP34</f>
        <v>1</v>
      </c>
      <c r="DT16" s="191">
        <f>'Уточняющее касание '!AP35</f>
        <v>1</v>
      </c>
      <c r="DU16" s="193">
        <f>'Уточняющее касание '!AP36</f>
        <v>4.5138888888888887E-4</v>
      </c>
      <c r="DV16" s="140"/>
      <c r="DW16" s="241" t="s">
        <v>234</v>
      </c>
      <c r="DX16" s="190">
        <f>AVERAGE(DS9:DS13)</f>
        <v>0.68948412698412709</v>
      </c>
      <c r="DY16" s="191">
        <f t="shared" ref="DY16:DZ16" si="7">SUM(DT9:DT13)</f>
        <v>13</v>
      </c>
      <c r="DZ16" s="193">
        <f t="shared" si="7"/>
        <v>5.5208333333333342E-3</v>
      </c>
      <c r="EA16" s="140"/>
      <c r="EB16" s="140"/>
      <c r="EC16" s="228"/>
      <c r="ED16" s="140"/>
      <c r="EE16" s="137"/>
      <c r="EF16" s="137"/>
      <c r="EG16" s="137"/>
      <c r="EH16" s="137"/>
      <c r="EI16" s="137"/>
      <c r="EJ16" s="138"/>
      <c r="EK16" s="237">
        <v>43908</v>
      </c>
      <c r="EL16" s="191"/>
      <c r="EM16" s="191"/>
      <c r="EN16" s="193"/>
      <c r="EO16" s="140"/>
      <c r="EP16" s="241" t="s">
        <v>234</v>
      </c>
      <c r="EQ16" s="190">
        <f>AVERAGE(EL9:EL13)</f>
        <v>1</v>
      </c>
      <c r="ER16" s="191">
        <f>SUM(EM9:EM13)</f>
        <v>4</v>
      </c>
      <c r="ES16" s="193"/>
      <c r="ET16" s="140"/>
      <c r="EU16" s="140"/>
      <c r="EV16" s="140"/>
      <c r="EW16" s="140"/>
      <c r="EX16" s="137"/>
      <c r="EY16" s="137"/>
      <c r="EZ16" s="137"/>
      <c r="FA16" s="137"/>
      <c r="FB16" s="137"/>
      <c r="FC16" s="137"/>
    </row>
    <row r="17" spans="1:159" ht="15.75" customHeight="1" x14ac:dyDescent="0.3">
      <c r="A17" s="237">
        <v>43909</v>
      </c>
      <c r="B17" s="190">
        <f>'Звонок для выявление ЛПР'!F31</f>
        <v>1</v>
      </c>
      <c r="C17" s="191">
        <f>'Звонок для выявление ЛПР'!F32</f>
        <v>1</v>
      </c>
      <c r="D17" s="193">
        <f>'Звонок для выявление ЛПР'!F33</f>
        <v>4.0509259259259258E-4</v>
      </c>
      <c r="E17" s="140"/>
      <c r="F17" s="140"/>
      <c r="G17" s="241" t="s">
        <v>237</v>
      </c>
      <c r="H17" s="190">
        <f>AVERAGE(B14:B18)</f>
        <v>1</v>
      </c>
      <c r="I17" s="191">
        <f t="shared" ref="I17:J17" si="8">SUM(C14:C18)</f>
        <v>1</v>
      </c>
      <c r="J17" s="193">
        <f t="shared" si="8"/>
        <v>4.0509259259259258E-4</v>
      </c>
      <c r="K17" s="140"/>
      <c r="L17" s="140"/>
      <c r="M17" s="140"/>
      <c r="N17" s="140"/>
      <c r="O17" s="137"/>
      <c r="P17" s="137"/>
      <c r="Q17" s="137"/>
      <c r="R17" s="137"/>
      <c r="S17" s="146"/>
      <c r="T17" s="137"/>
      <c r="U17" s="138"/>
      <c r="V17" s="237">
        <v>43909</v>
      </c>
      <c r="W17" s="190">
        <f>'Звонок ЛПР'!Z40</f>
        <v>0.81818181818181823</v>
      </c>
      <c r="X17" s="191">
        <f>'Звонок ЛПР'!Z41</f>
        <v>1</v>
      </c>
      <c r="Y17" s="197">
        <f>'Звонок ЛПР'!Z42</f>
        <v>3.8194444444444446E-4</v>
      </c>
      <c r="Z17" s="140"/>
      <c r="AA17" s="140"/>
      <c r="AB17" s="241" t="s">
        <v>237</v>
      </c>
      <c r="AC17" s="190">
        <f>AVERAGE(W14:W18)</f>
        <v>0.83636363636363642</v>
      </c>
      <c r="AD17" s="191">
        <f t="shared" ref="AD17:AE17" si="9">SUM(X14:X18)</f>
        <v>4</v>
      </c>
      <c r="AE17" s="197">
        <f t="shared" si="9"/>
        <v>8.9236111111111113E-3</v>
      </c>
      <c r="AF17" s="140"/>
      <c r="AG17" s="140"/>
      <c r="AH17" s="140"/>
      <c r="AI17" s="140"/>
      <c r="AJ17" s="137"/>
      <c r="AK17" s="137"/>
      <c r="AL17" s="137"/>
      <c r="AM17" s="146"/>
      <c r="AN17" s="137"/>
      <c r="AO17" s="138"/>
      <c r="AP17" s="237">
        <v>43909</v>
      </c>
      <c r="AQ17" s="191"/>
      <c r="AR17" s="191"/>
      <c r="AS17" s="193"/>
      <c r="AT17" s="140"/>
      <c r="AU17" s="241" t="s">
        <v>237</v>
      </c>
      <c r="AV17" s="191"/>
      <c r="AW17" s="191"/>
      <c r="AX17" s="193"/>
      <c r="AY17" s="140"/>
      <c r="AZ17" s="140"/>
      <c r="BA17" s="140"/>
      <c r="BB17" s="140"/>
      <c r="BC17" s="137"/>
      <c r="BD17" s="137"/>
      <c r="BE17" s="137"/>
      <c r="BF17" s="146"/>
      <c r="BG17" s="137"/>
      <c r="BH17" s="137"/>
      <c r="BI17" s="138"/>
      <c r="BJ17" s="237">
        <v>43909</v>
      </c>
      <c r="BK17" s="191"/>
      <c r="BL17" s="191"/>
      <c r="BM17" s="193"/>
      <c r="BN17" s="140"/>
      <c r="BO17" s="241" t="s">
        <v>237</v>
      </c>
      <c r="BP17" s="191"/>
      <c r="BQ17" s="191"/>
      <c r="BR17" s="193"/>
      <c r="BS17" s="140"/>
      <c r="BT17" s="140"/>
      <c r="BU17" s="140"/>
      <c r="BV17" s="140"/>
      <c r="BW17" s="137"/>
      <c r="BX17" s="137"/>
      <c r="BY17" s="146"/>
      <c r="BZ17" s="137"/>
      <c r="CA17" s="137"/>
      <c r="CB17" s="137"/>
      <c r="CC17" s="138"/>
      <c r="CD17" s="237">
        <v>43909</v>
      </c>
      <c r="CE17" s="191"/>
      <c r="CF17" s="191"/>
      <c r="CG17" s="193"/>
      <c r="CH17" s="140"/>
      <c r="CI17" s="241" t="s">
        <v>237</v>
      </c>
      <c r="CJ17" s="191"/>
      <c r="CK17" s="191"/>
      <c r="CL17" s="193"/>
      <c r="CM17" s="140"/>
      <c r="CN17" s="140"/>
      <c r="CO17" s="140"/>
      <c r="CP17" s="140"/>
      <c r="CQ17" s="137"/>
      <c r="CR17" s="146"/>
      <c r="CS17" s="137"/>
      <c r="CT17" s="137"/>
      <c r="CU17" s="137"/>
      <c r="CV17" s="137"/>
      <c r="CW17" s="138"/>
      <c r="CX17" s="237">
        <v>43909</v>
      </c>
      <c r="CY17" s="190">
        <f>'ВХОДЯЩИЙ ЗВОНОК'!J20</f>
        <v>0.84210526315789469</v>
      </c>
      <c r="CZ17" s="191">
        <f>'ВХОДЯЩИЙ ЗВОНОК'!J21</f>
        <v>1</v>
      </c>
      <c r="DA17" s="193">
        <f>'ВХОДЯЩИЙ ЗВОНОК'!J22</f>
        <v>1.0532407407407407E-3</v>
      </c>
      <c r="DB17" s="140"/>
      <c r="DC17" s="241" t="s">
        <v>237</v>
      </c>
      <c r="DD17" s="190">
        <f>AVERAGE(CY14:CY18)</f>
        <v>0.87719298245614041</v>
      </c>
      <c r="DE17" s="191">
        <f t="shared" ref="DE17:DF17" si="10">SUM(CZ14:CZ18)</f>
        <v>3</v>
      </c>
      <c r="DF17" s="193">
        <f t="shared" si="10"/>
        <v>4.340277777777778E-3</v>
      </c>
      <c r="DG17" s="140"/>
      <c r="DH17" s="140"/>
      <c r="DI17" s="140"/>
      <c r="DJ17" s="140"/>
      <c r="DK17" s="146"/>
      <c r="DL17" s="137"/>
      <c r="DM17" s="137"/>
      <c r="DN17" s="137"/>
      <c r="DO17" s="137"/>
      <c r="DP17" s="137"/>
      <c r="DQ17" s="138"/>
      <c r="DR17" s="237">
        <v>43909</v>
      </c>
      <c r="DS17" s="190">
        <f>'Уточняющее касание '!AR34</f>
        <v>0.90476190476190477</v>
      </c>
      <c r="DT17" s="191">
        <f>'Уточняющее касание '!AR35</f>
        <v>2</v>
      </c>
      <c r="DU17" s="193">
        <f>'Уточняющее касание '!AR36</f>
        <v>3.6921296296296294E-3</v>
      </c>
      <c r="DV17" s="140"/>
      <c r="DW17" s="241" t="s">
        <v>237</v>
      </c>
      <c r="DX17" s="190">
        <f>AVERAGE(DS14:DS18)</f>
        <v>0.86904761904761896</v>
      </c>
      <c r="DY17" s="191">
        <f t="shared" ref="DY17:DZ17" si="11">SUM(DT14:DT18)</f>
        <v>6</v>
      </c>
      <c r="DZ17" s="193">
        <f t="shared" si="11"/>
        <v>6.0069444444444441E-3</v>
      </c>
      <c r="EA17" s="140"/>
      <c r="EB17" s="140"/>
      <c r="EC17" s="228"/>
      <c r="ED17" s="140"/>
      <c r="EE17" s="137"/>
      <c r="EF17" s="137"/>
      <c r="EG17" s="137"/>
      <c r="EH17" s="137"/>
      <c r="EI17" s="137"/>
      <c r="EJ17" s="138"/>
      <c r="EK17" s="237">
        <v>43909</v>
      </c>
      <c r="EL17" s="190">
        <f>'Было не удобно говорить, недозв'!Z19</f>
        <v>0.90384615384615385</v>
      </c>
      <c r="EM17" s="191">
        <f>'Было не удобно говорить, недозв'!Z20</f>
        <v>4</v>
      </c>
      <c r="EN17" s="193">
        <f>'Было не удобно говорить, недозв'!Z21</f>
        <v>2.3032407407407407E-3</v>
      </c>
      <c r="EO17" s="140"/>
      <c r="EP17" s="241" t="s">
        <v>237</v>
      </c>
      <c r="EQ17" s="190">
        <f>AVERAGE(EL14:EL18)</f>
        <v>0.93269230769230771</v>
      </c>
      <c r="ER17" s="191">
        <f t="shared" ref="ER17:ES17" si="12">SUM(EM14:EM18)</f>
        <v>8</v>
      </c>
      <c r="ES17" s="193">
        <f t="shared" si="12"/>
        <v>3.6689814814814814E-3</v>
      </c>
      <c r="ET17" s="140"/>
      <c r="EU17" s="140"/>
      <c r="EV17" s="140"/>
      <c r="EW17" s="140"/>
      <c r="EX17" s="137"/>
      <c r="EY17" s="137"/>
      <c r="EZ17" s="137"/>
      <c r="FA17" s="137"/>
      <c r="FB17" s="137"/>
      <c r="FC17" s="137"/>
    </row>
    <row r="18" spans="1:159" ht="15.75" customHeight="1" x14ac:dyDescent="0.3">
      <c r="A18" s="237">
        <v>43910</v>
      </c>
      <c r="B18" s="191"/>
      <c r="C18" s="191"/>
      <c r="D18" s="193"/>
      <c r="E18" s="140"/>
      <c r="F18" s="140"/>
      <c r="G18" s="241" t="s">
        <v>238</v>
      </c>
      <c r="H18" s="191"/>
      <c r="I18" s="191"/>
      <c r="J18" s="193"/>
      <c r="K18" s="140"/>
      <c r="L18" s="140"/>
      <c r="M18" s="140"/>
      <c r="N18" s="140"/>
      <c r="O18" s="137"/>
      <c r="P18" s="137"/>
      <c r="Q18" s="137"/>
      <c r="R18" s="137"/>
      <c r="S18" s="146"/>
      <c r="T18" s="137"/>
      <c r="U18" s="138"/>
      <c r="V18" s="237">
        <v>43910</v>
      </c>
      <c r="W18" s="191"/>
      <c r="X18" s="191"/>
      <c r="Y18" s="197"/>
      <c r="Z18" s="140"/>
      <c r="AA18" s="140"/>
      <c r="AB18" s="241" t="s">
        <v>238</v>
      </c>
      <c r="AC18" s="190">
        <f>AVERAGE(W19:W23)</f>
        <v>0.85757575757575755</v>
      </c>
      <c r="AD18" s="191">
        <f t="shared" ref="AD18:AE18" si="13">SUM(X19:X23)</f>
        <v>4</v>
      </c>
      <c r="AE18" s="197">
        <f t="shared" si="13"/>
        <v>6.9675925925925929E-3</v>
      </c>
      <c r="AF18" s="140"/>
      <c r="AG18" s="140"/>
      <c r="AH18" s="140"/>
      <c r="AI18" s="140"/>
      <c r="AJ18" s="137"/>
      <c r="AK18" s="137"/>
      <c r="AL18" s="137"/>
      <c r="AM18" s="146"/>
      <c r="AN18" s="137"/>
      <c r="AO18" s="138"/>
      <c r="AP18" s="237">
        <v>43910</v>
      </c>
      <c r="AQ18" s="191"/>
      <c r="AR18" s="191"/>
      <c r="AS18" s="193"/>
      <c r="AT18" s="140"/>
      <c r="AU18" s="241" t="s">
        <v>238</v>
      </c>
      <c r="AV18" s="190">
        <f>AVERAGE(AQ19:AQ23)</f>
        <v>0.95283018867924529</v>
      </c>
      <c r="AW18" s="191">
        <f t="shared" ref="AW18:AX18" si="14">SUM(AR19:AR23)</f>
        <v>2</v>
      </c>
      <c r="AX18" s="193">
        <f t="shared" si="14"/>
        <v>5.0347222222222217E-3</v>
      </c>
      <c r="AY18" s="140"/>
      <c r="AZ18" s="140"/>
      <c r="BA18" s="140"/>
      <c r="BB18" s="140"/>
      <c r="BC18" s="137"/>
      <c r="BD18" s="137"/>
      <c r="BE18" s="137"/>
      <c r="BF18" s="146"/>
      <c r="BG18" s="137"/>
      <c r="BH18" s="137"/>
      <c r="BI18" s="138"/>
      <c r="BJ18" s="237">
        <v>43910</v>
      </c>
      <c r="BK18" s="191"/>
      <c r="BL18" s="191"/>
      <c r="BM18" s="193"/>
      <c r="BN18" s="140"/>
      <c r="BO18" s="241" t="s">
        <v>238</v>
      </c>
      <c r="BP18" s="191"/>
      <c r="BQ18" s="191"/>
      <c r="BR18" s="193"/>
      <c r="BS18" s="140"/>
      <c r="BT18" s="140"/>
      <c r="BU18" s="140"/>
      <c r="BV18" s="140"/>
      <c r="BW18" s="137"/>
      <c r="BX18" s="137"/>
      <c r="BY18" s="146"/>
      <c r="BZ18" s="137"/>
      <c r="CA18" s="137"/>
      <c r="CB18" s="137"/>
      <c r="CC18" s="138"/>
      <c r="CD18" s="237">
        <v>43910</v>
      </c>
      <c r="CE18" s="191"/>
      <c r="CF18" s="191"/>
      <c r="CG18" s="193"/>
      <c r="CH18" s="140"/>
      <c r="CI18" s="241" t="s">
        <v>238</v>
      </c>
      <c r="CJ18" s="191"/>
      <c r="CK18" s="191"/>
      <c r="CL18" s="193"/>
      <c r="CM18" s="140"/>
      <c r="CN18" s="140"/>
      <c r="CO18" s="140"/>
      <c r="CP18" s="140"/>
      <c r="CQ18" s="137"/>
      <c r="CR18" s="146"/>
      <c r="CS18" s="137"/>
      <c r="CT18" s="137"/>
      <c r="CU18" s="137"/>
      <c r="CV18" s="137"/>
      <c r="CW18" s="138"/>
      <c r="CX18" s="237">
        <v>43910</v>
      </c>
      <c r="CY18" s="191"/>
      <c r="CZ18" s="191"/>
      <c r="DA18" s="193"/>
      <c r="DB18" s="140"/>
      <c r="DC18" s="241" t="s">
        <v>238</v>
      </c>
      <c r="DD18" s="190">
        <f>AVERAGE(CY19:CY23)</f>
        <v>0.85964912280701755</v>
      </c>
      <c r="DE18" s="191">
        <f t="shared" ref="DE18:DF18" si="15">SUM(CZ19:CZ23)</f>
        <v>4</v>
      </c>
      <c r="DF18" s="193">
        <f t="shared" si="15"/>
        <v>4.9884259259259257E-3</v>
      </c>
      <c r="DG18" s="140"/>
      <c r="DH18" s="140"/>
      <c r="DI18" s="140"/>
      <c r="DJ18" s="140"/>
      <c r="DK18" s="146"/>
      <c r="DL18" s="137"/>
      <c r="DM18" s="137"/>
      <c r="DN18" s="137"/>
      <c r="DO18" s="137"/>
      <c r="DP18" s="137"/>
      <c r="DQ18" s="138"/>
      <c r="DR18" s="237">
        <v>43910</v>
      </c>
      <c r="DS18" s="190"/>
      <c r="DT18" s="191"/>
      <c r="DU18" s="193"/>
      <c r="DV18" s="140"/>
      <c r="DW18" s="241" t="s">
        <v>238</v>
      </c>
      <c r="DX18" s="190">
        <f>AVERAGE(DS19:DS23)</f>
        <v>0.93915343915343918</v>
      </c>
      <c r="DY18" s="191">
        <f t="shared" ref="DY18:DZ18" si="16">SUM(DT19:DT23)</f>
        <v>9</v>
      </c>
      <c r="DZ18" s="193">
        <f t="shared" si="16"/>
        <v>8.252314814814813E-3</v>
      </c>
      <c r="EA18" s="140"/>
      <c r="EB18" s="140"/>
      <c r="EC18" s="228"/>
      <c r="ED18" s="140"/>
      <c r="EE18" s="137"/>
      <c r="EF18" s="137"/>
      <c r="EG18" s="137"/>
      <c r="EH18" s="137"/>
      <c r="EI18" s="137"/>
      <c r="EJ18" s="138"/>
      <c r="EK18" s="237">
        <v>43910</v>
      </c>
      <c r="EL18" s="191"/>
      <c r="EM18" s="191"/>
      <c r="EN18" s="193"/>
      <c r="EO18" s="140"/>
      <c r="EP18" s="241" t="s">
        <v>238</v>
      </c>
      <c r="EQ18" s="190">
        <f>AVERAGE(EL19:EL23)</f>
        <v>1</v>
      </c>
      <c r="ER18" s="191">
        <f t="shared" ref="ER18:ES18" si="17">SUM(EM19:EM23)</f>
        <v>5</v>
      </c>
      <c r="ES18" s="193">
        <f t="shared" si="17"/>
        <v>1.9907407407407408E-3</v>
      </c>
      <c r="ET18" s="140"/>
      <c r="EU18" s="140"/>
      <c r="EV18" s="140"/>
      <c r="EW18" s="140"/>
      <c r="EX18" s="137"/>
      <c r="EY18" s="137"/>
      <c r="EZ18" s="137"/>
      <c r="FA18" s="137"/>
      <c r="FB18" s="137"/>
      <c r="FC18" s="137"/>
    </row>
    <row r="19" spans="1:159" ht="15.75" customHeight="1" x14ac:dyDescent="0.3">
      <c r="A19" s="242">
        <v>43913</v>
      </c>
      <c r="B19" s="156"/>
      <c r="C19" s="156"/>
      <c r="D19" s="157"/>
      <c r="E19" s="140"/>
      <c r="F19" s="140"/>
      <c r="G19" s="241" t="s">
        <v>239</v>
      </c>
      <c r="H19" s="191"/>
      <c r="I19" s="191"/>
      <c r="J19" s="193"/>
      <c r="K19" s="140"/>
      <c r="L19" s="140"/>
      <c r="M19" s="140"/>
      <c r="N19" s="140"/>
      <c r="O19" s="137"/>
      <c r="P19" s="137"/>
      <c r="Q19" s="137"/>
      <c r="R19" s="137"/>
      <c r="S19" s="146"/>
      <c r="T19" s="137"/>
      <c r="U19" s="138"/>
      <c r="V19" s="242">
        <v>43913</v>
      </c>
      <c r="W19" s="156"/>
      <c r="X19" s="156"/>
      <c r="Y19" s="219"/>
      <c r="Z19" s="140"/>
      <c r="AA19" s="140"/>
      <c r="AB19" s="241" t="s">
        <v>239</v>
      </c>
      <c r="AC19" s="190"/>
      <c r="AD19" s="191"/>
      <c r="AE19" s="197"/>
      <c r="AF19" s="140"/>
      <c r="AG19" s="140"/>
      <c r="AH19" s="140"/>
      <c r="AI19" s="140"/>
      <c r="AJ19" s="137"/>
      <c r="AK19" s="137"/>
      <c r="AL19" s="137"/>
      <c r="AM19" s="146"/>
      <c r="AN19" s="137"/>
      <c r="AO19" s="138"/>
      <c r="AP19" s="242">
        <v>43913</v>
      </c>
      <c r="AQ19" s="156"/>
      <c r="AR19" s="156"/>
      <c r="AS19" s="157"/>
      <c r="AT19" s="140"/>
      <c r="AU19" s="241" t="s">
        <v>239</v>
      </c>
      <c r="AV19" s="190"/>
      <c r="AW19" s="191"/>
      <c r="AX19" s="193"/>
      <c r="AY19" s="140"/>
      <c r="AZ19" s="140"/>
      <c r="BA19" s="140"/>
      <c r="BB19" s="140"/>
      <c r="BC19" s="137"/>
      <c r="BD19" s="137"/>
      <c r="BE19" s="137"/>
      <c r="BF19" s="146"/>
      <c r="BG19" s="137"/>
      <c r="BH19" s="137"/>
      <c r="BI19" s="138"/>
      <c r="BJ19" s="242">
        <v>43913</v>
      </c>
      <c r="BK19" s="156"/>
      <c r="BL19" s="156"/>
      <c r="BM19" s="157"/>
      <c r="BN19" s="140"/>
      <c r="BO19" s="241" t="s">
        <v>239</v>
      </c>
      <c r="BP19" s="191"/>
      <c r="BQ19" s="191"/>
      <c r="BR19" s="193"/>
      <c r="BS19" s="140"/>
      <c r="BT19" s="140"/>
      <c r="BU19" s="140"/>
      <c r="BV19" s="140"/>
      <c r="BW19" s="137"/>
      <c r="BX19" s="137"/>
      <c r="BY19" s="146"/>
      <c r="BZ19" s="137"/>
      <c r="CA19" s="137"/>
      <c r="CB19" s="137"/>
      <c r="CC19" s="138"/>
      <c r="CD19" s="242">
        <v>43913</v>
      </c>
      <c r="CE19" s="156"/>
      <c r="CF19" s="156"/>
      <c r="CG19" s="157"/>
      <c r="CH19" s="140"/>
      <c r="CI19" s="241" t="s">
        <v>239</v>
      </c>
      <c r="CJ19" s="191"/>
      <c r="CK19" s="191"/>
      <c r="CL19" s="193"/>
      <c r="CM19" s="140"/>
      <c r="CN19" s="140"/>
      <c r="CO19" s="140"/>
      <c r="CP19" s="140"/>
      <c r="CQ19" s="137"/>
      <c r="CR19" s="146"/>
      <c r="CS19" s="137"/>
      <c r="CT19" s="137"/>
      <c r="CU19" s="137"/>
      <c r="CV19" s="137"/>
      <c r="CW19" s="138"/>
      <c r="CX19" s="242">
        <v>43913</v>
      </c>
      <c r="CY19" s="184">
        <f>'ВХОДЯЩИЙ ЗВОНОК'!L20</f>
        <v>0.84210526315789469</v>
      </c>
      <c r="CZ19" s="156">
        <f>'ВХОДЯЩИЙ ЗВОНОК'!L21</f>
        <v>1</v>
      </c>
      <c r="DA19" s="157">
        <f>'ВХОДЯЩИЙ ЗВОНОК'!L22</f>
        <v>5.2083333333333333E-4</v>
      </c>
      <c r="DB19" s="140"/>
      <c r="DC19" s="241" t="s">
        <v>239</v>
      </c>
      <c r="DD19" s="191"/>
      <c r="DE19" s="191"/>
      <c r="DF19" s="193"/>
      <c r="DG19" s="140"/>
      <c r="DH19" s="140"/>
      <c r="DI19" s="140"/>
      <c r="DJ19" s="140"/>
      <c r="DK19" s="146"/>
      <c r="DL19" s="137"/>
      <c r="DM19" s="137"/>
      <c r="DN19" s="137"/>
      <c r="DO19" s="137"/>
      <c r="DP19" s="137"/>
      <c r="DQ19" s="138"/>
      <c r="DR19" s="242">
        <v>43913</v>
      </c>
      <c r="DS19" s="156"/>
      <c r="DT19" s="156"/>
      <c r="DU19" s="157"/>
      <c r="DV19" s="140"/>
      <c r="DW19" s="241" t="s">
        <v>239</v>
      </c>
      <c r="DX19" s="190"/>
      <c r="DY19" s="191"/>
      <c r="DZ19" s="193"/>
      <c r="EA19" s="140"/>
      <c r="EB19" s="140"/>
      <c r="EC19" s="228"/>
      <c r="ED19" s="140"/>
      <c r="EE19" s="137"/>
      <c r="EF19" s="137"/>
      <c r="EG19" s="137"/>
      <c r="EH19" s="137"/>
      <c r="EI19" s="137"/>
      <c r="EJ19" s="138"/>
      <c r="EK19" s="242">
        <v>43913</v>
      </c>
      <c r="EL19" s="156"/>
      <c r="EM19" s="156"/>
      <c r="EN19" s="157"/>
      <c r="EO19" s="140"/>
      <c r="EP19" s="241" t="s">
        <v>239</v>
      </c>
      <c r="EQ19" s="190"/>
      <c r="ER19" s="191"/>
      <c r="ES19" s="193"/>
      <c r="ET19" s="140"/>
      <c r="EU19" s="140"/>
      <c r="EV19" s="140"/>
      <c r="EW19" s="140"/>
      <c r="EX19" s="137"/>
      <c r="EY19" s="137"/>
      <c r="EZ19" s="137"/>
      <c r="FA19" s="137"/>
      <c r="FB19" s="137"/>
      <c r="FC19" s="137"/>
    </row>
    <row r="20" spans="1:159" ht="15.75" customHeight="1" x14ac:dyDescent="0.3">
      <c r="A20" s="242">
        <v>43914</v>
      </c>
      <c r="B20" s="156"/>
      <c r="C20" s="156"/>
      <c r="D20" s="157"/>
      <c r="E20" s="140"/>
      <c r="F20" s="140"/>
      <c r="J20" s="140"/>
      <c r="K20" s="140"/>
      <c r="L20" s="140"/>
      <c r="M20" s="140"/>
      <c r="N20" s="140"/>
      <c r="O20" s="137"/>
      <c r="P20" s="137"/>
      <c r="Q20" s="137"/>
      <c r="R20" s="137"/>
      <c r="S20" s="137"/>
      <c r="T20" s="137"/>
      <c r="U20" s="138"/>
      <c r="V20" s="242">
        <v>43914</v>
      </c>
      <c r="W20" s="184">
        <f>'Звонок ЛПР'!AB40</f>
        <v>0.98181818181818181</v>
      </c>
      <c r="X20" s="156">
        <f>'Звонок ЛПР'!AB41</f>
        <v>1</v>
      </c>
      <c r="Y20" s="219">
        <f>'Звонок ЛПР'!AB42</f>
        <v>4.5833333333333334E-3</v>
      </c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37"/>
      <c r="AK20" s="137"/>
      <c r="AL20" s="137"/>
      <c r="AM20" s="137"/>
      <c r="AN20" s="137"/>
      <c r="AO20" s="138"/>
      <c r="AP20" s="242">
        <v>43914</v>
      </c>
      <c r="AQ20" s="156"/>
      <c r="AR20" s="156"/>
      <c r="AS20" s="157"/>
      <c r="AT20" s="140"/>
      <c r="AU20" s="140"/>
      <c r="AV20" s="140"/>
      <c r="AW20" s="140"/>
      <c r="AX20" s="140"/>
      <c r="AY20" s="140"/>
      <c r="AZ20" s="140"/>
      <c r="BA20" s="140"/>
      <c r="BB20" s="140"/>
      <c r="BC20" s="137"/>
      <c r="BD20" s="137"/>
      <c r="BE20" s="137"/>
      <c r="BF20" s="137"/>
      <c r="BG20" s="137"/>
      <c r="BH20" s="137"/>
      <c r="BI20" s="138"/>
      <c r="BJ20" s="242">
        <v>43914</v>
      </c>
      <c r="BK20" s="156"/>
      <c r="BL20" s="156"/>
      <c r="BM20" s="157"/>
      <c r="BN20" s="140"/>
      <c r="BO20" s="140"/>
      <c r="BP20" s="140"/>
      <c r="BQ20" s="140"/>
      <c r="BR20" s="140"/>
      <c r="BS20" s="140"/>
      <c r="BT20" s="140"/>
      <c r="BU20" s="140"/>
      <c r="BV20" s="140"/>
      <c r="BW20" s="137"/>
      <c r="BX20" s="137"/>
      <c r="BY20" s="137"/>
      <c r="BZ20" s="137"/>
      <c r="CA20" s="137"/>
      <c r="CB20" s="137"/>
      <c r="CC20" s="138"/>
      <c r="CD20" s="242">
        <v>43914</v>
      </c>
      <c r="CE20" s="156"/>
      <c r="CF20" s="156"/>
      <c r="CG20" s="157"/>
      <c r="CH20" s="140"/>
      <c r="CI20" s="140"/>
      <c r="CJ20" s="140"/>
      <c r="CK20" s="140"/>
      <c r="CL20" s="140"/>
      <c r="CM20" s="140"/>
      <c r="CN20" s="140"/>
      <c r="CO20" s="140"/>
      <c r="CP20" s="140"/>
      <c r="CQ20" s="137"/>
      <c r="CR20" s="137"/>
      <c r="CS20" s="137"/>
      <c r="CT20" s="137"/>
      <c r="CU20" s="137"/>
      <c r="CV20" s="137"/>
      <c r="CW20" s="138"/>
      <c r="CX20" s="242">
        <v>43914</v>
      </c>
      <c r="CY20" s="184">
        <f>'ВХОДЯЩИЙ ЗВОНОК'!O20</f>
        <v>0.87719298245614041</v>
      </c>
      <c r="CZ20" s="156">
        <f>'ВХОДЯЩИЙ ЗВОНОК'!O21</f>
        <v>3</v>
      </c>
      <c r="DA20" s="157">
        <f>'ВХОДЯЩИЙ ЗВОНОК'!O22</f>
        <v>4.4675925925925924E-3</v>
      </c>
      <c r="DB20" s="140"/>
      <c r="DC20" s="140"/>
      <c r="DD20" s="140"/>
      <c r="DE20" s="140"/>
      <c r="DF20" s="140"/>
      <c r="DG20" s="140"/>
      <c r="DH20" s="140"/>
      <c r="DI20" s="140"/>
      <c r="DJ20" s="140"/>
      <c r="DK20" s="137"/>
      <c r="DL20" s="137"/>
      <c r="DM20" s="137"/>
      <c r="DN20" s="137"/>
      <c r="DO20" s="137"/>
      <c r="DP20" s="137"/>
      <c r="DQ20" s="138"/>
      <c r="DR20" s="242">
        <v>43914</v>
      </c>
      <c r="DS20" s="184">
        <f>'Уточняющее касание '!AX34</f>
        <v>0.90079365079365081</v>
      </c>
      <c r="DT20" s="156">
        <f>'Уточняющее касание '!AX35</f>
        <v>6</v>
      </c>
      <c r="DU20" s="157">
        <f>'Уточняющее касание '!AX36</f>
        <v>5.3009259259259251E-3</v>
      </c>
      <c r="DV20" s="140"/>
      <c r="DW20" s="140"/>
      <c r="DX20" s="140"/>
      <c r="DY20" s="140"/>
      <c r="DZ20" s="140"/>
      <c r="EA20" s="140"/>
      <c r="EB20" s="140"/>
      <c r="EC20" s="140"/>
      <c r="ED20" s="140"/>
      <c r="EE20" s="137"/>
      <c r="EF20" s="137"/>
      <c r="EG20" s="137"/>
      <c r="EH20" s="137"/>
      <c r="EI20" s="137"/>
      <c r="EJ20" s="138"/>
      <c r="EK20" s="242">
        <v>43914</v>
      </c>
      <c r="EL20" s="184">
        <f>'Было не удобно говорить, недозв'!AD19</f>
        <v>1</v>
      </c>
      <c r="EM20" s="156">
        <f>'Было не удобно говорить, недозв'!AD20</f>
        <v>2</v>
      </c>
      <c r="EN20" s="157">
        <f>'Было не удобно говорить, недозв'!AD21</f>
        <v>6.134259259259259E-4</v>
      </c>
      <c r="EO20" s="140"/>
      <c r="EP20" s="140"/>
      <c r="EQ20" s="140"/>
      <c r="ER20" s="140"/>
      <c r="ES20" s="140"/>
      <c r="ET20" s="140"/>
      <c r="EU20" s="140"/>
      <c r="EV20" s="140"/>
      <c r="EW20" s="140"/>
      <c r="EX20" s="137"/>
      <c r="EY20" s="137"/>
      <c r="EZ20" s="137"/>
      <c r="FA20" s="137"/>
      <c r="FB20" s="137"/>
      <c r="FC20" s="137"/>
    </row>
    <row r="21" spans="1:159" ht="15.75" customHeight="1" x14ac:dyDescent="0.3">
      <c r="A21" s="242">
        <v>43915</v>
      </c>
      <c r="B21" s="156"/>
      <c r="C21" s="156"/>
      <c r="D21" s="157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37"/>
      <c r="P21" s="137"/>
      <c r="Q21" s="137"/>
      <c r="R21" s="137"/>
      <c r="S21" s="137"/>
      <c r="T21" s="137"/>
      <c r="U21" s="138"/>
      <c r="V21" s="242">
        <v>43915</v>
      </c>
      <c r="W21" s="184"/>
      <c r="X21" s="156"/>
      <c r="Y21" s="219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37"/>
      <c r="AK21" s="137"/>
      <c r="AL21" s="137"/>
      <c r="AM21" s="137"/>
      <c r="AN21" s="137"/>
      <c r="AO21" s="138"/>
      <c r="AP21" s="242">
        <v>43915</v>
      </c>
      <c r="AQ21" s="184">
        <f>'ТКП отправлено'!J37</f>
        <v>0.95283018867924529</v>
      </c>
      <c r="AR21" s="156">
        <f>'ТКП отправлено'!J38</f>
        <v>2</v>
      </c>
      <c r="AS21" s="157">
        <f>'ТКП отправлено'!J39</f>
        <v>5.0347222222222217E-3</v>
      </c>
      <c r="AT21" s="140"/>
      <c r="AU21" s="140"/>
      <c r="AV21" s="140"/>
      <c r="AW21" s="140"/>
      <c r="AX21" s="140"/>
      <c r="AY21" s="140"/>
      <c r="AZ21" s="140"/>
      <c r="BA21" s="140"/>
      <c r="BB21" s="140"/>
      <c r="BC21" s="137"/>
      <c r="BD21" s="137"/>
      <c r="BE21" s="137"/>
      <c r="BF21" s="137"/>
      <c r="BG21" s="137"/>
      <c r="BH21" s="137"/>
      <c r="BI21" s="138"/>
      <c r="BJ21" s="242">
        <v>43915</v>
      </c>
      <c r="BK21" s="156"/>
      <c r="BL21" s="156"/>
      <c r="BM21" s="157"/>
      <c r="BN21" s="140"/>
      <c r="BO21" s="140"/>
      <c r="BP21" s="140"/>
      <c r="BQ21" s="140"/>
      <c r="BR21" s="140"/>
      <c r="BS21" s="140"/>
      <c r="BT21" s="140"/>
      <c r="BU21" s="140"/>
      <c r="BV21" s="140"/>
      <c r="BW21" s="137"/>
      <c r="BX21" s="137"/>
      <c r="BY21" s="137"/>
      <c r="BZ21" s="137"/>
      <c r="CA21" s="137"/>
      <c r="CB21" s="137"/>
      <c r="CC21" s="138"/>
      <c r="CD21" s="242">
        <v>43915</v>
      </c>
      <c r="CE21" s="156"/>
      <c r="CF21" s="156"/>
      <c r="CG21" s="157"/>
      <c r="CH21" s="140"/>
      <c r="CI21" s="140"/>
      <c r="CJ21" s="140"/>
      <c r="CK21" s="140"/>
      <c r="CL21" s="140"/>
      <c r="CM21" s="140"/>
      <c r="CN21" s="140"/>
      <c r="CO21" s="140"/>
      <c r="CP21" s="140"/>
      <c r="CQ21" s="137"/>
      <c r="CR21" s="137"/>
      <c r="CS21" s="137"/>
      <c r="CT21" s="137"/>
      <c r="CU21" s="137"/>
      <c r="CV21" s="137"/>
      <c r="CW21" s="138"/>
      <c r="CX21" s="242">
        <v>43915</v>
      </c>
      <c r="CY21" s="156"/>
      <c r="CZ21" s="156"/>
      <c r="DA21" s="157"/>
      <c r="DB21" s="140"/>
      <c r="DC21" s="140"/>
      <c r="DD21" s="140"/>
      <c r="DE21" s="140"/>
      <c r="DF21" s="140"/>
      <c r="DG21" s="140"/>
      <c r="DH21" s="140"/>
      <c r="DI21" s="140"/>
      <c r="DJ21" s="140"/>
      <c r="DK21" s="137"/>
      <c r="DL21" s="137"/>
      <c r="DM21" s="137"/>
      <c r="DN21" s="137"/>
      <c r="DO21" s="137"/>
      <c r="DP21" s="137"/>
      <c r="DQ21" s="138"/>
      <c r="DR21" s="242">
        <v>43915</v>
      </c>
      <c r="DS21" s="184">
        <f>'Уточняющее касание '!BB34</f>
        <v>0.94047619047619047</v>
      </c>
      <c r="DT21" s="156">
        <f>'Уточняющее касание '!BB35</f>
        <v>2</v>
      </c>
      <c r="DU21" s="157">
        <f>'Уточняющее касание '!BB36</f>
        <v>1.0763888888888889E-3</v>
      </c>
      <c r="DV21" s="140"/>
      <c r="DW21" s="140"/>
      <c r="DX21" s="140"/>
      <c r="DY21" s="140"/>
      <c r="DZ21" s="140"/>
      <c r="EA21" s="140"/>
      <c r="EB21" s="140"/>
      <c r="EC21" s="140"/>
      <c r="ED21" s="140"/>
      <c r="EE21" s="137"/>
      <c r="EF21" s="137"/>
      <c r="EG21" s="137"/>
      <c r="EH21" s="137"/>
      <c r="EI21" s="137"/>
      <c r="EJ21" s="138"/>
      <c r="EK21" s="242">
        <v>43915</v>
      </c>
      <c r="EL21" s="184">
        <f>'Было не удобно говорить, недозв'!AG19</f>
        <v>1</v>
      </c>
      <c r="EM21" s="156">
        <f>'Было не удобно говорить, недозв'!AG20</f>
        <v>1</v>
      </c>
      <c r="EN21" s="157">
        <f>'Было не удобно говорить, недозв'!AG21</f>
        <v>1.9675925925925926E-4</v>
      </c>
      <c r="EO21" s="140"/>
      <c r="EP21" s="140"/>
      <c r="EQ21" s="140"/>
      <c r="ER21" s="140"/>
      <c r="ES21" s="140"/>
      <c r="ET21" s="140"/>
      <c r="EU21" s="140"/>
      <c r="EV21" s="140"/>
      <c r="EW21" s="140"/>
      <c r="EX21" s="137"/>
      <c r="EY21" s="137"/>
      <c r="EZ21" s="137"/>
      <c r="FA21" s="137"/>
      <c r="FB21" s="137"/>
      <c r="FC21" s="137"/>
    </row>
    <row r="22" spans="1:159" ht="15.75" customHeight="1" x14ac:dyDescent="0.3">
      <c r="A22" s="242">
        <v>43916</v>
      </c>
      <c r="B22" s="184"/>
      <c r="C22" s="156"/>
      <c r="D22" s="157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37"/>
      <c r="P22" s="137"/>
      <c r="Q22" s="137"/>
      <c r="R22" s="137"/>
      <c r="S22" s="137"/>
      <c r="T22" s="137"/>
      <c r="U22" s="138"/>
      <c r="V22" s="242">
        <v>43916</v>
      </c>
      <c r="W22" s="184">
        <f>'Звонок ЛПР'!AD40</f>
        <v>0.88181818181818183</v>
      </c>
      <c r="X22" s="156">
        <f>'Звонок ЛПР'!AD41</f>
        <v>2</v>
      </c>
      <c r="Y22" s="219">
        <f>'Звонок ЛПР'!AD42</f>
        <v>1.712962962962963E-3</v>
      </c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37"/>
      <c r="AK22" s="137"/>
      <c r="AL22" s="137"/>
      <c r="AM22" s="137"/>
      <c r="AN22" s="137"/>
      <c r="AO22" s="138"/>
      <c r="AP22" s="242">
        <v>43916</v>
      </c>
      <c r="AQ22" s="184"/>
      <c r="AR22" s="156"/>
      <c r="AS22" s="157"/>
      <c r="AT22" s="140"/>
      <c r="AU22" s="140"/>
      <c r="AV22" s="140"/>
      <c r="AW22" s="140"/>
      <c r="AX22" s="140"/>
      <c r="AY22" s="140"/>
      <c r="AZ22" s="140"/>
      <c r="BA22" s="140"/>
      <c r="BB22" s="140"/>
      <c r="BC22" s="137"/>
      <c r="BD22" s="137"/>
      <c r="BE22" s="137"/>
      <c r="BF22" s="137"/>
      <c r="BG22" s="137"/>
      <c r="BH22" s="137"/>
      <c r="BI22" s="138"/>
      <c r="BJ22" s="242">
        <v>43916</v>
      </c>
      <c r="BK22" s="184"/>
      <c r="BL22" s="156"/>
      <c r="BM22" s="157"/>
      <c r="BN22" s="140"/>
      <c r="BO22" s="140"/>
      <c r="BP22" s="140"/>
      <c r="BQ22" s="140"/>
      <c r="BR22" s="140"/>
      <c r="BS22" s="140"/>
      <c r="BT22" s="140"/>
      <c r="BU22" s="140"/>
      <c r="BV22" s="140"/>
      <c r="BW22" s="137"/>
      <c r="BX22" s="137"/>
      <c r="BY22" s="137"/>
      <c r="BZ22" s="137"/>
      <c r="CA22" s="137"/>
      <c r="CB22" s="137"/>
      <c r="CC22" s="138"/>
      <c r="CD22" s="242">
        <v>43916</v>
      </c>
      <c r="CE22" s="184"/>
      <c r="CF22" s="156"/>
      <c r="CG22" s="157"/>
      <c r="CH22" s="140"/>
      <c r="CI22" s="140"/>
      <c r="CJ22" s="140"/>
      <c r="CK22" s="140"/>
      <c r="CL22" s="140"/>
      <c r="CM22" s="140"/>
      <c r="CN22" s="140"/>
      <c r="CO22" s="140"/>
      <c r="CP22" s="140"/>
      <c r="CQ22" s="137"/>
      <c r="CR22" s="137"/>
      <c r="CS22" s="137"/>
      <c r="CT22" s="137"/>
      <c r="CU22" s="137"/>
      <c r="CV22" s="137"/>
      <c r="CW22" s="138"/>
      <c r="CX22" s="242">
        <v>43916</v>
      </c>
      <c r="CY22" s="184"/>
      <c r="CZ22" s="156"/>
      <c r="DA22" s="157"/>
      <c r="DB22" s="140"/>
      <c r="DC22" s="140"/>
      <c r="DD22" s="140"/>
      <c r="DE22" s="140"/>
      <c r="DF22" s="140"/>
      <c r="DG22" s="140"/>
      <c r="DH22" s="140"/>
      <c r="DI22" s="140"/>
      <c r="DJ22" s="140"/>
      <c r="DK22" s="137"/>
      <c r="DL22" s="137"/>
      <c r="DM22" s="137"/>
      <c r="DN22" s="137"/>
      <c r="DO22" s="137"/>
      <c r="DP22" s="137"/>
      <c r="DQ22" s="138"/>
      <c r="DR22" s="242">
        <v>43916</v>
      </c>
      <c r="DS22" s="184"/>
      <c r="DT22" s="156"/>
      <c r="DU22" s="157"/>
      <c r="DV22" s="140"/>
      <c r="DW22" s="140"/>
      <c r="DX22" s="140"/>
      <c r="DY22" s="140"/>
      <c r="DZ22" s="140"/>
      <c r="EA22" s="140"/>
      <c r="EB22" s="140"/>
      <c r="EC22" s="140"/>
      <c r="ED22" s="140"/>
      <c r="EE22" s="137"/>
      <c r="EF22" s="137"/>
      <c r="EG22" s="137"/>
      <c r="EH22" s="137"/>
      <c r="EI22" s="137"/>
      <c r="EJ22" s="138"/>
      <c r="EK22" s="242">
        <v>43916</v>
      </c>
      <c r="EL22" s="184">
        <f>'Было не удобно говорить, недозв'!AI19</f>
        <v>1</v>
      </c>
      <c r="EM22" s="156">
        <f>'Было не удобно говорить, недозв'!AI20</f>
        <v>2</v>
      </c>
      <c r="EN22" s="157">
        <f>'Было не удобно говорить, недозв'!AI21</f>
        <v>1.1805555555555556E-3</v>
      </c>
      <c r="EO22" s="140"/>
      <c r="EP22" s="140"/>
      <c r="EQ22" s="140"/>
      <c r="ER22" s="140"/>
      <c r="ES22" s="140"/>
      <c r="ET22" s="140"/>
      <c r="EU22" s="140"/>
      <c r="EV22" s="140"/>
      <c r="EW22" s="140"/>
      <c r="EX22" s="137"/>
      <c r="EY22" s="137"/>
      <c r="EZ22" s="137"/>
      <c r="FA22" s="137"/>
      <c r="FB22" s="137"/>
      <c r="FC22" s="137"/>
    </row>
    <row r="23" spans="1:159" ht="15.75" customHeight="1" x14ac:dyDescent="0.3">
      <c r="A23" s="242">
        <v>43917</v>
      </c>
      <c r="B23" s="156"/>
      <c r="C23" s="156"/>
      <c r="D23" s="157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37"/>
      <c r="P23" s="137"/>
      <c r="Q23" s="137"/>
      <c r="R23" s="137"/>
      <c r="S23" s="137"/>
      <c r="T23" s="137"/>
      <c r="U23" s="138"/>
      <c r="V23" s="242">
        <v>43917</v>
      </c>
      <c r="W23" s="184">
        <f>'Звонок ЛПР'!AG40</f>
        <v>0.70909090909090911</v>
      </c>
      <c r="X23" s="156">
        <f>'Звонок ЛПР'!AG41</f>
        <v>1</v>
      </c>
      <c r="Y23" s="219">
        <f>'Звонок ЛПР'!AG42</f>
        <v>6.7129629629629625E-4</v>
      </c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37"/>
      <c r="AK23" s="137"/>
      <c r="AL23" s="137"/>
      <c r="AM23" s="137"/>
      <c r="AN23" s="137"/>
      <c r="AO23" s="138"/>
      <c r="AP23" s="242">
        <v>43917</v>
      </c>
      <c r="AQ23" s="156"/>
      <c r="AR23" s="156"/>
      <c r="AS23" s="157"/>
      <c r="AT23" s="140"/>
      <c r="AU23" s="140"/>
      <c r="AV23" s="140"/>
      <c r="AW23" s="140"/>
      <c r="AX23" s="140"/>
      <c r="AY23" s="140"/>
      <c r="AZ23" s="140"/>
      <c r="BA23" s="140"/>
      <c r="BB23" s="140"/>
      <c r="BC23" s="137"/>
      <c r="BD23" s="137"/>
      <c r="BE23" s="137"/>
      <c r="BF23" s="137"/>
      <c r="BG23" s="137"/>
      <c r="BH23" s="137"/>
      <c r="BI23" s="138"/>
      <c r="BJ23" s="242">
        <v>43917</v>
      </c>
      <c r="BK23" s="156"/>
      <c r="BL23" s="156"/>
      <c r="BM23" s="157"/>
      <c r="BN23" s="140"/>
      <c r="BO23" s="140"/>
      <c r="BP23" s="140"/>
      <c r="BQ23" s="140"/>
      <c r="BR23" s="140"/>
      <c r="BS23" s="140"/>
      <c r="BT23" s="140"/>
      <c r="BU23" s="140"/>
      <c r="BV23" s="140"/>
      <c r="BW23" s="137"/>
      <c r="BX23" s="137"/>
      <c r="BY23" s="137"/>
      <c r="BZ23" s="137"/>
      <c r="CA23" s="137"/>
      <c r="CB23" s="137"/>
      <c r="CC23" s="138"/>
      <c r="CD23" s="242">
        <v>43917</v>
      </c>
      <c r="CE23" s="156"/>
      <c r="CF23" s="156"/>
      <c r="CG23" s="157"/>
      <c r="CH23" s="140"/>
      <c r="CI23" s="140"/>
      <c r="CJ23" s="140"/>
      <c r="CK23" s="140"/>
      <c r="CL23" s="140"/>
      <c r="CM23" s="140"/>
      <c r="CN23" s="140"/>
      <c r="CO23" s="140"/>
      <c r="CP23" s="140"/>
      <c r="CQ23" s="137"/>
      <c r="CR23" s="137"/>
      <c r="CS23" s="137"/>
      <c r="CT23" s="137"/>
      <c r="CU23" s="137"/>
      <c r="CV23" s="137"/>
      <c r="CW23" s="138"/>
      <c r="CX23" s="242">
        <v>43917</v>
      </c>
      <c r="CY23" s="156"/>
      <c r="CZ23" s="156"/>
      <c r="DA23" s="157"/>
      <c r="DB23" s="140"/>
      <c r="DC23" s="140"/>
      <c r="DD23" s="140"/>
      <c r="DE23" s="140"/>
      <c r="DF23" s="140"/>
      <c r="DG23" s="140"/>
      <c r="DH23" s="140"/>
      <c r="DI23" s="140"/>
      <c r="DJ23" s="140"/>
      <c r="DK23" s="137"/>
      <c r="DL23" s="137"/>
      <c r="DM23" s="137"/>
      <c r="DN23" s="137"/>
      <c r="DO23" s="137"/>
      <c r="DP23" s="137"/>
      <c r="DQ23" s="138"/>
      <c r="DR23" s="242">
        <v>43917</v>
      </c>
      <c r="DS23" s="184">
        <f>'Уточняющее касание '!BE34</f>
        <v>0.97619047619047616</v>
      </c>
      <c r="DT23" s="156">
        <f>'Уточняющее касание '!BE35</f>
        <v>1</v>
      </c>
      <c r="DU23" s="157">
        <f>'Уточняющее касание '!BE36</f>
        <v>1.8749999999999999E-3</v>
      </c>
      <c r="DV23" s="140"/>
      <c r="DW23" s="140"/>
      <c r="DX23" s="140"/>
      <c r="DY23" s="140"/>
      <c r="DZ23" s="140"/>
      <c r="EA23" s="140"/>
      <c r="EB23" s="140"/>
      <c r="EC23" s="140"/>
      <c r="ED23" s="140"/>
      <c r="EE23" s="137"/>
      <c r="EF23" s="137"/>
      <c r="EG23" s="137"/>
      <c r="EH23" s="137"/>
      <c r="EI23" s="137"/>
      <c r="EJ23" s="138"/>
      <c r="EK23" s="242">
        <v>43917</v>
      </c>
      <c r="EL23" s="156"/>
      <c r="EM23" s="156"/>
      <c r="EN23" s="157"/>
      <c r="EO23" s="140"/>
      <c r="EP23" s="140"/>
      <c r="EQ23" s="140"/>
      <c r="ER23" s="140"/>
      <c r="ES23" s="140"/>
      <c r="ET23" s="140"/>
      <c r="EU23" s="140"/>
      <c r="EV23" s="140"/>
      <c r="EW23" s="140"/>
      <c r="EX23" s="137"/>
      <c r="EY23" s="137"/>
      <c r="EZ23" s="137"/>
      <c r="FA23" s="137"/>
      <c r="FB23" s="137"/>
      <c r="FC23" s="137"/>
    </row>
    <row r="24" spans="1:159" ht="15.75" customHeight="1" x14ac:dyDescent="0.3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19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19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19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19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  <c r="CT24" s="137"/>
      <c r="CU24" s="137"/>
      <c r="CV24" s="137"/>
      <c r="CW24" s="119"/>
      <c r="CX24" s="137"/>
      <c r="CY24" s="137"/>
      <c r="CZ24" s="137"/>
      <c r="DA24" s="137"/>
      <c r="DB24" s="137"/>
      <c r="DC24" s="137"/>
      <c r="DD24" s="137"/>
      <c r="DE24" s="137"/>
      <c r="DF24" s="137"/>
      <c r="DG24" s="137"/>
      <c r="DH24" s="137"/>
      <c r="DI24" s="137"/>
      <c r="DJ24" s="137"/>
      <c r="DK24" s="137"/>
      <c r="DL24" s="137"/>
      <c r="DM24" s="137"/>
      <c r="DN24" s="137"/>
      <c r="DO24" s="137"/>
      <c r="DP24" s="137"/>
      <c r="DQ24" s="119"/>
      <c r="DR24" s="137"/>
      <c r="DS24" s="137"/>
      <c r="DT24" s="137"/>
      <c r="DU24" s="137"/>
      <c r="DV24" s="137"/>
      <c r="DW24" s="137"/>
      <c r="DX24" s="137"/>
      <c r="DY24" s="137"/>
      <c r="DZ24" s="137"/>
      <c r="EA24" s="137"/>
      <c r="EB24" s="137"/>
      <c r="EC24" s="137"/>
      <c r="ED24" s="137"/>
      <c r="EE24" s="137"/>
      <c r="EF24" s="137"/>
      <c r="EG24" s="137"/>
      <c r="EH24" s="137"/>
      <c r="EI24" s="137"/>
      <c r="EJ24" s="119"/>
      <c r="EK24" s="137"/>
      <c r="EL24" s="137"/>
      <c r="EM24" s="137"/>
      <c r="EN24" s="137"/>
      <c r="EO24" s="137"/>
      <c r="EP24" s="137"/>
      <c r="EQ24" s="137"/>
      <c r="ER24" s="137"/>
      <c r="ES24" s="137"/>
      <c r="ET24" s="137"/>
      <c r="EU24" s="137"/>
      <c r="EV24" s="137"/>
      <c r="EW24" s="137"/>
      <c r="EX24" s="137"/>
      <c r="EY24" s="137"/>
      <c r="EZ24" s="137"/>
      <c r="FA24" s="137"/>
      <c r="FB24" s="137"/>
      <c r="FC24" s="137"/>
    </row>
    <row r="25" spans="1:159" ht="15.75" customHeight="1" x14ac:dyDescent="0.3">
      <c r="A25" s="137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19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19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19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19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  <c r="CT25" s="137"/>
      <c r="CU25" s="137"/>
      <c r="CV25" s="137"/>
      <c r="CW25" s="119"/>
      <c r="CX25" s="137"/>
      <c r="CY25" s="137"/>
      <c r="CZ25" s="137"/>
      <c r="DA25" s="137"/>
      <c r="DB25" s="137"/>
      <c r="DC25" s="137"/>
      <c r="DD25" s="137"/>
      <c r="DE25" s="137"/>
      <c r="DF25" s="137"/>
      <c r="DG25" s="137"/>
      <c r="DH25" s="137"/>
      <c r="DI25" s="137"/>
      <c r="DJ25" s="137"/>
      <c r="DK25" s="137"/>
      <c r="DL25" s="137"/>
      <c r="DM25" s="137"/>
      <c r="DN25" s="137"/>
      <c r="DO25" s="137"/>
      <c r="DP25" s="137"/>
      <c r="DQ25" s="119"/>
      <c r="DR25" s="137"/>
      <c r="DS25" s="137"/>
      <c r="DT25" s="137"/>
      <c r="DU25" s="137"/>
      <c r="DV25" s="137"/>
      <c r="DW25" s="137"/>
      <c r="DX25" s="137"/>
      <c r="DY25" s="137"/>
      <c r="DZ25" s="137"/>
      <c r="EA25" s="137"/>
      <c r="EB25" s="137"/>
      <c r="EC25" s="137"/>
      <c r="ED25" s="137"/>
      <c r="EE25" s="137"/>
      <c r="EF25" s="137"/>
      <c r="EG25" s="137"/>
      <c r="EH25" s="137"/>
      <c r="EI25" s="137"/>
      <c r="EJ25" s="119"/>
      <c r="EK25" s="137"/>
      <c r="EL25" s="137"/>
      <c r="EM25" s="137"/>
      <c r="EN25" s="137"/>
      <c r="EO25" s="137"/>
      <c r="EP25" s="137"/>
      <c r="EQ25" s="137"/>
      <c r="ER25" s="137"/>
      <c r="ES25" s="137"/>
      <c r="ET25" s="137"/>
      <c r="EU25" s="137"/>
      <c r="EV25" s="137"/>
      <c r="EW25" s="137"/>
      <c r="EX25" s="137"/>
      <c r="EY25" s="137"/>
      <c r="EZ25" s="137"/>
      <c r="FA25" s="137"/>
      <c r="FB25" s="137"/>
      <c r="FC25" s="137"/>
    </row>
    <row r="26" spans="1:159" ht="15.75" customHeight="1" x14ac:dyDescent="0.3">
      <c r="A26" s="137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  <c r="CT26" s="137"/>
      <c r="CU26" s="137"/>
      <c r="CV26" s="137"/>
      <c r="CW26" s="137"/>
      <c r="CX26" s="137"/>
      <c r="CY26" s="137"/>
      <c r="CZ26" s="137"/>
      <c r="DA26" s="137"/>
      <c r="DB26" s="137"/>
      <c r="DC26" s="137"/>
      <c r="DD26" s="137"/>
      <c r="DE26" s="137"/>
      <c r="DF26" s="137"/>
      <c r="DG26" s="137"/>
      <c r="DH26" s="137"/>
      <c r="DI26" s="137"/>
      <c r="DJ26" s="137"/>
      <c r="DK26" s="137"/>
      <c r="DL26" s="137"/>
      <c r="DM26" s="137"/>
      <c r="DN26" s="137"/>
      <c r="DO26" s="137"/>
      <c r="DP26" s="137"/>
      <c r="DQ26" s="137"/>
      <c r="DR26" s="137"/>
      <c r="DS26" s="137"/>
      <c r="DT26" s="137"/>
      <c r="DU26" s="137"/>
      <c r="DV26" s="137"/>
      <c r="DW26" s="137"/>
      <c r="DX26" s="137"/>
      <c r="DY26" s="137"/>
      <c r="DZ26" s="137"/>
      <c r="EA26" s="137"/>
      <c r="EB26" s="137"/>
      <c r="EC26" s="137"/>
      <c r="ED26" s="137"/>
      <c r="EE26" s="137"/>
      <c r="EF26" s="137"/>
      <c r="EG26" s="137"/>
      <c r="EH26" s="137"/>
      <c r="EI26" s="137"/>
      <c r="EJ26" s="137"/>
      <c r="EK26" s="137"/>
      <c r="EL26" s="137"/>
      <c r="EM26" s="137"/>
      <c r="EN26" s="137"/>
      <c r="EO26" s="137"/>
      <c r="EP26" s="137"/>
      <c r="EQ26" s="137"/>
      <c r="ER26" s="137"/>
      <c r="ES26" s="137"/>
      <c r="ET26" s="137"/>
      <c r="EU26" s="137"/>
      <c r="EV26" s="137"/>
      <c r="EW26" s="137"/>
      <c r="EX26" s="137"/>
      <c r="EY26" s="137"/>
      <c r="EZ26" s="137"/>
      <c r="FA26" s="137"/>
      <c r="FB26" s="137"/>
      <c r="FC26" s="137"/>
    </row>
    <row r="27" spans="1:159" ht="15.75" customHeight="1" x14ac:dyDescent="0.3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  <c r="CT27" s="137"/>
      <c r="CU27" s="137"/>
      <c r="CV27" s="137"/>
      <c r="CW27" s="137"/>
      <c r="CX27" s="137"/>
      <c r="CY27" s="137"/>
      <c r="CZ27" s="137"/>
      <c r="DA27" s="137"/>
      <c r="DB27" s="137"/>
      <c r="DC27" s="137"/>
      <c r="DD27" s="137"/>
      <c r="DE27" s="137"/>
      <c r="DF27" s="137"/>
      <c r="DG27" s="137"/>
      <c r="DH27" s="137"/>
      <c r="DI27" s="137"/>
      <c r="DJ27" s="137"/>
      <c r="DK27" s="137"/>
      <c r="DL27" s="137"/>
      <c r="DM27" s="137"/>
      <c r="DN27" s="137"/>
      <c r="DO27" s="137"/>
      <c r="DP27" s="137"/>
      <c r="DQ27" s="137"/>
      <c r="DR27" s="137"/>
      <c r="DS27" s="137"/>
      <c r="DT27" s="137"/>
      <c r="DU27" s="137"/>
      <c r="DV27" s="137"/>
      <c r="DW27" s="137"/>
      <c r="DX27" s="137"/>
      <c r="DY27" s="137"/>
      <c r="DZ27" s="137"/>
      <c r="EA27" s="137"/>
      <c r="EB27" s="137"/>
      <c r="EC27" s="137"/>
      <c r="ED27" s="137"/>
      <c r="EE27" s="137"/>
      <c r="EF27" s="137"/>
      <c r="EG27" s="137"/>
      <c r="EH27" s="137"/>
      <c r="EI27" s="137"/>
      <c r="EJ27" s="137"/>
      <c r="EK27" s="137"/>
      <c r="EL27" s="137"/>
      <c r="EM27" s="137"/>
      <c r="EN27" s="137"/>
      <c r="EO27" s="137"/>
      <c r="EP27" s="137"/>
      <c r="EQ27" s="137"/>
      <c r="ER27" s="137"/>
      <c r="ES27" s="137"/>
      <c r="ET27" s="137"/>
      <c r="EU27" s="137"/>
      <c r="EV27" s="137"/>
      <c r="EW27" s="137"/>
      <c r="EX27" s="137"/>
      <c r="EY27" s="137"/>
      <c r="EZ27" s="137"/>
      <c r="FA27" s="137"/>
      <c r="FB27" s="137"/>
      <c r="FC27" s="137"/>
    </row>
    <row r="28" spans="1:159" ht="15.75" customHeight="1" x14ac:dyDescent="0.3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137"/>
      <c r="DG28" s="137"/>
      <c r="DH28" s="137"/>
      <c r="DI28" s="137"/>
      <c r="DJ28" s="137"/>
      <c r="DK28" s="137"/>
      <c r="DL28" s="137"/>
      <c r="DM28" s="137"/>
      <c r="DN28" s="137"/>
      <c r="DO28" s="137"/>
      <c r="DP28" s="137"/>
      <c r="DQ28" s="137"/>
      <c r="DR28" s="137"/>
      <c r="DS28" s="137"/>
      <c r="DT28" s="137"/>
      <c r="DU28" s="137"/>
      <c r="DV28" s="137"/>
      <c r="DW28" s="137"/>
      <c r="DX28" s="137"/>
      <c r="DY28" s="137"/>
      <c r="DZ28" s="137"/>
      <c r="EA28" s="137"/>
      <c r="EB28" s="137"/>
      <c r="EC28" s="137"/>
      <c r="ED28" s="137"/>
      <c r="EE28" s="137"/>
      <c r="EF28" s="137"/>
      <c r="EG28" s="137"/>
      <c r="EH28" s="137"/>
      <c r="EI28" s="137"/>
      <c r="EJ28" s="137"/>
      <c r="EK28" s="137"/>
      <c r="EL28" s="137"/>
      <c r="EM28" s="137"/>
      <c r="EN28" s="137"/>
      <c r="EO28" s="137"/>
      <c r="EP28" s="137"/>
      <c r="EQ28" s="137"/>
      <c r="ER28" s="137"/>
      <c r="ES28" s="137"/>
      <c r="ET28" s="137"/>
      <c r="EU28" s="137"/>
      <c r="EV28" s="137"/>
      <c r="EW28" s="137"/>
      <c r="EX28" s="137"/>
      <c r="EY28" s="137"/>
      <c r="EZ28" s="137"/>
      <c r="FA28" s="137"/>
      <c r="FB28" s="137"/>
      <c r="FC28" s="137"/>
    </row>
    <row r="29" spans="1:159" ht="15.75" customHeight="1" x14ac:dyDescent="0.3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  <c r="CT29" s="137"/>
      <c r="CU29" s="137"/>
      <c r="CV29" s="137"/>
      <c r="CW29" s="137"/>
      <c r="CX29" s="137"/>
      <c r="CY29" s="137"/>
      <c r="CZ29" s="137"/>
      <c r="DA29" s="137"/>
      <c r="DB29" s="137"/>
      <c r="DC29" s="137"/>
      <c r="DD29" s="137"/>
      <c r="DE29" s="137"/>
      <c r="DF29" s="137"/>
      <c r="DG29" s="137"/>
      <c r="DH29" s="137"/>
      <c r="DI29" s="137"/>
      <c r="DJ29" s="137"/>
      <c r="DK29" s="137"/>
      <c r="DL29" s="137"/>
      <c r="DM29" s="137"/>
      <c r="DN29" s="137"/>
      <c r="DO29" s="137"/>
      <c r="DP29" s="137"/>
      <c r="DQ29" s="137"/>
      <c r="DR29" s="137"/>
      <c r="DS29" s="137"/>
      <c r="DT29" s="137"/>
      <c r="DU29" s="137"/>
      <c r="DV29" s="137"/>
      <c r="DW29" s="137"/>
      <c r="DX29" s="137"/>
      <c r="DY29" s="137"/>
      <c r="DZ29" s="137"/>
      <c r="EA29" s="137"/>
      <c r="EB29" s="137"/>
      <c r="EC29" s="137"/>
      <c r="ED29" s="137"/>
      <c r="EE29" s="137"/>
      <c r="EF29" s="137"/>
      <c r="EG29" s="137"/>
      <c r="EH29" s="137"/>
      <c r="EI29" s="137"/>
      <c r="EJ29" s="137"/>
      <c r="EK29" s="137"/>
      <c r="EL29" s="137"/>
      <c r="EM29" s="137"/>
      <c r="EN29" s="137"/>
      <c r="EO29" s="137"/>
      <c r="EP29" s="137"/>
      <c r="EQ29" s="137"/>
      <c r="ER29" s="137"/>
      <c r="ES29" s="137"/>
      <c r="ET29" s="137"/>
      <c r="EU29" s="137"/>
      <c r="EV29" s="137"/>
      <c r="EW29" s="137"/>
      <c r="EX29" s="137"/>
      <c r="EY29" s="137"/>
      <c r="EZ29" s="137"/>
      <c r="FA29" s="137"/>
      <c r="FB29" s="137"/>
      <c r="FC29" s="137"/>
    </row>
    <row r="30" spans="1:159" ht="15.75" customHeight="1" x14ac:dyDescent="0.3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137"/>
      <c r="DG30" s="137"/>
      <c r="DH30" s="137"/>
      <c r="DI30" s="137"/>
      <c r="DJ30" s="137"/>
      <c r="DK30" s="137"/>
      <c r="DL30" s="137"/>
      <c r="DM30" s="137"/>
      <c r="DN30" s="137"/>
      <c r="DO30" s="137"/>
      <c r="DP30" s="137"/>
      <c r="DQ30" s="137"/>
      <c r="DR30" s="137"/>
      <c r="DS30" s="137"/>
      <c r="DT30" s="137"/>
      <c r="DU30" s="137"/>
      <c r="DV30" s="137"/>
      <c r="DW30" s="137"/>
      <c r="DX30" s="137"/>
      <c r="DY30" s="137"/>
      <c r="DZ30" s="137"/>
      <c r="EA30" s="137"/>
      <c r="EB30" s="137"/>
      <c r="EC30" s="137"/>
      <c r="ED30" s="137"/>
      <c r="EE30" s="137"/>
      <c r="EF30" s="137"/>
      <c r="EG30" s="137"/>
      <c r="EH30" s="137"/>
      <c r="EI30" s="137"/>
      <c r="EJ30" s="137"/>
      <c r="EK30" s="137"/>
      <c r="EL30" s="137"/>
      <c r="EM30" s="137"/>
      <c r="EN30" s="137"/>
      <c r="EO30" s="137"/>
      <c r="EP30" s="137"/>
      <c r="EQ30" s="137"/>
      <c r="ER30" s="137"/>
      <c r="ES30" s="137"/>
      <c r="ET30" s="137"/>
      <c r="EU30" s="137"/>
      <c r="EV30" s="137"/>
      <c r="EW30" s="137"/>
      <c r="EX30" s="137"/>
      <c r="EY30" s="137"/>
      <c r="EZ30" s="137"/>
      <c r="FA30" s="137"/>
      <c r="FB30" s="137"/>
      <c r="FC30" s="137"/>
    </row>
    <row r="31" spans="1:159" ht="15.75" customHeight="1" x14ac:dyDescent="0.3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  <c r="CT31" s="137"/>
      <c r="CU31" s="137"/>
      <c r="CV31" s="137"/>
      <c r="CW31" s="137"/>
      <c r="CX31" s="137"/>
      <c r="CY31" s="137"/>
      <c r="CZ31" s="137"/>
      <c r="DA31" s="137"/>
      <c r="DB31" s="137"/>
      <c r="DC31" s="137"/>
      <c r="DD31" s="137"/>
      <c r="DE31" s="137"/>
      <c r="DF31" s="137"/>
      <c r="DG31" s="137"/>
      <c r="DH31" s="137"/>
      <c r="DI31" s="137"/>
      <c r="DJ31" s="137"/>
      <c r="DK31" s="137"/>
      <c r="DL31" s="137"/>
      <c r="DM31" s="137"/>
      <c r="DN31" s="137"/>
      <c r="DO31" s="137"/>
      <c r="DP31" s="137"/>
      <c r="DQ31" s="137"/>
      <c r="DR31" s="137"/>
      <c r="DS31" s="137"/>
      <c r="DT31" s="137"/>
      <c r="DU31" s="137"/>
      <c r="DV31" s="137"/>
      <c r="DW31" s="137"/>
      <c r="DX31" s="137"/>
      <c r="DY31" s="137"/>
      <c r="DZ31" s="137"/>
      <c r="EA31" s="137"/>
      <c r="EB31" s="137"/>
      <c r="EC31" s="137"/>
      <c r="ED31" s="137"/>
      <c r="EE31" s="137"/>
      <c r="EF31" s="137"/>
      <c r="EG31" s="137"/>
      <c r="EH31" s="137"/>
      <c r="EI31" s="137"/>
      <c r="EJ31" s="137"/>
      <c r="EK31" s="137"/>
      <c r="EL31" s="137"/>
      <c r="EM31" s="137"/>
      <c r="EN31" s="137"/>
      <c r="EO31" s="137"/>
      <c r="EP31" s="137"/>
      <c r="EQ31" s="137"/>
      <c r="ER31" s="137"/>
      <c r="ES31" s="137"/>
      <c r="ET31" s="137"/>
      <c r="EU31" s="137"/>
      <c r="EV31" s="137"/>
      <c r="EW31" s="137"/>
      <c r="EX31" s="137"/>
      <c r="EY31" s="137"/>
      <c r="EZ31" s="137"/>
      <c r="FA31" s="137"/>
      <c r="FB31" s="137"/>
      <c r="FC31" s="137"/>
    </row>
    <row r="32" spans="1:159" ht="15.75" customHeight="1" x14ac:dyDescent="0.3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  <c r="CT32" s="137"/>
      <c r="CU32" s="137"/>
      <c r="CV32" s="137"/>
      <c r="CW32" s="137"/>
      <c r="CX32" s="137"/>
      <c r="CY32" s="137"/>
      <c r="CZ32" s="137"/>
      <c r="DA32" s="137"/>
      <c r="DB32" s="137"/>
      <c r="DC32" s="137"/>
      <c r="DD32" s="137"/>
      <c r="DE32" s="137"/>
      <c r="DF32" s="137"/>
      <c r="DG32" s="137"/>
      <c r="DH32" s="137"/>
      <c r="DI32" s="137"/>
      <c r="DJ32" s="137"/>
      <c r="DK32" s="137"/>
      <c r="DL32" s="137"/>
      <c r="DM32" s="137"/>
      <c r="DN32" s="137"/>
      <c r="DO32" s="137"/>
      <c r="DP32" s="137"/>
      <c r="DQ32" s="137"/>
      <c r="DR32" s="137"/>
      <c r="DS32" s="137"/>
      <c r="DT32" s="137"/>
      <c r="DU32" s="137"/>
      <c r="DV32" s="137"/>
      <c r="DW32" s="137"/>
      <c r="DX32" s="137"/>
      <c r="DY32" s="137"/>
      <c r="DZ32" s="137"/>
      <c r="EA32" s="137"/>
      <c r="EB32" s="137"/>
      <c r="EC32" s="137"/>
      <c r="ED32" s="137"/>
      <c r="EE32" s="137"/>
      <c r="EF32" s="137"/>
      <c r="EG32" s="137"/>
      <c r="EH32" s="137"/>
      <c r="EI32" s="137"/>
      <c r="EJ32" s="137"/>
      <c r="EK32" s="137"/>
      <c r="EL32" s="137"/>
      <c r="EM32" s="137"/>
      <c r="EN32" s="137"/>
      <c r="EO32" s="137"/>
      <c r="EP32" s="137"/>
      <c r="EQ32" s="137"/>
      <c r="ER32" s="137"/>
      <c r="ES32" s="137"/>
      <c r="ET32" s="137"/>
      <c r="EU32" s="137"/>
      <c r="EV32" s="137"/>
      <c r="EW32" s="137"/>
      <c r="EX32" s="137"/>
      <c r="EY32" s="137"/>
      <c r="EZ32" s="137"/>
      <c r="FA32" s="137"/>
      <c r="FB32" s="137"/>
      <c r="FC32" s="137"/>
    </row>
    <row r="33" spans="1:159" ht="15.75" customHeight="1" x14ac:dyDescent="0.3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7"/>
      <c r="AT33" s="137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  <c r="CT33" s="137"/>
      <c r="CU33" s="137"/>
      <c r="CV33" s="137"/>
      <c r="CW33" s="137"/>
      <c r="CX33" s="137"/>
      <c r="CY33" s="137"/>
      <c r="CZ33" s="137"/>
      <c r="DA33" s="137"/>
      <c r="DB33" s="137"/>
      <c r="DC33" s="137"/>
      <c r="DD33" s="137"/>
      <c r="DE33" s="137"/>
      <c r="DF33" s="137"/>
      <c r="DG33" s="137"/>
      <c r="DH33" s="137"/>
      <c r="DI33" s="137"/>
      <c r="DJ33" s="137"/>
      <c r="DK33" s="137"/>
      <c r="DL33" s="137"/>
      <c r="DM33" s="137"/>
      <c r="DN33" s="137"/>
      <c r="DO33" s="137"/>
      <c r="DP33" s="137"/>
      <c r="DQ33" s="137"/>
      <c r="DR33" s="137"/>
      <c r="DS33" s="137"/>
      <c r="DT33" s="137"/>
      <c r="DU33" s="137"/>
      <c r="DV33" s="137"/>
      <c r="DW33" s="137"/>
      <c r="DX33" s="137"/>
      <c r="DY33" s="137"/>
      <c r="DZ33" s="137"/>
      <c r="EA33" s="137"/>
      <c r="EB33" s="137"/>
      <c r="EC33" s="137"/>
      <c r="ED33" s="137"/>
      <c r="EE33" s="137"/>
      <c r="EF33" s="137"/>
      <c r="EG33" s="137"/>
      <c r="EH33" s="137"/>
      <c r="EI33" s="137"/>
      <c r="EJ33" s="137"/>
      <c r="EK33" s="137"/>
      <c r="EL33" s="137"/>
      <c r="EM33" s="137"/>
      <c r="EN33" s="137"/>
      <c r="EO33" s="137"/>
      <c r="EP33" s="137"/>
      <c r="EQ33" s="137"/>
      <c r="ER33" s="137"/>
      <c r="ES33" s="137"/>
      <c r="ET33" s="137"/>
      <c r="EU33" s="137"/>
      <c r="EV33" s="137"/>
      <c r="EW33" s="137"/>
      <c r="EX33" s="137"/>
      <c r="EY33" s="137"/>
      <c r="EZ33" s="137"/>
      <c r="FA33" s="137"/>
      <c r="FB33" s="137"/>
      <c r="FC33" s="137"/>
    </row>
    <row r="34" spans="1:159" ht="15.75" customHeight="1" x14ac:dyDescent="0.3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  <c r="CT34" s="137"/>
      <c r="CU34" s="137"/>
      <c r="CV34" s="137"/>
      <c r="CW34" s="137"/>
      <c r="CX34" s="137"/>
      <c r="CY34" s="137"/>
      <c r="CZ34" s="137"/>
      <c r="DA34" s="137"/>
      <c r="DB34" s="137"/>
      <c r="DC34" s="137"/>
      <c r="DD34" s="137"/>
      <c r="DE34" s="137"/>
      <c r="DF34" s="137"/>
      <c r="DG34" s="137"/>
      <c r="DH34" s="137"/>
      <c r="DI34" s="137"/>
      <c r="DJ34" s="137"/>
      <c r="DK34" s="137"/>
      <c r="DL34" s="137"/>
      <c r="DM34" s="137"/>
      <c r="DN34" s="137"/>
      <c r="DO34" s="137"/>
      <c r="DP34" s="137"/>
      <c r="DQ34" s="137"/>
      <c r="DR34" s="137"/>
      <c r="DS34" s="137"/>
      <c r="DT34" s="137"/>
      <c r="DU34" s="137"/>
      <c r="DV34" s="137"/>
      <c r="DW34" s="137"/>
      <c r="DX34" s="137"/>
      <c r="DY34" s="137"/>
      <c r="DZ34" s="137"/>
      <c r="EA34" s="137"/>
      <c r="EB34" s="137"/>
      <c r="EC34" s="137"/>
      <c r="ED34" s="137"/>
      <c r="EE34" s="137"/>
      <c r="EF34" s="137"/>
      <c r="EG34" s="137"/>
      <c r="EH34" s="137"/>
      <c r="EI34" s="137"/>
      <c r="EJ34" s="137"/>
      <c r="EK34" s="137"/>
      <c r="EL34" s="137"/>
      <c r="EM34" s="137"/>
      <c r="EN34" s="137"/>
      <c r="EO34" s="137"/>
      <c r="EP34" s="137"/>
      <c r="EQ34" s="137"/>
      <c r="ER34" s="137"/>
      <c r="ES34" s="137"/>
      <c r="ET34" s="137"/>
      <c r="EU34" s="137"/>
      <c r="EV34" s="137"/>
      <c r="EW34" s="137"/>
      <c r="EX34" s="137"/>
      <c r="EY34" s="137"/>
      <c r="EZ34" s="137"/>
      <c r="FA34" s="137"/>
      <c r="FB34" s="137"/>
      <c r="FC34" s="137"/>
    </row>
    <row r="35" spans="1:159" ht="15.75" customHeight="1" x14ac:dyDescent="0.3">
      <c r="A35" s="137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  <c r="CT35" s="137"/>
      <c r="CU35" s="137"/>
      <c r="CV35" s="137"/>
      <c r="CW35" s="137"/>
      <c r="CX35" s="137"/>
      <c r="CY35" s="137"/>
      <c r="CZ35" s="137"/>
      <c r="DA35" s="137"/>
      <c r="DB35" s="137"/>
      <c r="DC35" s="137"/>
      <c r="DD35" s="137"/>
      <c r="DE35" s="137"/>
      <c r="DF35" s="137"/>
      <c r="DG35" s="137"/>
      <c r="DH35" s="137"/>
      <c r="DI35" s="137"/>
      <c r="DJ35" s="137"/>
      <c r="DK35" s="137"/>
      <c r="DL35" s="137"/>
      <c r="DM35" s="137"/>
      <c r="DN35" s="137"/>
      <c r="DO35" s="137"/>
      <c r="DP35" s="137"/>
      <c r="DQ35" s="137"/>
      <c r="DR35" s="137"/>
      <c r="DS35" s="137"/>
      <c r="DT35" s="137"/>
      <c r="DU35" s="137"/>
      <c r="DV35" s="137"/>
      <c r="DW35" s="137"/>
      <c r="DX35" s="137"/>
      <c r="DY35" s="137"/>
      <c r="DZ35" s="137"/>
      <c r="EA35" s="137"/>
      <c r="EB35" s="137"/>
      <c r="EC35" s="137"/>
      <c r="ED35" s="137"/>
      <c r="EE35" s="137"/>
      <c r="EF35" s="137"/>
      <c r="EG35" s="137"/>
      <c r="EH35" s="137"/>
      <c r="EI35" s="137"/>
      <c r="EJ35" s="137"/>
      <c r="EK35" s="137"/>
      <c r="EL35" s="137"/>
      <c r="EM35" s="137"/>
      <c r="EN35" s="137"/>
      <c r="EO35" s="137"/>
      <c r="EP35" s="137"/>
      <c r="EQ35" s="137"/>
      <c r="ER35" s="137"/>
      <c r="ES35" s="137"/>
      <c r="ET35" s="137"/>
      <c r="EU35" s="137"/>
      <c r="EV35" s="137"/>
      <c r="EW35" s="137"/>
      <c r="EX35" s="137"/>
      <c r="EY35" s="137"/>
      <c r="EZ35" s="137"/>
      <c r="FA35" s="137"/>
      <c r="FB35" s="137"/>
      <c r="FC35" s="137"/>
    </row>
    <row r="36" spans="1:159" ht="15.75" customHeight="1" x14ac:dyDescent="0.3">
      <c r="A36" s="137"/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7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  <c r="CT36" s="137"/>
      <c r="CU36" s="137"/>
      <c r="CV36" s="137"/>
      <c r="CW36" s="137"/>
      <c r="CX36" s="137"/>
      <c r="CY36" s="137"/>
      <c r="CZ36" s="137"/>
      <c r="DA36" s="137"/>
      <c r="DB36" s="137"/>
      <c r="DC36" s="137"/>
      <c r="DD36" s="137"/>
      <c r="DE36" s="137"/>
      <c r="DF36" s="137"/>
      <c r="DG36" s="137"/>
      <c r="DH36" s="137"/>
      <c r="DI36" s="137"/>
      <c r="DJ36" s="137"/>
      <c r="DK36" s="137"/>
      <c r="DL36" s="137"/>
      <c r="DM36" s="137"/>
      <c r="DN36" s="137"/>
      <c r="DO36" s="137"/>
      <c r="DP36" s="137"/>
      <c r="DQ36" s="137"/>
      <c r="DR36" s="137"/>
      <c r="DS36" s="137"/>
      <c r="DT36" s="137"/>
      <c r="DU36" s="137"/>
      <c r="DV36" s="137"/>
      <c r="DW36" s="137"/>
      <c r="DX36" s="137"/>
      <c r="DY36" s="137"/>
      <c r="DZ36" s="137"/>
      <c r="EA36" s="137"/>
      <c r="EB36" s="137"/>
      <c r="EC36" s="137"/>
      <c r="ED36" s="137"/>
      <c r="EE36" s="137"/>
      <c r="EF36" s="137"/>
      <c r="EG36" s="137"/>
      <c r="EH36" s="137"/>
      <c r="EI36" s="137"/>
      <c r="EJ36" s="137"/>
      <c r="EK36" s="137"/>
      <c r="EL36" s="137"/>
      <c r="EM36" s="137"/>
      <c r="EN36" s="137"/>
      <c r="EO36" s="137"/>
      <c r="EP36" s="137"/>
      <c r="EQ36" s="137"/>
      <c r="ER36" s="137"/>
      <c r="ES36" s="137"/>
      <c r="ET36" s="137"/>
      <c r="EU36" s="137"/>
      <c r="EV36" s="137"/>
      <c r="EW36" s="137"/>
      <c r="EX36" s="137"/>
      <c r="EY36" s="137"/>
      <c r="EZ36" s="137"/>
      <c r="FA36" s="137"/>
      <c r="FB36" s="137"/>
      <c r="FC36" s="137"/>
    </row>
    <row r="37" spans="1:159" ht="15.75" customHeight="1" x14ac:dyDescent="0.3">
      <c r="A37" s="137"/>
      <c r="B37" s="137"/>
      <c r="C37" s="137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37"/>
      <c r="AF37" s="137"/>
      <c r="AG37" s="137"/>
      <c r="AH37" s="137"/>
      <c r="AI37" s="137"/>
      <c r="AJ37" s="137"/>
      <c r="AK37" s="137"/>
      <c r="AL37" s="137"/>
      <c r="AM37" s="137"/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  <c r="CT37" s="137"/>
      <c r="CU37" s="137"/>
      <c r="CV37" s="137"/>
      <c r="CW37" s="137"/>
      <c r="CX37" s="137"/>
      <c r="CY37" s="137"/>
      <c r="CZ37" s="137"/>
      <c r="DA37" s="137"/>
      <c r="DB37" s="137"/>
      <c r="DC37" s="137"/>
      <c r="DD37" s="137"/>
      <c r="DE37" s="137"/>
      <c r="DF37" s="137"/>
      <c r="DG37" s="137"/>
      <c r="DH37" s="137"/>
      <c r="DI37" s="137"/>
      <c r="DJ37" s="137"/>
      <c r="DK37" s="137"/>
      <c r="DL37" s="137"/>
      <c r="DM37" s="137"/>
      <c r="DN37" s="137"/>
      <c r="DO37" s="137"/>
      <c r="DP37" s="137"/>
      <c r="DQ37" s="137"/>
      <c r="DR37" s="137"/>
      <c r="DS37" s="137"/>
      <c r="DT37" s="137"/>
      <c r="DU37" s="137"/>
      <c r="DV37" s="137"/>
      <c r="DW37" s="137"/>
      <c r="DX37" s="137"/>
      <c r="DY37" s="137"/>
      <c r="DZ37" s="137"/>
      <c r="EA37" s="137"/>
      <c r="EB37" s="137"/>
      <c r="EC37" s="137"/>
      <c r="ED37" s="137"/>
      <c r="EE37" s="137"/>
      <c r="EF37" s="137"/>
      <c r="EG37" s="137"/>
      <c r="EH37" s="137"/>
      <c r="EI37" s="137"/>
      <c r="EJ37" s="137"/>
      <c r="EK37" s="137"/>
      <c r="EL37" s="137"/>
      <c r="EM37" s="137"/>
      <c r="EN37" s="137"/>
      <c r="EO37" s="137"/>
      <c r="EP37" s="137"/>
      <c r="EQ37" s="137"/>
      <c r="ER37" s="137"/>
      <c r="ES37" s="137"/>
      <c r="ET37" s="137"/>
      <c r="EU37" s="137"/>
      <c r="EV37" s="137"/>
      <c r="EW37" s="137"/>
      <c r="EX37" s="137"/>
      <c r="EY37" s="137"/>
      <c r="EZ37" s="137"/>
      <c r="FA37" s="137"/>
      <c r="FB37" s="137"/>
      <c r="FC37" s="137"/>
    </row>
    <row r="38" spans="1:159" ht="15.75" customHeight="1" x14ac:dyDescent="0.3">
      <c r="A38" s="137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  <c r="CT38" s="137"/>
      <c r="CU38" s="137"/>
      <c r="CV38" s="137"/>
      <c r="CW38" s="137"/>
      <c r="CX38" s="137"/>
      <c r="CY38" s="137"/>
      <c r="CZ38" s="137"/>
      <c r="DA38" s="137"/>
      <c r="DB38" s="137"/>
      <c r="DC38" s="137"/>
      <c r="DD38" s="137"/>
      <c r="DE38" s="137"/>
      <c r="DF38" s="137"/>
      <c r="DG38" s="137"/>
      <c r="DH38" s="137"/>
      <c r="DI38" s="137"/>
      <c r="DJ38" s="137"/>
      <c r="DK38" s="137"/>
      <c r="DL38" s="137"/>
      <c r="DM38" s="137"/>
      <c r="DN38" s="137"/>
      <c r="DO38" s="137"/>
      <c r="DP38" s="137"/>
      <c r="DQ38" s="137"/>
      <c r="DR38" s="137"/>
      <c r="DS38" s="137"/>
      <c r="DT38" s="137"/>
      <c r="DU38" s="137"/>
      <c r="DV38" s="137"/>
      <c r="DW38" s="137"/>
      <c r="DX38" s="137"/>
      <c r="DY38" s="137"/>
      <c r="DZ38" s="137"/>
      <c r="EA38" s="137"/>
      <c r="EB38" s="137"/>
      <c r="EC38" s="137"/>
      <c r="ED38" s="137"/>
      <c r="EE38" s="137"/>
      <c r="EF38" s="137"/>
      <c r="EG38" s="137"/>
      <c r="EH38" s="137"/>
      <c r="EI38" s="137"/>
      <c r="EJ38" s="137"/>
      <c r="EK38" s="137"/>
      <c r="EL38" s="137"/>
      <c r="EM38" s="137"/>
      <c r="EN38" s="137"/>
      <c r="EO38" s="137"/>
      <c r="EP38" s="137"/>
      <c r="EQ38" s="137"/>
      <c r="ER38" s="137"/>
      <c r="ES38" s="137"/>
      <c r="ET38" s="137"/>
      <c r="EU38" s="137"/>
      <c r="EV38" s="137"/>
      <c r="EW38" s="137"/>
      <c r="EX38" s="137"/>
      <c r="EY38" s="137"/>
      <c r="EZ38" s="137"/>
      <c r="FA38" s="137"/>
      <c r="FB38" s="137"/>
      <c r="FC38" s="137"/>
    </row>
    <row r="39" spans="1:159" ht="15.75" customHeight="1" x14ac:dyDescent="0.3">
      <c r="A39" s="137"/>
      <c r="B39" s="137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7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  <c r="CT39" s="137"/>
      <c r="CU39" s="137"/>
      <c r="CV39" s="137"/>
      <c r="CW39" s="137"/>
      <c r="CX39" s="137"/>
      <c r="CY39" s="137"/>
      <c r="CZ39" s="137"/>
      <c r="DA39" s="137"/>
      <c r="DB39" s="137"/>
      <c r="DC39" s="137"/>
      <c r="DD39" s="137"/>
      <c r="DE39" s="137"/>
      <c r="DF39" s="137"/>
      <c r="DG39" s="137"/>
      <c r="DH39" s="137"/>
      <c r="DI39" s="137"/>
      <c r="DJ39" s="137"/>
      <c r="DK39" s="137"/>
      <c r="DL39" s="137"/>
      <c r="DM39" s="137"/>
      <c r="DN39" s="137"/>
      <c r="DO39" s="137"/>
      <c r="DP39" s="137"/>
      <c r="DQ39" s="137"/>
      <c r="DR39" s="137"/>
      <c r="DS39" s="137"/>
      <c r="DT39" s="137"/>
      <c r="DU39" s="137"/>
      <c r="DV39" s="137"/>
      <c r="DW39" s="137"/>
      <c r="DX39" s="137"/>
      <c r="DY39" s="137"/>
      <c r="DZ39" s="137"/>
      <c r="EA39" s="137"/>
      <c r="EB39" s="137"/>
      <c r="EC39" s="137"/>
      <c r="ED39" s="137"/>
      <c r="EE39" s="137"/>
      <c r="EF39" s="137"/>
      <c r="EG39" s="137"/>
      <c r="EH39" s="137"/>
      <c r="EI39" s="137"/>
      <c r="EJ39" s="137"/>
      <c r="EK39" s="137"/>
      <c r="EL39" s="137"/>
      <c r="EM39" s="137"/>
      <c r="EN39" s="137"/>
      <c r="EO39" s="137"/>
      <c r="EP39" s="137"/>
      <c r="EQ39" s="137"/>
      <c r="ER39" s="137"/>
      <c r="ES39" s="137"/>
      <c r="ET39" s="137"/>
      <c r="EU39" s="137"/>
      <c r="EV39" s="137"/>
      <c r="EW39" s="137"/>
      <c r="EX39" s="137"/>
      <c r="EY39" s="137"/>
      <c r="EZ39" s="137"/>
      <c r="FA39" s="137"/>
      <c r="FB39" s="137"/>
      <c r="FC39" s="137"/>
    </row>
    <row r="40" spans="1:159" ht="15.75" customHeight="1" x14ac:dyDescent="0.3">
      <c r="A40" s="137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7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  <c r="CT40" s="137"/>
      <c r="CU40" s="137"/>
      <c r="CV40" s="137"/>
      <c r="CW40" s="137"/>
      <c r="CX40" s="137"/>
      <c r="CY40" s="137"/>
      <c r="CZ40" s="137"/>
      <c r="DA40" s="137"/>
      <c r="DB40" s="137"/>
      <c r="DC40" s="137"/>
      <c r="DD40" s="137"/>
      <c r="DE40" s="137"/>
      <c r="DF40" s="137"/>
      <c r="DG40" s="137"/>
      <c r="DH40" s="137"/>
      <c r="DI40" s="137"/>
      <c r="DJ40" s="137"/>
      <c r="DK40" s="137"/>
      <c r="DL40" s="137"/>
      <c r="DM40" s="137"/>
      <c r="DN40" s="137"/>
      <c r="DO40" s="137"/>
      <c r="DP40" s="137"/>
      <c r="DQ40" s="137"/>
      <c r="DR40" s="137"/>
      <c r="DS40" s="137"/>
      <c r="DT40" s="137"/>
      <c r="DU40" s="137"/>
      <c r="DV40" s="137"/>
      <c r="DW40" s="137"/>
      <c r="DX40" s="137"/>
      <c r="DY40" s="137"/>
      <c r="DZ40" s="137"/>
      <c r="EA40" s="137"/>
      <c r="EB40" s="137"/>
      <c r="EC40" s="137"/>
      <c r="ED40" s="137"/>
      <c r="EE40" s="137"/>
      <c r="EF40" s="137"/>
      <c r="EG40" s="137"/>
      <c r="EH40" s="137"/>
      <c r="EI40" s="137"/>
      <c r="EJ40" s="137"/>
      <c r="EK40" s="137"/>
      <c r="EL40" s="137"/>
      <c r="EM40" s="137"/>
      <c r="EN40" s="137"/>
      <c r="EO40" s="137"/>
      <c r="EP40" s="137"/>
      <c r="EQ40" s="137"/>
      <c r="ER40" s="137"/>
      <c r="ES40" s="137"/>
      <c r="ET40" s="137"/>
      <c r="EU40" s="137"/>
      <c r="EV40" s="137"/>
      <c r="EW40" s="137"/>
      <c r="EX40" s="137"/>
      <c r="EY40" s="137"/>
      <c r="EZ40" s="137"/>
      <c r="FA40" s="137"/>
      <c r="FB40" s="137"/>
      <c r="FC40" s="137"/>
    </row>
    <row r="41" spans="1:159" ht="15.75" customHeight="1" x14ac:dyDescent="0.3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  <c r="CT41" s="137"/>
      <c r="CU41" s="137"/>
      <c r="CV41" s="137"/>
      <c r="CW41" s="137"/>
      <c r="CX41" s="137"/>
      <c r="CY41" s="137"/>
      <c r="CZ41" s="137"/>
      <c r="DA41" s="137"/>
      <c r="DB41" s="137"/>
      <c r="DC41" s="137"/>
      <c r="DD41" s="137"/>
      <c r="DE41" s="137"/>
      <c r="DF41" s="137"/>
      <c r="DG41" s="137"/>
      <c r="DH41" s="137"/>
      <c r="DI41" s="137"/>
      <c r="DJ41" s="137"/>
      <c r="DK41" s="137"/>
      <c r="DL41" s="137"/>
      <c r="DM41" s="137"/>
      <c r="DN41" s="137"/>
      <c r="DO41" s="137"/>
      <c r="DP41" s="137"/>
      <c r="DQ41" s="137"/>
      <c r="DR41" s="137"/>
      <c r="DS41" s="137"/>
      <c r="DT41" s="137"/>
      <c r="DU41" s="137"/>
      <c r="DV41" s="137"/>
      <c r="DW41" s="137"/>
      <c r="DX41" s="137"/>
      <c r="DY41" s="137"/>
      <c r="DZ41" s="137"/>
      <c r="EA41" s="137"/>
      <c r="EB41" s="137"/>
      <c r="EC41" s="137"/>
      <c r="ED41" s="137"/>
      <c r="EE41" s="137"/>
      <c r="EF41" s="137"/>
      <c r="EG41" s="137"/>
      <c r="EH41" s="137"/>
      <c r="EI41" s="137"/>
      <c r="EJ41" s="137"/>
      <c r="EK41" s="137"/>
      <c r="EL41" s="137"/>
      <c r="EM41" s="137"/>
      <c r="EN41" s="137"/>
      <c r="EO41" s="137"/>
      <c r="EP41" s="137"/>
      <c r="EQ41" s="137"/>
      <c r="ER41" s="137"/>
      <c r="ES41" s="137"/>
      <c r="ET41" s="137"/>
      <c r="EU41" s="137"/>
      <c r="EV41" s="137"/>
      <c r="EW41" s="137"/>
      <c r="EX41" s="137"/>
      <c r="EY41" s="137"/>
      <c r="EZ41" s="137"/>
      <c r="FA41" s="137"/>
      <c r="FB41" s="137"/>
      <c r="FC41" s="137"/>
    </row>
    <row r="42" spans="1:159" ht="15.75" customHeight="1" x14ac:dyDescent="0.3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  <c r="CT42" s="137"/>
      <c r="CU42" s="137"/>
      <c r="CV42" s="137"/>
      <c r="CW42" s="137"/>
      <c r="CX42" s="137"/>
      <c r="CY42" s="137"/>
      <c r="CZ42" s="137"/>
      <c r="DA42" s="137"/>
      <c r="DB42" s="137"/>
      <c r="DC42" s="137"/>
      <c r="DD42" s="137"/>
      <c r="DE42" s="137"/>
      <c r="DF42" s="137"/>
      <c r="DG42" s="137"/>
      <c r="DH42" s="137"/>
      <c r="DI42" s="137"/>
      <c r="DJ42" s="137"/>
      <c r="DK42" s="137"/>
      <c r="DL42" s="137"/>
      <c r="DM42" s="137"/>
      <c r="DN42" s="137"/>
      <c r="DO42" s="137"/>
      <c r="DP42" s="137"/>
      <c r="DQ42" s="137"/>
      <c r="DR42" s="137"/>
      <c r="DS42" s="137"/>
      <c r="DT42" s="137"/>
      <c r="DU42" s="137"/>
      <c r="DV42" s="137"/>
      <c r="DW42" s="137"/>
      <c r="DX42" s="137"/>
      <c r="DY42" s="137"/>
      <c r="DZ42" s="137"/>
      <c r="EA42" s="137"/>
      <c r="EB42" s="137"/>
      <c r="EC42" s="137"/>
      <c r="ED42" s="137"/>
      <c r="EE42" s="137"/>
      <c r="EF42" s="137"/>
      <c r="EG42" s="137"/>
      <c r="EH42" s="137"/>
      <c r="EI42" s="137"/>
      <c r="EJ42" s="137"/>
      <c r="EK42" s="137"/>
      <c r="EL42" s="137"/>
      <c r="EM42" s="137"/>
      <c r="EN42" s="137"/>
      <c r="EO42" s="137"/>
      <c r="EP42" s="137"/>
      <c r="EQ42" s="137"/>
      <c r="ER42" s="137"/>
      <c r="ES42" s="137"/>
      <c r="ET42" s="137"/>
      <c r="EU42" s="137"/>
      <c r="EV42" s="137"/>
      <c r="EW42" s="137"/>
      <c r="EX42" s="137"/>
      <c r="EY42" s="137"/>
      <c r="EZ42" s="137"/>
      <c r="FA42" s="137"/>
      <c r="FB42" s="137"/>
      <c r="FC42" s="137"/>
    </row>
    <row r="43" spans="1:159" ht="15.75" customHeight="1" x14ac:dyDescent="0.3">
      <c r="A43" s="137"/>
      <c r="B43" s="137"/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  <c r="CT43" s="137"/>
      <c r="CU43" s="137"/>
      <c r="CV43" s="137"/>
      <c r="CW43" s="137"/>
      <c r="CX43" s="137"/>
      <c r="CY43" s="137"/>
      <c r="CZ43" s="137"/>
      <c r="DA43" s="137"/>
      <c r="DB43" s="137"/>
      <c r="DC43" s="137"/>
      <c r="DD43" s="137"/>
      <c r="DE43" s="137"/>
      <c r="DF43" s="137"/>
      <c r="DG43" s="137"/>
      <c r="DH43" s="137"/>
      <c r="DI43" s="137"/>
      <c r="DJ43" s="137"/>
      <c r="DK43" s="137"/>
      <c r="DL43" s="137"/>
      <c r="DM43" s="137"/>
      <c r="DN43" s="137"/>
      <c r="DO43" s="137"/>
      <c r="DP43" s="137"/>
      <c r="DQ43" s="137"/>
      <c r="DR43" s="137"/>
      <c r="DS43" s="137"/>
      <c r="DT43" s="137"/>
      <c r="DU43" s="137"/>
      <c r="DV43" s="137"/>
      <c r="DW43" s="137"/>
      <c r="DX43" s="137"/>
      <c r="DY43" s="137"/>
      <c r="DZ43" s="137"/>
      <c r="EA43" s="137"/>
      <c r="EB43" s="137"/>
      <c r="EC43" s="137"/>
      <c r="ED43" s="137"/>
      <c r="EE43" s="137"/>
      <c r="EF43" s="137"/>
      <c r="EG43" s="137"/>
      <c r="EH43" s="137"/>
      <c r="EI43" s="137"/>
      <c r="EJ43" s="137"/>
      <c r="EK43" s="137"/>
      <c r="EL43" s="137"/>
      <c r="EM43" s="137"/>
      <c r="EN43" s="137"/>
      <c r="EO43" s="137"/>
      <c r="EP43" s="137"/>
      <c r="EQ43" s="137"/>
      <c r="ER43" s="137"/>
      <c r="ES43" s="137"/>
      <c r="ET43" s="137"/>
      <c r="EU43" s="137"/>
      <c r="EV43" s="137"/>
      <c r="EW43" s="137"/>
      <c r="EX43" s="137"/>
      <c r="EY43" s="137"/>
      <c r="EZ43" s="137"/>
      <c r="FA43" s="137"/>
      <c r="FB43" s="137"/>
      <c r="FC43" s="137"/>
    </row>
    <row r="44" spans="1:159" ht="15.75" customHeight="1" x14ac:dyDescent="0.3">
      <c r="A44" s="137"/>
      <c r="B44" s="137"/>
      <c r="C44" s="137"/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37"/>
      <c r="AF44" s="137"/>
      <c r="AG44" s="137"/>
      <c r="AH44" s="137"/>
      <c r="AI44" s="137"/>
      <c r="AJ44" s="137"/>
      <c r="AK44" s="137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  <c r="CT44" s="137"/>
      <c r="CU44" s="137"/>
      <c r="CV44" s="137"/>
      <c r="CW44" s="137"/>
      <c r="CX44" s="137"/>
      <c r="CY44" s="137"/>
      <c r="CZ44" s="137"/>
      <c r="DA44" s="137"/>
      <c r="DB44" s="137"/>
      <c r="DC44" s="137"/>
      <c r="DD44" s="137"/>
      <c r="DE44" s="137"/>
      <c r="DF44" s="137"/>
      <c r="DG44" s="137"/>
      <c r="DH44" s="137"/>
      <c r="DI44" s="137"/>
      <c r="DJ44" s="137"/>
      <c r="DK44" s="137"/>
      <c r="DL44" s="137"/>
      <c r="DM44" s="137"/>
      <c r="DN44" s="137"/>
      <c r="DO44" s="137"/>
      <c r="DP44" s="137"/>
      <c r="DQ44" s="137"/>
      <c r="DR44" s="137"/>
      <c r="DS44" s="137"/>
      <c r="DT44" s="137"/>
      <c r="DU44" s="137"/>
      <c r="DV44" s="137"/>
      <c r="DW44" s="137"/>
      <c r="DX44" s="137"/>
      <c r="DY44" s="137"/>
      <c r="DZ44" s="137"/>
      <c r="EA44" s="137"/>
      <c r="EB44" s="137"/>
      <c r="EC44" s="137"/>
      <c r="ED44" s="137"/>
      <c r="EE44" s="137"/>
      <c r="EF44" s="137"/>
      <c r="EG44" s="137"/>
      <c r="EH44" s="137"/>
      <c r="EI44" s="137"/>
      <c r="EJ44" s="137"/>
      <c r="EK44" s="137"/>
      <c r="EL44" s="137"/>
      <c r="EM44" s="137"/>
      <c r="EN44" s="137"/>
      <c r="EO44" s="137"/>
      <c r="EP44" s="137"/>
      <c r="EQ44" s="137"/>
      <c r="ER44" s="137"/>
      <c r="ES44" s="137"/>
      <c r="ET44" s="137"/>
      <c r="EU44" s="137"/>
      <c r="EV44" s="137"/>
      <c r="EW44" s="137"/>
      <c r="EX44" s="137"/>
      <c r="EY44" s="137"/>
      <c r="EZ44" s="137"/>
      <c r="FA44" s="137"/>
      <c r="FB44" s="137"/>
      <c r="FC44" s="137"/>
    </row>
    <row r="45" spans="1:159" ht="15.75" customHeight="1" x14ac:dyDescent="0.3">
      <c r="A45" s="137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  <c r="CT45" s="137"/>
      <c r="CU45" s="137"/>
      <c r="CV45" s="137"/>
      <c r="CW45" s="137"/>
      <c r="CX45" s="137"/>
      <c r="CY45" s="137"/>
      <c r="CZ45" s="137"/>
      <c r="DA45" s="137"/>
      <c r="DB45" s="137"/>
      <c r="DC45" s="137"/>
      <c r="DD45" s="137"/>
      <c r="DE45" s="137"/>
      <c r="DF45" s="137"/>
      <c r="DG45" s="137"/>
      <c r="DH45" s="137"/>
      <c r="DI45" s="137"/>
      <c r="DJ45" s="137"/>
      <c r="DK45" s="137"/>
      <c r="DL45" s="137"/>
      <c r="DM45" s="137"/>
      <c r="DN45" s="137"/>
      <c r="DO45" s="137"/>
      <c r="DP45" s="137"/>
      <c r="DQ45" s="137"/>
      <c r="DR45" s="137"/>
      <c r="DS45" s="137"/>
      <c r="DT45" s="137"/>
      <c r="DU45" s="137"/>
      <c r="DV45" s="137"/>
      <c r="DW45" s="137"/>
      <c r="DX45" s="137"/>
      <c r="DY45" s="137"/>
      <c r="DZ45" s="137"/>
      <c r="EA45" s="137"/>
      <c r="EB45" s="137"/>
      <c r="EC45" s="137"/>
      <c r="ED45" s="137"/>
      <c r="EE45" s="137"/>
      <c r="EF45" s="137"/>
      <c r="EG45" s="137"/>
      <c r="EH45" s="137"/>
      <c r="EI45" s="137"/>
      <c r="EJ45" s="137"/>
      <c r="EK45" s="137"/>
      <c r="EL45" s="137"/>
      <c r="EM45" s="137"/>
      <c r="EN45" s="137"/>
      <c r="EO45" s="137"/>
      <c r="EP45" s="137"/>
      <c r="EQ45" s="137"/>
      <c r="ER45" s="137"/>
      <c r="ES45" s="137"/>
      <c r="ET45" s="137"/>
      <c r="EU45" s="137"/>
      <c r="EV45" s="137"/>
      <c r="EW45" s="137"/>
      <c r="EX45" s="137"/>
      <c r="EY45" s="137"/>
      <c r="EZ45" s="137"/>
      <c r="FA45" s="137"/>
      <c r="FB45" s="137"/>
      <c r="FC45" s="137"/>
    </row>
    <row r="46" spans="1:159" ht="15.75" customHeight="1" x14ac:dyDescent="0.3">
      <c r="A46" s="137"/>
      <c r="B46" s="137"/>
      <c r="C46" s="137"/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  <c r="CT46" s="137"/>
      <c r="CU46" s="137"/>
      <c r="CV46" s="137"/>
      <c r="CW46" s="137"/>
      <c r="CX46" s="137"/>
      <c r="CY46" s="137"/>
      <c r="CZ46" s="137"/>
      <c r="DA46" s="137"/>
      <c r="DB46" s="137"/>
      <c r="DC46" s="137"/>
      <c r="DD46" s="137"/>
      <c r="DE46" s="137"/>
      <c r="DF46" s="137"/>
      <c r="DG46" s="137"/>
      <c r="DH46" s="137"/>
      <c r="DI46" s="137"/>
      <c r="DJ46" s="137"/>
      <c r="DK46" s="137"/>
      <c r="DL46" s="137"/>
      <c r="DM46" s="137"/>
      <c r="DN46" s="137"/>
      <c r="DO46" s="137"/>
      <c r="DP46" s="137"/>
      <c r="DQ46" s="137"/>
      <c r="DR46" s="137"/>
      <c r="DS46" s="137"/>
      <c r="DT46" s="137"/>
      <c r="DU46" s="137"/>
      <c r="DV46" s="137"/>
      <c r="DW46" s="137"/>
      <c r="DX46" s="137"/>
      <c r="DY46" s="137"/>
      <c r="DZ46" s="137"/>
      <c r="EA46" s="137"/>
      <c r="EB46" s="137"/>
      <c r="EC46" s="137"/>
      <c r="ED46" s="137"/>
      <c r="EE46" s="137"/>
      <c r="EF46" s="137"/>
      <c r="EG46" s="137"/>
      <c r="EH46" s="137"/>
      <c r="EI46" s="137"/>
      <c r="EJ46" s="137"/>
      <c r="EK46" s="137"/>
      <c r="EL46" s="137"/>
      <c r="EM46" s="137"/>
      <c r="EN46" s="137"/>
      <c r="EO46" s="137"/>
      <c r="EP46" s="137"/>
      <c r="EQ46" s="137"/>
      <c r="ER46" s="137"/>
      <c r="ES46" s="137"/>
      <c r="ET46" s="137"/>
      <c r="EU46" s="137"/>
      <c r="EV46" s="137"/>
      <c r="EW46" s="137"/>
      <c r="EX46" s="137"/>
      <c r="EY46" s="137"/>
      <c r="EZ46" s="137"/>
      <c r="FA46" s="137"/>
      <c r="FB46" s="137"/>
      <c r="FC46" s="137"/>
    </row>
    <row r="47" spans="1:159" ht="15.75" customHeight="1" x14ac:dyDescent="0.3">
      <c r="A47" s="137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  <c r="CT47" s="137"/>
      <c r="CU47" s="137"/>
      <c r="CV47" s="137"/>
      <c r="CW47" s="137"/>
      <c r="CX47" s="137"/>
      <c r="CY47" s="137"/>
      <c r="CZ47" s="137"/>
      <c r="DA47" s="137"/>
      <c r="DB47" s="137"/>
      <c r="DC47" s="137"/>
      <c r="DD47" s="137"/>
      <c r="DE47" s="137"/>
      <c r="DF47" s="137"/>
      <c r="DG47" s="137"/>
      <c r="DH47" s="137"/>
      <c r="DI47" s="137"/>
      <c r="DJ47" s="137"/>
      <c r="DK47" s="137"/>
      <c r="DL47" s="137"/>
      <c r="DM47" s="137"/>
      <c r="DN47" s="137"/>
      <c r="DO47" s="137"/>
      <c r="DP47" s="137"/>
      <c r="DQ47" s="137"/>
      <c r="DR47" s="137"/>
      <c r="DS47" s="137"/>
      <c r="DT47" s="137"/>
      <c r="DU47" s="137"/>
      <c r="DV47" s="137"/>
      <c r="DW47" s="137"/>
      <c r="DX47" s="137"/>
      <c r="DY47" s="137"/>
      <c r="DZ47" s="137"/>
      <c r="EA47" s="137"/>
      <c r="EB47" s="137"/>
      <c r="EC47" s="137"/>
      <c r="ED47" s="137"/>
      <c r="EE47" s="137"/>
      <c r="EF47" s="137"/>
      <c r="EG47" s="137"/>
      <c r="EH47" s="137"/>
      <c r="EI47" s="137"/>
      <c r="EJ47" s="137"/>
      <c r="EK47" s="137"/>
      <c r="EL47" s="137"/>
      <c r="EM47" s="137"/>
      <c r="EN47" s="137"/>
      <c r="EO47" s="137"/>
      <c r="EP47" s="137"/>
      <c r="EQ47" s="137"/>
      <c r="ER47" s="137"/>
      <c r="ES47" s="137"/>
      <c r="ET47" s="137"/>
      <c r="EU47" s="137"/>
      <c r="EV47" s="137"/>
      <c r="EW47" s="137"/>
      <c r="EX47" s="137"/>
      <c r="EY47" s="137"/>
      <c r="EZ47" s="137"/>
      <c r="FA47" s="137"/>
      <c r="FB47" s="137"/>
      <c r="FC47" s="137"/>
    </row>
    <row r="48" spans="1:159" ht="15.75" customHeight="1" x14ac:dyDescent="0.3">
      <c r="A48" s="137"/>
      <c r="B48" s="137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7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  <c r="CT48" s="137"/>
      <c r="CU48" s="137"/>
      <c r="CV48" s="137"/>
      <c r="CW48" s="137"/>
      <c r="CX48" s="137"/>
      <c r="CY48" s="137"/>
      <c r="CZ48" s="137"/>
      <c r="DA48" s="137"/>
      <c r="DB48" s="137"/>
      <c r="DC48" s="137"/>
      <c r="DD48" s="137"/>
      <c r="DE48" s="137"/>
      <c r="DF48" s="137"/>
      <c r="DG48" s="137"/>
      <c r="DH48" s="137"/>
      <c r="DI48" s="137"/>
      <c r="DJ48" s="137"/>
      <c r="DK48" s="137"/>
      <c r="DL48" s="137"/>
      <c r="DM48" s="137"/>
      <c r="DN48" s="137"/>
      <c r="DO48" s="137"/>
      <c r="DP48" s="137"/>
      <c r="DQ48" s="137"/>
      <c r="DR48" s="137"/>
      <c r="DS48" s="137"/>
      <c r="DT48" s="137"/>
      <c r="DU48" s="137"/>
      <c r="DV48" s="137"/>
      <c r="DW48" s="137"/>
      <c r="DX48" s="137"/>
      <c r="DY48" s="137"/>
      <c r="DZ48" s="137"/>
      <c r="EA48" s="137"/>
      <c r="EB48" s="137"/>
      <c r="EC48" s="137"/>
      <c r="ED48" s="137"/>
      <c r="EE48" s="137"/>
      <c r="EF48" s="137"/>
      <c r="EG48" s="137"/>
      <c r="EH48" s="137"/>
      <c r="EI48" s="137"/>
      <c r="EJ48" s="137"/>
      <c r="EK48" s="137"/>
      <c r="EL48" s="137"/>
      <c r="EM48" s="137"/>
      <c r="EN48" s="137"/>
      <c r="EO48" s="137"/>
      <c r="EP48" s="137"/>
      <c r="EQ48" s="137"/>
      <c r="ER48" s="137"/>
      <c r="ES48" s="137"/>
      <c r="ET48" s="137"/>
      <c r="EU48" s="137"/>
      <c r="EV48" s="137"/>
      <c r="EW48" s="137"/>
      <c r="EX48" s="137"/>
      <c r="EY48" s="137"/>
      <c r="EZ48" s="137"/>
      <c r="FA48" s="137"/>
      <c r="FB48" s="137"/>
      <c r="FC48" s="137"/>
    </row>
    <row r="49" spans="1:159" ht="15.75" customHeight="1" x14ac:dyDescent="0.3">
      <c r="A49" s="137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137"/>
      <c r="DG49" s="137"/>
      <c r="DH49" s="137"/>
      <c r="DI49" s="137"/>
      <c r="DJ49" s="137"/>
      <c r="DK49" s="137"/>
      <c r="DL49" s="137"/>
      <c r="DM49" s="137"/>
      <c r="DN49" s="137"/>
      <c r="DO49" s="137"/>
      <c r="DP49" s="137"/>
      <c r="DQ49" s="137"/>
      <c r="DR49" s="137"/>
      <c r="DS49" s="137"/>
      <c r="DT49" s="137"/>
      <c r="DU49" s="137"/>
      <c r="DV49" s="137"/>
      <c r="DW49" s="137"/>
      <c r="DX49" s="137"/>
      <c r="DY49" s="137"/>
      <c r="DZ49" s="137"/>
      <c r="EA49" s="137"/>
      <c r="EB49" s="137"/>
      <c r="EC49" s="137"/>
      <c r="ED49" s="137"/>
      <c r="EE49" s="137"/>
      <c r="EF49" s="137"/>
      <c r="EG49" s="137"/>
      <c r="EH49" s="137"/>
      <c r="EI49" s="137"/>
      <c r="EJ49" s="137"/>
      <c r="EK49" s="137"/>
      <c r="EL49" s="137"/>
      <c r="EM49" s="137"/>
      <c r="EN49" s="137"/>
      <c r="EO49" s="137"/>
      <c r="EP49" s="137"/>
      <c r="EQ49" s="137"/>
      <c r="ER49" s="137"/>
      <c r="ES49" s="137"/>
      <c r="ET49" s="137"/>
      <c r="EU49" s="137"/>
      <c r="EV49" s="137"/>
      <c r="EW49" s="137"/>
      <c r="EX49" s="137"/>
      <c r="EY49" s="137"/>
      <c r="EZ49" s="137"/>
      <c r="FA49" s="137"/>
      <c r="FB49" s="137"/>
      <c r="FC49" s="137"/>
    </row>
    <row r="50" spans="1:159" ht="15.75" customHeight="1" x14ac:dyDescent="0.3">
      <c r="A50" s="137"/>
      <c r="B50" s="137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137"/>
      <c r="AH50" s="137"/>
      <c r="AI50" s="137"/>
      <c r="AJ50" s="137"/>
      <c r="AK50" s="137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  <c r="CT50" s="137"/>
      <c r="CU50" s="137"/>
      <c r="CV50" s="137"/>
      <c r="CW50" s="137"/>
      <c r="CX50" s="137"/>
      <c r="CY50" s="137"/>
      <c r="CZ50" s="137"/>
      <c r="DA50" s="137"/>
      <c r="DB50" s="137"/>
      <c r="DC50" s="137"/>
      <c r="DD50" s="137"/>
      <c r="DE50" s="137"/>
      <c r="DF50" s="137"/>
      <c r="DG50" s="137"/>
      <c r="DH50" s="137"/>
      <c r="DI50" s="137"/>
      <c r="DJ50" s="137"/>
      <c r="DK50" s="137"/>
      <c r="DL50" s="137"/>
      <c r="DM50" s="137"/>
      <c r="DN50" s="137"/>
      <c r="DO50" s="137"/>
      <c r="DP50" s="137"/>
      <c r="DQ50" s="137"/>
      <c r="DR50" s="137"/>
      <c r="DS50" s="137"/>
      <c r="DT50" s="137"/>
      <c r="DU50" s="137"/>
      <c r="DV50" s="137"/>
      <c r="DW50" s="137"/>
      <c r="DX50" s="137"/>
      <c r="DY50" s="137"/>
      <c r="DZ50" s="137"/>
      <c r="EA50" s="137"/>
      <c r="EB50" s="137"/>
      <c r="EC50" s="137"/>
      <c r="ED50" s="137"/>
      <c r="EE50" s="137"/>
      <c r="EF50" s="137"/>
      <c r="EG50" s="137"/>
      <c r="EH50" s="137"/>
      <c r="EI50" s="137"/>
      <c r="EJ50" s="137"/>
      <c r="EK50" s="137"/>
      <c r="EL50" s="137"/>
      <c r="EM50" s="137"/>
      <c r="EN50" s="137"/>
      <c r="EO50" s="137"/>
      <c r="EP50" s="137"/>
      <c r="EQ50" s="137"/>
      <c r="ER50" s="137"/>
      <c r="ES50" s="137"/>
      <c r="ET50" s="137"/>
      <c r="EU50" s="137"/>
      <c r="EV50" s="137"/>
      <c r="EW50" s="137"/>
      <c r="EX50" s="137"/>
      <c r="EY50" s="137"/>
      <c r="EZ50" s="137"/>
      <c r="FA50" s="137"/>
      <c r="FB50" s="137"/>
      <c r="FC50" s="137"/>
    </row>
    <row r="51" spans="1:159" ht="15.75" customHeight="1" x14ac:dyDescent="0.3">
      <c r="A51" s="137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  <c r="CT51" s="137"/>
      <c r="CU51" s="137"/>
      <c r="CV51" s="137"/>
      <c r="CW51" s="137"/>
      <c r="CX51" s="137"/>
      <c r="CY51" s="137"/>
      <c r="CZ51" s="137"/>
      <c r="DA51" s="137"/>
      <c r="DB51" s="137"/>
      <c r="DC51" s="137"/>
      <c r="DD51" s="137"/>
      <c r="DE51" s="137"/>
      <c r="DF51" s="137"/>
      <c r="DG51" s="137"/>
      <c r="DH51" s="137"/>
      <c r="DI51" s="137"/>
      <c r="DJ51" s="137"/>
      <c r="DK51" s="137"/>
      <c r="DL51" s="137"/>
      <c r="DM51" s="137"/>
      <c r="DN51" s="137"/>
      <c r="DO51" s="137"/>
      <c r="DP51" s="137"/>
      <c r="DQ51" s="137"/>
      <c r="DR51" s="137"/>
      <c r="DS51" s="137"/>
      <c r="DT51" s="137"/>
      <c r="DU51" s="137"/>
      <c r="DV51" s="137"/>
      <c r="DW51" s="137"/>
      <c r="DX51" s="137"/>
      <c r="DY51" s="137"/>
      <c r="DZ51" s="137"/>
      <c r="EA51" s="137"/>
      <c r="EB51" s="137"/>
      <c r="EC51" s="137"/>
      <c r="ED51" s="137"/>
      <c r="EE51" s="137"/>
      <c r="EF51" s="137"/>
      <c r="EG51" s="137"/>
      <c r="EH51" s="137"/>
      <c r="EI51" s="137"/>
      <c r="EJ51" s="137"/>
      <c r="EK51" s="137"/>
      <c r="EL51" s="137"/>
      <c r="EM51" s="137"/>
      <c r="EN51" s="137"/>
      <c r="EO51" s="137"/>
      <c r="EP51" s="137"/>
      <c r="EQ51" s="137"/>
      <c r="ER51" s="137"/>
      <c r="ES51" s="137"/>
      <c r="ET51" s="137"/>
      <c r="EU51" s="137"/>
      <c r="EV51" s="137"/>
      <c r="EW51" s="137"/>
      <c r="EX51" s="137"/>
      <c r="EY51" s="137"/>
      <c r="EZ51" s="137"/>
      <c r="FA51" s="137"/>
      <c r="FB51" s="137"/>
      <c r="FC51" s="137"/>
    </row>
    <row r="52" spans="1:159" ht="15.75" customHeight="1" x14ac:dyDescent="0.3">
      <c r="A52" s="137"/>
      <c r="B52" s="137"/>
      <c r="C52" s="137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  <c r="CT52" s="137"/>
      <c r="CU52" s="137"/>
      <c r="CV52" s="137"/>
      <c r="CW52" s="137"/>
      <c r="CX52" s="137"/>
      <c r="CY52" s="137"/>
      <c r="CZ52" s="137"/>
      <c r="DA52" s="137"/>
      <c r="DB52" s="137"/>
      <c r="DC52" s="137"/>
      <c r="DD52" s="137"/>
      <c r="DE52" s="137"/>
      <c r="DF52" s="137"/>
      <c r="DG52" s="137"/>
      <c r="DH52" s="137"/>
      <c r="DI52" s="137"/>
      <c r="DJ52" s="137"/>
      <c r="DK52" s="137"/>
      <c r="DL52" s="137"/>
      <c r="DM52" s="137"/>
      <c r="DN52" s="137"/>
      <c r="DO52" s="137"/>
      <c r="DP52" s="137"/>
      <c r="DQ52" s="137"/>
      <c r="DR52" s="137"/>
      <c r="DS52" s="137"/>
      <c r="DT52" s="137"/>
      <c r="DU52" s="137"/>
      <c r="DV52" s="137"/>
      <c r="DW52" s="137"/>
      <c r="DX52" s="137"/>
      <c r="DY52" s="137"/>
      <c r="DZ52" s="137"/>
      <c r="EA52" s="137"/>
      <c r="EB52" s="137"/>
      <c r="EC52" s="137"/>
      <c r="ED52" s="137"/>
      <c r="EE52" s="137"/>
      <c r="EF52" s="137"/>
      <c r="EG52" s="137"/>
      <c r="EH52" s="137"/>
      <c r="EI52" s="137"/>
      <c r="EJ52" s="137"/>
      <c r="EK52" s="137"/>
      <c r="EL52" s="137"/>
      <c r="EM52" s="137"/>
      <c r="EN52" s="137"/>
      <c r="EO52" s="137"/>
      <c r="EP52" s="137"/>
      <c r="EQ52" s="137"/>
      <c r="ER52" s="137"/>
      <c r="ES52" s="137"/>
      <c r="ET52" s="137"/>
      <c r="EU52" s="137"/>
      <c r="EV52" s="137"/>
      <c r="EW52" s="137"/>
      <c r="EX52" s="137"/>
      <c r="EY52" s="137"/>
      <c r="EZ52" s="137"/>
      <c r="FA52" s="137"/>
      <c r="FB52" s="137"/>
      <c r="FC52" s="137"/>
    </row>
    <row r="53" spans="1:159" ht="15.75" customHeight="1" x14ac:dyDescent="0.3">
      <c r="A53" s="137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  <c r="CT53" s="137"/>
      <c r="CU53" s="137"/>
      <c r="CV53" s="137"/>
      <c r="CW53" s="137"/>
      <c r="CX53" s="137"/>
      <c r="CY53" s="137"/>
      <c r="CZ53" s="137"/>
      <c r="DA53" s="137"/>
      <c r="DB53" s="137"/>
      <c r="DC53" s="137"/>
      <c r="DD53" s="137"/>
      <c r="DE53" s="137"/>
      <c r="DF53" s="137"/>
      <c r="DG53" s="137"/>
      <c r="DH53" s="137"/>
      <c r="DI53" s="137"/>
      <c r="DJ53" s="137"/>
      <c r="DK53" s="137"/>
      <c r="DL53" s="137"/>
      <c r="DM53" s="137"/>
      <c r="DN53" s="137"/>
      <c r="DO53" s="137"/>
      <c r="DP53" s="137"/>
      <c r="DQ53" s="137"/>
      <c r="DR53" s="137"/>
      <c r="DS53" s="137"/>
      <c r="DT53" s="137"/>
      <c r="DU53" s="137"/>
      <c r="DV53" s="137"/>
      <c r="DW53" s="137"/>
      <c r="DX53" s="137"/>
      <c r="DY53" s="137"/>
      <c r="DZ53" s="137"/>
      <c r="EA53" s="137"/>
      <c r="EB53" s="137"/>
      <c r="EC53" s="137"/>
      <c r="ED53" s="137"/>
      <c r="EE53" s="137"/>
      <c r="EF53" s="137"/>
      <c r="EG53" s="137"/>
      <c r="EH53" s="137"/>
      <c r="EI53" s="137"/>
      <c r="EJ53" s="137"/>
      <c r="EK53" s="137"/>
      <c r="EL53" s="137"/>
      <c r="EM53" s="137"/>
      <c r="EN53" s="137"/>
      <c r="EO53" s="137"/>
      <c r="EP53" s="137"/>
      <c r="EQ53" s="137"/>
      <c r="ER53" s="137"/>
      <c r="ES53" s="137"/>
      <c r="ET53" s="137"/>
      <c r="EU53" s="137"/>
      <c r="EV53" s="137"/>
      <c r="EW53" s="137"/>
      <c r="EX53" s="137"/>
      <c r="EY53" s="137"/>
      <c r="EZ53" s="137"/>
      <c r="FA53" s="137"/>
      <c r="FB53" s="137"/>
      <c r="FC53" s="137"/>
    </row>
    <row r="54" spans="1:159" ht="15.75" customHeight="1" x14ac:dyDescent="0.3">
      <c r="A54" s="137"/>
      <c r="B54" s="137"/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7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  <c r="CT54" s="137"/>
      <c r="CU54" s="137"/>
      <c r="CV54" s="137"/>
      <c r="CW54" s="137"/>
      <c r="CX54" s="137"/>
      <c r="CY54" s="137"/>
      <c r="CZ54" s="137"/>
      <c r="DA54" s="137"/>
      <c r="DB54" s="137"/>
      <c r="DC54" s="137"/>
      <c r="DD54" s="137"/>
      <c r="DE54" s="137"/>
      <c r="DF54" s="137"/>
      <c r="DG54" s="137"/>
      <c r="DH54" s="137"/>
      <c r="DI54" s="137"/>
      <c r="DJ54" s="137"/>
      <c r="DK54" s="137"/>
      <c r="DL54" s="137"/>
      <c r="DM54" s="137"/>
      <c r="DN54" s="137"/>
      <c r="DO54" s="137"/>
      <c r="DP54" s="137"/>
      <c r="DQ54" s="137"/>
      <c r="DR54" s="137"/>
      <c r="DS54" s="137"/>
      <c r="DT54" s="137"/>
      <c r="DU54" s="137"/>
      <c r="DV54" s="137"/>
      <c r="DW54" s="137"/>
      <c r="DX54" s="137"/>
      <c r="DY54" s="137"/>
      <c r="DZ54" s="137"/>
      <c r="EA54" s="137"/>
      <c r="EB54" s="137"/>
      <c r="EC54" s="137"/>
      <c r="ED54" s="137"/>
      <c r="EE54" s="137"/>
      <c r="EF54" s="137"/>
      <c r="EG54" s="137"/>
      <c r="EH54" s="137"/>
      <c r="EI54" s="137"/>
      <c r="EJ54" s="137"/>
      <c r="EK54" s="137"/>
      <c r="EL54" s="137"/>
      <c r="EM54" s="137"/>
      <c r="EN54" s="137"/>
      <c r="EO54" s="137"/>
      <c r="EP54" s="137"/>
      <c r="EQ54" s="137"/>
      <c r="ER54" s="137"/>
      <c r="ES54" s="137"/>
      <c r="ET54" s="137"/>
      <c r="EU54" s="137"/>
      <c r="EV54" s="137"/>
      <c r="EW54" s="137"/>
      <c r="EX54" s="137"/>
      <c r="EY54" s="137"/>
      <c r="EZ54" s="137"/>
      <c r="FA54" s="137"/>
      <c r="FB54" s="137"/>
      <c r="FC54" s="137"/>
    </row>
    <row r="55" spans="1:159" ht="15.75" customHeight="1" x14ac:dyDescent="0.3">
      <c r="A55" s="137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7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  <c r="CT55" s="137"/>
      <c r="CU55" s="137"/>
      <c r="CV55" s="137"/>
      <c r="CW55" s="137"/>
      <c r="CX55" s="137"/>
      <c r="CY55" s="137"/>
      <c r="CZ55" s="137"/>
      <c r="DA55" s="137"/>
      <c r="DB55" s="137"/>
      <c r="DC55" s="137"/>
      <c r="DD55" s="137"/>
      <c r="DE55" s="137"/>
      <c r="DF55" s="137"/>
      <c r="DG55" s="137"/>
      <c r="DH55" s="137"/>
      <c r="DI55" s="137"/>
      <c r="DJ55" s="137"/>
      <c r="DK55" s="137"/>
      <c r="DL55" s="137"/>
      <c r="DM55" s="137"/>
      <c r="DN55" s="137"/>
      <c r="DO55" s="137"/>
      <c r="DP55" s="137"/>
      <c r="DQ55" s="137"/>
      <c r="DR55" s="137"/>
      <c r="DS55" s="137"/>
      <c r="DT55" s="137"/>
      <c r="DU55" s="137"/>
      <c r="DV55" s="137"/>
      <c r="DW55" s="137"/>
      <c r="DX55" s="137"/>
      <c r="DY55" s="137"/>
      <c r="DZ55" s="137"/>
      <c r="EA55" s="137"/>
      <c r="EB55" s="137"/>
      <c r="EC55" s="137"/>
      <c r="ED55" s="137"/>
      <c r="EE55" s="137"/>
      <c r="EF55" s="137"/>
      <c r="EG55" s="137"/>
      <c r="EH55" s="137"/>
      <c r="EI55" s="137"/>
      <c r="EJ55" s="137"/>
      <c r="EK55" s="137"/>
      <c r="EL55" s="137"/>
      <c r="EM55" s="137"/>
      <c r="EN55" s="137"/>
      <c r="EO55" s="137"/>
      <c r="EP55" s="137"/>
      <c r="EQ55" s="137"/>
      <c r="ER55" s="137"/>
      <c r="ES55" s="137"/>
      <c r="ET55" s="137"/>
      <c r="EU55" s="137"/>
      <c r="EV55" s="137"/>
      <c r="EW55" s="137"/>
      <c r="EX55" s="137"/>
      <c r="EY55" s="137"/>
      <c r="EZ55" s="137"/>
      <c r="FA55" s="137"/>
      <c r="FB55" s="137"/>
      <c r="FC55" s="137"/>
    </row>
    <row r="56" spans="1:159" ht="15.75" customHeight="1" x14ac:dyDescent="0.3">
      <c r="A56" s="137"/>
      <c r="B56" s="137"/>
      <c r="C56" s="137"/>
      <c r="D56" s="137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137"/>
      <c r="AH56" s="137"/>
      <c r="AI56" s="137"/>
      <c r="AJ56" s="137"/>
      <c r="AK56" s="137"/>
      <c r="AL56" s="137"/>
      <c r="AM56" s="137"/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  <c r="CT56" s="137"/>
      <c r="CU56" s="137"/>
      <c r="CV56" s="137"/>
      <c r="CW56" s="137"/>
      <c r="CX56" s="137"/>
      <c r="CY56" s="137"/>
      <c r="CZ56" s="137"/>
      <c r="DA56" s="137"/>
      <c r="DB56" s="137"/>
      <c r="DC56" s="137"/>
      <c r="DD56" s="137"/>
      <c r="DE56" s="137"/>
      <c r="DF56" s="137"/>
      <c r="DG56" s="137"/>
      <c r="DH56" s="137"/>
      <c r="DI56" s="137"/>
      <c r="DJ56" s="137"/>
      <c r="DK56" s="137"/>
      <c r="DL56" s="137"/>
      <c r="DM56" s="137"/>
      <c r="DN56" s="137"/>
      <c r="DO56" s="137"/>
      <c r="DP56" s="137"/>
      <c r="DQ56" s="137"/>
      <c r="DR56" s="137"/>
      <c r="DS56" s="137"/>
      <c r="DT56" s="137"/>
      <c r="DU56" s="137"/>
      <c r="DV56" s="137"/>
      <c r="DW56" s="137"/>
      <c r="DX56" s="137"/>
      <c r="DY56" s="137"/>
      <c r="DZ56" s="137"/>
      <c r="EA56" s="137"/>
      <c r="EB56" s="137"/>
      <c r="EC56" s="137"/>
      <c r="ED56" s="137"/>
      <c r="EE56" s="137"/>
      <c r="EF56" s="137"/>
      <c r="EG56" s="137"/>
      <c r="EH56" s="137"/>
      <c r="EI56" s="137"/>
      <c r="EJ56" s="137"/>
      <c r="EK56" s="137"/>
      <c r="EL56" s="137"/>
      <c r="EM56" s="137"/>
      <c r="EN56" s="137"/>
      <c r="EO56" s="137"/>
      <c r="EP56" s="137"/>
      <c r="EQ56" s="137"/>
      <c r="ER56" s="137"/>
      <c r="ES56" s="137"/>
      <c r="ET56" s="137"/>
      <c r="EU56" s="137"/>
      <c r="EV56" s="137"/>
      <c r="EW56" s="137"/>
      <c r="EX56" s="137"/>
      <c r="EY56" s="137"/>
      <c r="EZ56" s="137"/>
      <c r="FA56" s="137"/>
      <c r="FB56" s="137"/>
      <c r="FC56" s="137"/>
    </row>
    <row r="57" spans="1:159" ht="15.75" customHeight="1" x14ac:dyDescent="0.3">
      <c r="A57" s="137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7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  <c r="CT57" s="137"/>
      <c r="CU57" s="137"/>
      <c r="CV57" s="137"/>
      <c r="CW57" s="137"/>
      <c r="CX57" s="137"/>
      <c r="CY57" s="137"/>
      <c r="CZ57" s="137"/>
      <c r="DA57" s="137"/>
      <c r="DB57" s="137"/>
      <c r="DC57" s="137"/>
      <c r="DD57" s="137"/>
      <c r="DE57" s="137"/>
      <c r="DF57" s="137"/>
      <c r="DG57" s="137"/>
      <c r="DH57" s="137"/>
      <c r="DI57" s="137"/>
      <c r="DJ57" s="137"/>
      <c r="DK57" s="137"/>
      <c r="DL57" s="137"/>
      <c r="DM57" s="137"/>
      <c r="DN57" s="137"/>
      <c r="DO57" s="137"/>
      <c r="DP57" s="137"/>
      <c r="DQ57" s="137"/>
      <c r="DR57" s="137"/>
      <c r="DS57" s="137"/>
      <c r="DT57" s="137"/>
      <c r="DU57" s="137"/>
      <c r="DV57" s="137"/>
      <c r="DW57" s="137"/>
      <c r="DX57" s="137"/>
      <c r="DY57" s="137"/>
      <c r="DZ57" s="137"/>
      <c r="EA57" s="137"/>
      <c r="EB57" s="137"/>
      <c r="EC57" s="137"/>
      <c r="ED57" s="137"/>
      <c r="EE57" s="137"/>
      <c r="EF57" s="137"/>
      <c r="EG57" s="137"/>
      <c r="EH57" s="137"/>
      <c r="EI57" s="137"/>
      <c r="EJ57" s="137"/>
      <c r="EK57" s="137"/>
      <c r="EL57" s="137"/>
      <c r="EM57" s="137"/>
      <c r="EN57" s="137"/>
      <c r="EO57" s="137"/>
      <c r="EP57" s="137"/>
      <c r="EQ57" s="137"/>
      <c r="ER57" s="137"/>
      <c r="ES57" s="137"/>
      <c r="ET57" s="137"/>
      <c r="EU57" s="137"/>
      <c r="EV57" s="137"/>
      <c r="EW57" s="137"/>
      <c r="EX57" s="137"/>
      <c r="EY57" s="137"/>
      <c r="EZ57" s="137"/>
      <c r="FA57" s="137"/>
      <c r="FB57" s="137"/>
      <c r="FC57" s="137"/>
    </row>
    <row r="58" spans="1:159" ht="15.75" customHeight="1" x14ac:dyDescent="0.3">
      <c r="A58" s="137"/>
      <c r="B58" s="137"/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137"/>
      <c r="AH58" s="137"/>
      <c r="AI58" s="137"/>
      <c r="AJ58" s="137"/>
      <c r="AK58" s="137"/>
      <c r="AL58" s="137"/>
      <c r="AM58" s="137"/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  <c r="CT58" s="137"/>
      <c r="CU58" s="137"/>
      <c r="CV58" s="137"/>
      <c r="CW58" s="137"/>
      <c r="CX58" s="137"/>
      <c r="CY58" s="137"/>
      <c r="CZ58" s="137"/>
      <c r="DA58" s="137"/>
      <c r="DB58" s="137"/>
      <c r="DC58" s="137"/>
      <c r="DD58" s="137"/>
      <c r="DE58" s="137"/>
      <c r="DF58" s="137"/>
      <c r="DG58" s="137"/>
      <c r="DH58" s="137"/>
      <c r="DI58" s="137"/>
      <c r="DJ58" s="137"/>
      <c r="DK58" s="137"/>
      <c r="DL58" s="137"/>
      <c r="DM58" s="137"/>
      <c r="DN58" s="137"/>
      <c r="DO58" s="137"/>
      <c r="DP58" s="137"/>
      <c r="DQ58" s="137"/>
      <c r="DR58" s="137"/>
      <c r="DS58" s="137"/>
      <c r="DT58" s="137"/>
      <c r="DU58" s="137"/>
      <c r="DV58" s="137"/>
      <c r="DW58" s="137"/>
      <c r="DX58" s="137"/>
      <c r="DY58" s="137"/>
      <c r="DZ58" s="137"/>
      <c r="EA58" s="137"/>
      <c r="EB58" s="137"/>
      <c r="EC58" s="137"/>
      <c r="ED58" s="137"/>
      <c r="EE58" s="137"/>
      <c r="EF58" s="137"/>
      <c r="EG58" s="137"/>
      <c r="EH58" s="137"/>
      <c r="EI58" s="137"/>
      <c r="EJ58" s="137"/>
      <c r="EK58" s="137"/>
      <c r="EL58" s="137"/>
      <c r="EM58" s="137"/>
      <c r="EN58" s="137"/>
      <c r="EO58" s="137"/>
      <c r="EP58" s="137"/>
      <c r="EQ58" s="137"/>
      <c r="ER58" s="137"/>
      <c r="ES58" s="137"/>
      <c r="ET58" s="137"/>
      <c r="EU58" s="137"/>
      <c r="EV58" s="137"/>
      <c r="EW58" s="137"/>
      <c r="EX58" s="137"/>
      <c r="EY58" s="137"/>
      <c r="EZ58" s="137"/>
      <c r="FA58" s="137"/>
      <c r="FB58" s="137"/>
      <c r="FC58" s="137"/>
    </row>
    <row r="59" spans="1:159" ht="15.75" customHeight="1" x14ac:dyDescent="0.3">
      <c r="A59" s="137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7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  <c r="CT59" s="137"/>
      <c r="CU59" s="137"/>
      <c r="CV59" s="137"/>
      <c r="CW59" s="137"/>
      <c r="CX59" s="137"/>
      <c r="CY59" s="137"/>
      <c r="CZ59" s="137"/>
      <c r="DA59" s="137"/>
      <c r="DB59" s="137"/>
      <c r="DC59" s="137"/>
      <c r="DD59" s="137"/>
      <c r="DE59" s="137"/>
      <c r="DF59" s="137"/>
      <c r="DG59" s="137"/>
      <c r="DH59" s="137"/>
      <c r="DI59" s="137"/>
      <c r="DJ59" s="137"/>
      <c r="DK59" s="137"/>
      <c r="DL59" s="137"/>
      <c r="DM59" s="137"/>
      <c r="DN59" s="137"/>
      <c r="DO59" s="137"/>
      <c r="DP59" s="137"/>
      <c r="DQ59" s="137"/>
      <c r="DR59" s="137"/>
      <c r="DS59" s="137"/>
      <c r="DT59" s="137"/>
      <c r="DU59" s="137"/>
      <c r="DV59" s="137"/>
      <c r="DW59" s="137"/>
      <c r="DX59" s="137"/>
      <c r="DY59" s="137"/>
      <c r="DZ59" s="137"/>
      <c r="EA59" s="137"/>
      <c r="EB59" s="137"/>
      <c r="EC59" s="137"/>
      <c r="ED59" s="137"/>
      <c r="EE59" s="137"/>
      <c r="EF59" s="137"/>
      <c r="EG59" s="137"/>
      <c r="EH59" s="137"/>
      <c r="EI59" s="137"/>
      <c r="EJ59" s="137"/>
      <c r="EK59" s="137"/>
      <c r="EL59" s="137"/>
      <c r="EM59" s="137"/>
      <c r="EN59" s="137"/>
      <c r="EO59" s="137"/>
      <c r="EP59" s="137"/>
      <c r="EQ59" s="137"/>
      <c r="ER59" s="137"/>
      <c r="ES59" s="137"/>
      <c r="ET59" s="137"/>
      <c r="EU59" s="137"/>
      <c r="EV59" s="137"/>
      <c r="EW59" s="137"/>
      <c r="EX59" s="137"/>
      <c r="EY59" s="137"/>
      <c r="EZ59" s="137"/>
      <c r="FA59" s="137"/>
      <c r="FB59" s="137"/>
      <c r="FC59" s="137"/>
    </row>
    <row r="60" spans="1:159" ht="15.75" customHeight="1" x14ac:dyDescent="0.3">
      <c r="A60" s="137"/>
      <c r="B60" s="137"/>
      <c r="C60" s="137"/>
      <c r="D60" s="137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  <c r="CT60" s="137"/>
      <c r="CU60" s="137"/>
      <c r="CV60" s="137"/>
      <c r="CW60" s="137"/>
      <c r="CX60" s="137"/>
      <c r="CY60" s="137"/>
      <c r="CZ60" s="137"/>
      <c r="DA60" s="137"/>
      <c r="DB60" s="137"/>
      <c r="DC60" s="137"/>
      <c r="DD60" s="137"/>
      <c r="DE60" s="137"/>
      <c r="DF60" s="137"/>
      <c r="DG60" s="137"/>
      <c r="DH60" s="137"/>
      <c r="DI60" s="137"/>
      <c r="DJ60" s="137"/>
      <c r="DK60" s="137"/>
      <c r="DL60" s="137"/>
      <c r="DM60" s="137"/>
      <c r="DN60" s="137"/>
      <c r="DO60" s="137"/>
      <c r="DP60" s="137"/>
      <c r="DQ60" s="137"/>
      <c r="DR60" s="137"/>
      <c r="DS60" s="137"/>
      <c r="DT60" s="137"/>
      <c r="DU60" s="137"/>
      <c r="DV60" s="137"/>
      <c r="DW60" s="137"/>
      <c r="DX60" s="137"/>
      <c r="DY60" s="137"/>
      <c r="DZ60" s="137"/>
      <c r="EA60" s="137"/>
      <c r="EB60" s="137"/>
      <c r="EC60" s="137"/>
      <c r="ED60" s="137"/>
      <c r="EE60" s="137"/>
      <c r="EF60" s="137"/>
      <c r="EG60" s="137"/>
      <c r="EH60" s="137"/>
      <c r="EI60" s="137"/>
      <c r="EJ60" s="137"/>
      <c r="EK60" s="137"/>
      <c r="EL60" s="137"/>
      <c r="EM60" s="137"/>
      <c r="EN60" s="137"/>
      <c r="EO60" s="137"/>
      <c r="EP60" s="137"/>
      <c r="EQ60" s="137"/>
      <c r="ER60" s="137"/>
      <c r="ES60" s="137"/>
      <c r="ET60" s="137"/>
      <c r="EU60" s="137"/>
      <c r="EV60" s="137"/>
      <c r="EW60" s="137"/>
      <c r="EX60" s="137"/>
      <c r="EY60" s="137"/>
      <c r="EZ60" s="137"/>
      <c r="FA60" s="137"/>
      <c r="FB60" s="137"/>
      <c r="FC60" s="137"/>
    </row>
    <row r="61" spans="1:159" ht="15.75" customHeight="1" x14ac:dyDescent="0.25"/>
    <row r="62" spans="1:159" ht="15.75" customHeight="1" x14ac:dyDescent="0.25"/>
    <row r="63" spans="1:159" ht="15.75" customHeight="1" x14ac:dyDescent="0.25"/>
    <row r="64" spans="1:15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</sheetData>
  <mergeCells count="16">
    <mergeCell ref="DR1:EI1"/>
    <mergeCell ref="EK1:EW1"/>
    <mergeCell ref="DR2:DU2"/>
    <mergeCell ref="EK2:EN2"/>
    <mergeCell ref="A1:N1"/>
    <mergeCell ref="A2:D2"/>
    <mergeCell ref="V2:Y2"/>
    <mergeCell ref="AP2:AS2"/>
    <mergeCell ref="BJ2:BM2"/>
    <mergeCell ref="CD2:CG2"/>
    <mergeCell ref="CX2:DA2"/>
    <mergeCell ref="V1:AH1"/>
    <mergeCell ref="AP1:BH1"/>
    <mergeCell ref="BJ1:CB1"/>
    <mergeCell ref="CD1:CV1"/>
    <mergeCell ref="CX1:DP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LexaStar</cp:lastModifiedBy>
  <dcterms:modified xsi:type="dcterms:W3CDTF">2020-04-26T09:28:37Z</dcterms:modified>
</cp:coreProperties>
</file>